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39"/>
  </bookViews>
  <sheets>
    <sheet name="2017年与2018年各校区各季度对比表" sheetId="8" r:id="rId1"/>
    <sheet name="汇总收入" sheetId="4" r:id="rId2"/>
    <sheet name="东城贝米收入" sheetId="1" r:id="rId3"/>
    <sheet name="茶山贝米收入" sheetId="2" r:id="rId4"/>
    <sheet name="湖南贝米易俗河收入" sheetId="3" r:id="rId5"/>
    <sheet name="湖南贝米岳塘收入" sheetId="6" r:id="rId6"/>
    <sheet name="长安贝米收入 " sheetId="7" r:id="rId7"/>
    <sheet name="石龙贝米收入" sheetId="9" r:id="rId8"/>
  </sheets>
  <calcPr calcId="144525" concurrentCalc="0"/>
</workbook>
</file>

<file path=xl/sharedStrings.xml><?xml version="1.0" encoding="utf-8"?>
<sst xmlns="http://schemas.openxmlformats.org/spreadsheetml/2006/main" count="97">
  <si>
    <t>多维教育各校区各季度收入对比表（2018年和2017年对比）</t>
  </si>
  <si>
    <t>城区</t>
  </si>
  <si>
    <t>2017年秋季班</t>
  </si>
  <si>
    <t>2018年寒假班</t>
  </si>
  <si>
    <t>寒假班合计</t>
  </si>
  <si>
    <t>2018年春季班</t>
  </si>
  <si>
    <t>春季班合计</t>
  </si>
  <si>
    <t>2018年暑假班1期</t>
  </si>
  <si>
    <t>2018年暑假班2期</t>
  </si>
  <si>
    <t>暑假班合计</t>
  </si>
  <si>
    <t>2018年秋季班</t>
  </si>
  <si>
    <t>秋季班合计</t>
  </si>
  <si>
    <t>其他项目收入</t>
  </si>
  <si>
    <t>合计</t>
  </si>
  <si>
    <t>具体月份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</si>
  <si>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</si>
  <si>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</si>
  <si>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</si>
  <si>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</si>
  <si>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</si>
  <si>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</si>
  <si>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</si>
  <si>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</si>
  <si>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</si>
  <si>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</si>
  <si>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</si>
  <si>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</si>
  <si>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东城贝米2017年</t>
  </si>
  <si>
    <t>东城贝米2018年</t>
  </si>
  <si>
    <t>茶山贝米2017年</t>
  </si>
  <si>
    <t>茶山贝米2018年</t>
  </si>
  <si>
    <t>长安贝米2017年</t>
  </si>
  <si>
    <t>长安贝米2018年</t>
  </si>
  <si>
    <t>易俗河2017年</t>
  </si>
  <si>
    <t>易俗河2018年</t>
  </si>
  <si>
    <t>岳塘2017年</t>
  </si>
  <si>
    <t>岳塘2018年</t>
  </si>
  <si>
    <t>石龙贝米2017年</t>
  </si>
  <si>
    <t>石龙贝米2018年</t>
  </si>
  <si>
    <t>2017年小计</t>
  </si>
  <si>
    <t>2018年小计</t>
  </si>
  <si>
    <t>东城贝米增长率</t>
  </si>
  <si>
    <t>茶山贝米增长率</t>
  </si>
  <si>
    <t>长安贝米增长率</t>
  </si>
  <si>
    <t>易俗河增长率</t>
  </si>
  <si>
    <t>岳塘增长率</t>
  </si>
  <si>
    <t>石龙贝米增长率</t>
  </si>
  <si>
    <t>备注：此表与损益表有些小金额差，因为损益表的主营业务收入包含了其他业务收入。</t>
  </si>
  <si>
    <t>年级</t>
  </si>
  <si>
    <t>课程</t>
  </si>
  <si>
    <t>小计</t>
  </si>
  <si>
    <t>不限</t>
  </si>
  <si>
    <t>行为习惯</t>
  </si>
  <si>
    <t>创意美术</t>
  </si>
  <si>
    <t>毛笔书法</t>
  </si>
  <si>
    <t>硬笔书法</t>
  </si>
  <si>
    <t>国画</t>
  </si>
  <si>
    <t>素描色彩</t>
  </si>
  <si>
    <t>国韵精英</t>
  </si>
  <si>
    <t>语文</t>
  </si>
  <si>
    <t>数学</t>
  </si>
  <si>
    <t>英语</t>
  </si>
  <si>
    <t>科创</t>
  </si>
  <si>
    <t>体能</t>
  </si>
  <si>
    <t>特色课程</t>
  </si>
  <si>
    <t>音乐舞蹈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</si>
  <si>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</si>
  <si>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</si>
  <si>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</si>
  <si>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</si>
  <si>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</si>
  <si>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</si>
  <si>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</si>
  <si>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地理</t>
  </si>
  <si>
    <t>化学</t>
  </si>
  <si>
    <t>历史</t>
  </si>
  <si>
    <t>生物</t>
  </si>
  <si>
    <t>物理</t>
  </si>
  <si>
    <t>政治</t>
  </si>
  <si>
    <t>科学通识</t>
  </si>
  <si>
    <t>八年级</t>
  </si>
  <si>
    <t>九年级</t>
  </si>
  <si>
    <t>高一</t>
  </si>
  <si>
    <t>全日制</t>
  </si>
  <si>
    <t>经典诵读</t>
  </si>
  <si>
    <t>绘本阅读</t>
  </si>
  <si>
    <t>社会科学</t>
  </si>
  <si>
    <t>作业班</t>
  </si>
  <si>
    <t>人次各月对比：</t>
  </si>
  <si>
    <t>各年级人次对比：</t>
  </si>
  <si>
    <t xml:space="preserve"> - </t>
  </si>
  <si>
    <t xml:space="preserve"> -   </t>
  </si>
  <si>
    <t>各部门收入对比：</t>
  </si>
  <si>
    <t>部门</t>
  </si>
  <si>
    <t>好行为</t>
  </si>
  <si>
    <t>国韵</t>
  </si>
  <si>
    <t>国际英语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</si>
</sst>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0.00_ "/>
    <numFmt numFmtId="178" formatCode="yyyy&quot;年&quot;m&quot;月&quot;;@"/>
    <numFmt numFmtId="179" formatCode="_ * #,##0_ ;_ * \-#,##0_ ;_ * &quot;-&quot;??_ ;_ @_ "/>
  </numFmts>
  <fonts count="27">
    <font>
      <sz val="12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b/>
      <sz val="11"/>
      <color rgb="FFFF0000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14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40"/>
      </left>
      <right style="dashed">
        <color indexed="15"/>
      </right>
      <top style="double">
        <color indexed="40"/>
      </top>
      <bottom style="dashed">
        <color indexed="15"/>
      </bottom>
      <diagonal/>
    </border>
    <border>
      <left style="dashed">
        <color indexed="15"/>
      </left>
      <right style="dashed">
        <color indexed="15"/>
      </right>
      <top style="double">
        <color indexed="40"/>
      </top>
      <bottom style="dashed">
        <color indexed="15"/>
      </bottom>
      <diagonal/>
    </border>
    <border>
      <left style="double">
        <color indexed="40"/>
      </left>
      <right style="dashed">
        <color indexed="15"/>
      </right>
      <top style="dashed">
        <color indexed="15"/>
      </top>
      <bottom style="dashed">
        <color indexed="15"/>
      </bottom>
      <diagonal/>
    </border>
    <border>
      <left style="dashed">
        <color indexed="15"/>
      </left>
      <right style="dashed">
        <color indexed="15"/>
      </right>
      <top style="dashed">
        <color indexed="15"/>
      </top>
      <bottom style="dashed">
        <color indexed="15"/>
      </bottom>
      <diagonal/>
    </border>
    <border>
      <left style="dashed">
        <color indexed="15"/>
      </left>
      <right style="dashed">
        <color indexed="15"/>
      </right>
      <top/>
      <bottom style="dashed">
        <color indexed="15"/>
      </bottom>
      <diagonal/>
    </border>
    <border>
      <left style="double">
        <color indexed="40"/>
      </left>
      <right style="dashed">
        <color indexed="15"/>
      </right>
      <top style="dashed">
        <color indexed="15"/>
      </top>
      <bottom style="double">
        <color indexed="40"/>
      </bottom>
      <diagonal/>
    </border>
    <border>
      <left style="dashed">
        <color indexed="15"/>
      </left>
      <right/>
      <top style="double">
        <color indexed="40"/>
      </top>
      <bottom style="dashed">
        <color indexed="15"/>
      </bottom>
      <diagonal/>
    </border>
    <border>
      <left style="dashed">
        <color indexed="15"/>
      </left>
      <right style="double">
        <color indexed="40"/>
      </right>
      <top style="double">
        <color indexed="40"/>
      </top>
      <bottom style="dashed">
        <color indexed="15"/>
      </bottom>
      <diagonal/>
    </border>
    <border>
      <left style="dashed">
        <color indexed="15"/>
      </left>
      <right/>
      <top style="dashed">
        <color indexed="15"/>
      </top>
      <bottom style="dashed">
        <color indexed="15"/>
      </bottom>
      <diagonal/>
    </border>
    <border>
      <left style="dashed">
        <color indexed="15"/>
      </left>
      <right style="double">
        <color indexed="40"/>
      </right>
      <top style="dashed">
        <color indexed="15"/>
      </top>
      <bottom style="dashed">
        <color indexed="15"/>
      </bottom>
      <diagonal/>
    </border>
    <border>
      <left style="dashed">
        <color indexed="15"/>
      </left>
      <right/>
      <top style="dashed">
        <color indexed="15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23" borderId="2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7" borderId="21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6" borderId="20" applyNumberFormat="0" applyAlignment="0" applyProtection="0">
      <alignment vertical="center"/>
    </xf>
    <xf numFmtId="0" fontId="26" fillId="16" borderId="24" applyNumberFormat="0" applyAlignment="0" applyProtection="0">
      <alignment vertical="center"/>
    </xf>
    <xf numFmtId="0" fontId="8" fillId="9" borderId="18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43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57" fontId="1" fillId="0" borderId="1" xfId="0" applyNumberFormat="1" applyFont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41" fontId="1" fillId="0" borderId="1" xfId="0" applyNumberFormat="1" applyFont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1" fontId="1" fillId="0" borderId="1" xfId="0" applyNumberFormat="1" applyFont="1" applyFill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2" fillId="0" borderId="1" xfId="0" applyNumberFormat="1" applyFont="1" applyFill="1" applyBorder="1" applyAlignment="1"/>
    <xf numFmtId="0" fontId="1" fillId="0" borderId="4" xfId="0" applyFont="1" applyBorder="1" applyAlignment="1">
      <alignment horizontal="center" vertical="center"/>
    </xf>
    <xf numFmtId="41" fontId="1" fillId="0" borderId="0" xfId="0" applyNumberFormat="1" applyFont="1">
      <alignment vertical="center"/>
    </xf>
    <xf numFmtId="41" fontId="2" fillId="0" borderId="0" xfId="0" applyNumberFormat="1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41" fontId="1" fillId="0" borderId="0" xfId="0" applyNumberFormat="1" applyFont="1" applyBorder="1">
      <alignment vertical="center"/>
    </xf>
    <xf numFmtId="43" fontId="1" fillId="0" borderId="1" xfId="0" applyNumberFormat="1" applyFont="1" applyBorder="1">
      <alignment vertical="center"/>
    </xf>
    <xf numFmtId="0" fontId="2" fillId="0" borderId="0" xfId="0" applyFont="1" applyFill="1" applyAlignment="1"/>
    <xf numFmtId="177" fontId="1" fillId="0" borderId="1" xfId="0" applyNumberFormat="1" applyFont="1" applyBorder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176" fontId="4" fillId="0" borderId="0" xfId="0" applyNumberFormat="1" applyFont="1" applyFill="1" applyBorder="1" applyAlignment="1">
      <alignment horizontal="center"/>
    </xf>
    <xf numFmtId="178" fontId="1" fillId="0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vertical="center"/>
    </xf>
    <xf numFmtId="178" fontId="1" fillId="0" borderId="8" xfId="0" applyNumberFormat="1" applyFont="1" applyFill="1" applyBorder="1" applyAlignment="1">
      <alignment horizontal="center" vertical="center" wrapText="1"/>
    </xf>
    <xf numFmtId="178" fontId="1" fillId="2" borderId="8" xfId="0" applyNumberFormat="1" applyFont="1" applyFill="1" applyBorder="1" applyAlignment="1">
      <alignment horizontal="center" vertical="center" wrapText="1"/>
    </xf>
    <xf numFmtId="178" fontId="1" fillId="0" borderId="9" xfId="0" applyNumberFormat="1" applyFont="1" applyFill="1" applyBorder="1" applyAlignment="1">
      <alignment horizontal="center" vertical="center"/>
    </xf>
    <xf numFmtId="178" fontId="1" fillId="0" borderId="10" xfId="0" applyNumberFormat="1" applyFont="1" applyFill="1" applyBorder="1" applyAlignment="1">
      <alignment horizontal="center" vertical="center"/>
    </xf>
    <xf numFmtId="178" fontId="1" fillId="2" borderId="10" xfId="0" applyNumberFormat="1" applyFont="1" applyFill="1" applyBorder="1" applyAlignment="1">
      <alignment horizontal="center" vertical="center" wrapText="1"/>
    </xf>
    <xf numFmtId="41" fontId="1" fillId="3" borderId="9" xfId="0" applyNumberFormat="1" applyFont="1" applyFill="1" applyBorder="1" applyAlignment="1">
      <alignment horizontal="center" vertical="center"/>
    </xf>
    <xf numFmtId="41" fontId="5" fillId="4" borderId="10" xfId="8" applyNumberFormat="1" applyFont="1" applyFill="1" applyBorder="1" applyAlignment="1">
      <alignment vertical="center"/>
    </xf>
    <xf numFmtId="41" fontId="5" fillId="2" borderId="10" xfId="8" applyNumberFormat="1" applyFont="1" applyFill="1" applyBorder="1" applyAlignment="1">
      <alignment vertical="center"/>
    </xf>
    <xf numFmtId="41" fontId="1" fillId="0" borderId="9" xfId="0" applyNumberFormat="1" applyFont="1" applyFill="1" applyBorder="1" applyAlignment="1">
      <alignment horizontal="center" vertical="center"/>
    </xf>
    <xf numFmtId="41" fontId="1" fillId="0" borderId="10" xfId="0" applyNumberFormat="1" applyFont="1" applyFill="1" applyBorder="1" applyAlignment="1">
      <alignment vertical="center"/>
    </xf>
    <xf numFmtId="41" fontId="5" fillId="0" borderId="10" xfId="8" applyNumberFormat="1" applyFont="1" applyFill="1" applyBorder="1" applyAlignment="1">
      <alignment vertical="center"/>
    </xf>
    <xf numFmtId="41" fontId="1" fillId="5" borderId="9" xfId="0" applyNumberFormat="1" applyFont="1" applyFill="1" applyBorder="1" applyAlignment="1">
      <alignment horizontal="center" vertical="center"/>
    </xf>
    <xf numFmtId="41" fontId="1" fillId="5" borderId="10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0" fontId="1" fillId="0" borderId="11" xfId="0" applyNumberFormat="1" applyFont="1" applyFill="1" applyBorder="1" applyAlignment="1">
      <alignment horizontal="right" vertical="center"/>
    </xf>
    <xf numFmtId="176" fontId="1" fillId="0" borderId="12" xfId="0" applyNumberFormat="1" applyFont="1" applyFill="1" applyBorder="1" applyAlignment="1">
      <alignment horizontal="center" vertical="center"/>
    </xf>
    <xf numFmtId="10" fontId="1" fillId="0" borderId="10" xfId="0" applyNumberFormat="1" applyFont="1" applyFill="1" applyBorder="1" applyAlignment="1">
      <alignment horizontal="right" vertical="center"/>
    </xf>
    <xf numFmtId="1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/>
    </xf>
    <xf numFmtId="176" fontId="1" fillId="0" borderId="0" xfId="8" applyNumberFormat="1" applyFont="1" applyFill="1" applyBorder="1" applyAlignment="1"/>
    <xf numFmtId="10" fontId="1" fillId="2" borderId="10" xfId="0" applyNumberFormat="1" applyFont="1" applyFill="1" applyBorder="1" applyAlignment="1">
      <alignment horizontal="right" vertical="center"/>
    </xf>
    <xf numFmtId="10" fontId="1" fillId="2" borderId="0" xfId="0" applyNumberFormat="1" applyFont="1" applyFill="1" applyBorder="1" applyAlignment="1">
      <alignment horizontal="right" vertical="center"/>
    </xf>
    <xf numFmtId="179" fontId="1" fillId="0" borderId="0" xfId="8" applyNumberFormat="1" applyFont="1" applyFill="1" applyBorder="1" applyAlignment="1"/>
    <xf numFmtId="178" fontId="1" fillId="2" borderId="13" xfId="0" applyNumberFormat="1" applyFont="1" applyFill="1" applyBorder="1" applyAlignment="1">
      <alignment horizontal="center" vertical="center" wrapText="1"/>
    </xf>
    <xf numFmtId="178" fontId="1" fillId="0" borderId="14" xfId="0" applyNumberFormat="1" applyFont="1" applyFill="1" applyBorder="1" applyAlignment="1">
      <alignment horizontal="center" vertical="center" wrapText="1"/>
    </xf>
    <xf numFmtId="178" fontId="1" fillId="2" borderId="15" xfId="0" applyNumberFormat="1" applyFont="1" applyFill="1" applyBorder="1" applyAlignment="1">
      <alignment horizontal="center" vertical="center" wrapText="1"/>
    </xf>
    <xf numFmtId="178" fontId="1" fillId="0" borderId="16" xfId="0" applyNumberFormat="1" applyFont="1" applyFill="1" applyBorder="1" applyAlignment="1">
      <alignment horizontal="center" vertical="center" wrapText="1"/>
    </xf>
    <xf numFmtId="41" fontId="5" fillId="2" borderId="15" xfId="8" applyNumberFormat="1" applyFont="1" applyFill="1" applyBorder="1" applyAlignment="1">
      <alignment vertical="center"/>
    </xf>
    <xf numFmtId="41" fontId="1" fillId="3" borderId="16" xfId="8" applyNumberFormat="1" applyFont="1" applyFill="1" applyBorder="1" applyAlignment="1">
      <alignment vertical="center"/>
    </xf>
    <xf numFmtId="41" fontId="1" fillId="0" borderId="16" xfId="8" applyNumberFormat="1" applyFont="1" applyFill="1" applyBorder="1" applyAlignment="1">
      <alignment vertical="center"/>
    </xf>
    <xf numFmtId="9" fontId="6" fillId="0" borderId="16" xfId="11" applyFont="1" applyFill="1" applyBorder="1" applyAlignment="1">
      <alignment vertical="center"/>
    </xf>
    <xf numFmtId="9" fontId="1" fillId="2" borderId="15" xfId="11" applyFont="1" applyFill="1" applyBorder="1" applyAlignment="1">
      <alignment vertical="center"/>
    </xf>
    <xf numFmtId="10" fontId="6" fillId="0" borderId="16" xfId="11" applyNumberFormat="1" applyFont="1" applyFill="1" applyBorder="1" applyAlignment="1">
      <alignment vertical="center"/>
    </xf>
    <xf numFmtId="0" fontId="6" fillId="0" borderId="16" xfId="11" applyNumberFormat="1" applyFont="1" applyFill="1" applyBorder="1" applyAlignment="1">
      <alignment vertical="center"/>
    </xf>
    <xf numFmtId="9" fontId="1" fillId="2" borderId="17" xfId="11" applyFont="1" applyFill="1" applyBorder="1" applyAlignment="1">
      <alignment vertical="center"/>
    </xf>
    <xf numFmtId="9" fontId="1" fillId="2" borderId="0" xfId="11" applyFont="1" applyFill="1" applyBorder="1" applyAlignment="1">
      <alignment vertical="center"/>
    </xf>
    <xf numFmtId="43" fontId="1" fillId="0" borderId="0" xfId="8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99FF"/>
      <color rgb="00FF0000"/>
      <color rgb="00548235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workbookViewId="0">
      <pane xSplit="3" ySplit="3" topLeftCell="N13" activePane="bottomRight" state="frozen"/>
      <selection/>
      <selection pane="topRight"/>
      <selection pane="bottomLeft"/>
      <selection pane="bottomRight" activeCell="T17" sqref="T17"/>
    </sheetView>
  </sheetViews>
  <sheetFormatPr defaultColWidth="8.125" defaultRowHeight="21.75" customHeight="1"/>
  <cols>
    <col min="1" max="1" width="19.25" style="33" customWidth="1"/>
    <col min="2" max="2" width="12.125" style="34" customWidth="1"/>
    <col min="3" max="3" width="11.875" style="33" customWidth="1"/>
    <col min="4" max="4" width="11.375" style="33" customWidth="1"/>
    <col min="5" max="5" width="10.375" style="33" customWidth="1"/>
    <col min="6" max="6" width="11.375" style="33" customWidth="1"/>
    <col min="7" max="7" width="12.375" style="33" customWidth="1"/>
    <col min="8" max="17" width="11.375" style="33" customWidth="1"/>
    <col min="18" max="22" width="11.375" style="34" customWidth="1"/>
    <col min="23" max="24" width="12.375" style="33" customWidth="1"/>
    <col min="25" max="49" width="8.125" style="33" customWidth="1"/>
    <col min="50" max="16384" width="8.125" style="33"/>
  </cols>
  <sheetData>
    <row r="1" customHeight="1" spans="1:2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="30" customFormat="1" ht="30" customHeight="1" spans="1:23">
      <c r="A2" s="36" t="s">
        <v>1</v>
      </c>
      <c r="B2" s="37" t="s">
        <v>2</v>
      </c>
      <c r="C2" s="38" t="s">
        <v>3</v>
      </c>
      <c r="D2" s="38"/>
      <c r="E2" s="38"/>
      <c r="F2" s="39" t="s">
        <v>4</v>
      </c>
      <c r="G2" s="38" t="s">
        <v>5</v>
      </c>
      <c r="H2" s="38"/>
      <c r="I2" s="38"/>
      <c r="J2" s="38"/>
      <c r="K2" s="38"/>
      <c r="L2" s="38"/>
      <c r="M2" s="39" t="s">
        <v>6</v>
      </c>
      <c r="N2" s="38" t="s">
        <v>7</v>
      </c>
      <c r="O2" s="38" t="s">
        <v>8</v>
      </c>
      <c r="P2" s="39" t="s">
        <v>9</v>
      </c>
      <c r="Q2" s="38" t="s">
        <v>10</v>
      </c>
      <c r="R2" s="38"/>
      <c r="S2" s="38"/>
      <c r="T2" s="38"/>
      <c r="U2" s="39" t="s">
        <v>11</v>
      </c>
      <c r="V2" s="61" t="s">
        <v>12</v>
      </c>
      <c r="W2" s="62" t="s">
        <v>13</v>
      </c>
    </row>
    <row r="3" s="30" customFormat="1" ht="30" customHeight="1" spans="1:23">
      <c r="A3" s="40" t="s">
        <v>14</v>
      </c>
      <c r="B3" s="41" t="s">
        <v>15</v>
      </c>
      <c r="C3" s="41" t="s">
        <v>15</v>
      </c>
      <c r="D3" s="41" t="s">
        <v>16</v>
      </c>
      <c r="E3" s="41" t="s">
        <v>17</v>
      </c>
      <c r="F3" s="42"/>
      <c r="G3" s="41" t="s">
        <v>16</v>
      </c>
      <c r="H3" s="41" t="s">
        <v>17</v>
      </c>
      <c r="I3" s="41" t="s">
        <v>18</v>
      </c>
      <c r="J3" s="41" t="s">
        <v>19</v>
      </c>
      <c r="K3" s="41" t="s">
        <v>20</v>
      </c>
      <c r="L3" s="41" t="s">
        <v>21</v>
      </c>
      <c r="M3" s="42"/>
      <c r="N3" s="41" t="s">
        <v>21</v>
      </c>
      <c r="O3" s="41" t="s">
        <v>22</v>
      </c>
      <c r="P3" s="42"/>
      <c r="Q3" s="41" t="s">
        <v>23</v>
      </c>
      <c r="R3" s="41" t="s">
        <v>24</v>
      </c>
      <c r="S3" s="41" t="s">
        <v>25</v>
      </c>
      <c r="T3" s="41" t="s">
        <v>26</v>
      </c>
      <c r="U3" s="42"/>
      <c r="V3" s="63"/>
      <c r="W3" s="64"/>
    </row>
    <row r="4" s="31" customFormat="1" customHeight="1" spans="1:23">
      <c r="A4" s="43" t="s">
        <v>27</v>
      </c>
      <c r="B4" s="44"/>
      <c r="C4" s="44"/>
      <c r="D4" s="44"/>
      <c r="E4" s="44"/>
      <c r="F4" s="45">
        <f>SUM(C4:E4)</f>
        <v>0</v>
      </c>
      <c r="G4" s="44"/>
      <c r="H4" s="44"/>
      <c r="I4" s="44"/>
      <c r="J4" s="44"/>
      <c r="K4" s="44"/>
      <c r="L4" s="44"/>
      <c r="M4" s="45">
        <f>SUM(G4:L4)</f>
        <v>0</v>
      </c>
      <c r="N4" s="44"/>
      <c r="O4" s="44">
        <v>223637</v>
      </c>
      <c r="P4" s="45">
        <f>SUM(N4:O4)</f>
        <v>223637</v>
      </c>
      <c r="Q4" s="44">
        <v>91577</v>
      </c>
      <c r="R4" s="44">
        <v>121929</v>
      </c>
      <c r="S4" s="44">
        <v>131553</v>
      </c>
      <c r="T4" s="44">
        <v>156634</v>
      </c>
      <c r="U4" s="45">
        <f>SUM(Q4:T4,B5)</f>
        <v>565949.22</v>
      </c>
      <c r="V4" s="65"/>
      <c r="W4" s="66">
        <f>F4+M4+P4+U4+V4+B5</f>
        <v>853842.44</v>
      </c>
    </row>
    <row r="5" s="31" customFormat="1" customHeight="1" spans="1:23">
      <c r="A5" s="46" t="s">
        <v>28</v>
      </c>
      <c r="B5" s="47">
        <v>64256.22</v>
      </c>
      <c r="C5" s="47">
        <f>东城贝米收入!C123-B5</f>
        <v>130985.07</v>
      </c>
      <c r="D5" s="47">
        <v>151120.73</v>
      </c>
      <c r="E5" s="47"/>
      <c r="F5" s="45">
        <f t="shared" ref="F5:F13" si="0">SUM(C5:E5)</f>
        <v>282105.8</v>
      </c>
      <c r="G5" s="47">
        <f>158626.63-D5</f>
        <v>7505.89999999999</v>
      </c>
      <c r="H5" s="47">
        <f>东城贝米收入!E123</f>
        <v>181216.67</v>
      </c>
      <c r="I5" s="47">
        <f>东城贝米收入!F123</f>
        <v>214536.97</v>
      </c>
      <c r="J5" s="47">
        <f>东城贝米收入!G123</f>
        <v>162661.729</v>
      </c>
      <c r="K5" s="47">
        <f>东城贝米收入!H123</f>
        <v>156321.64</v>
      </c>
      <c r="L5" s="47">
        <f>东城贝米收入!I123</f>
        <v>7053.02</v>
      </c>
      <c r="M5" s="45">
        <f t="shared" ref="M5:M13" si="1">SUM(G5:L5)</f>
        <v>729295.929</v>
      </c>
      <c r="N5" s="48"/>
      <c r="O5" s="48">
        <f>东城贝米收入!J124</f>
        <v>0</v>
      </c>
      <c r="P5" s="45">
        <f t="shared" ref="P5:P13" si="2">SUM(N5:O5)</f>
        <v>0</v>
      </c>
      <c r="Q5" s="48">
        <f>东城贝米收入!K123</f>
        <v>97640.51</v>
      </c>
      <c r="R5" s="48">
        <f>东城贝米收入!L123</f>
        <v>108854.01</v>
      </c>
      <c r="S5" s="48">
        <f>东城贝米收入!M123</f>
        <v>111051.04</v>
      </c>
      <c r="T5" s="48">
        <f>东城贝米收入!N123</f>
        <v>132453.81</v>
      </c>
      <c r="U5" s="45">
        <f t="shared" ref="U5:U13" si="3">SUM(Q5:T5)</f>
        <v>449999.37</v>
      </c>
      <c r="V5" s="65"/>
      <c r="W5" s="67">
        <f>F5+M5+P5+U5+V5</f>
        <v>1461401.099</v>
      </c>
    </row>
    <row r="6" s="31" customFormat="1" customHeight="1" spans="1:23">
      <c r="A6" s="43" t="s">
        <v>29</v>
      </c>
      <c r="B6" s="44"/>
      <c r="C6" s="44"/>
      <c r="D6" s="44"/>
      <c r="E6" s="44"/>
      <c r="F6" s="45">
        <f t="shared" si="0"/>
        <v>0</v>
      </c>
      <c r="G6" s="44"/>
      <c r="H6" s="44"/>
      <c r="I6" s="44"/>
      <c r="J6" s="44"/>
      <c r="K6" s="44"/>
      <c r="L6" s="44"/>
      <c r="M6" s="45">
        <f t="shared" si="1"/>
        <v>0</v>
      </c>
      <c r="N6" s="44"/>
      <c r="O6" s="44"/>
      <c r="P6" s="45">
        <f t="shared" si="2"/>
        <v>0</v>
      </c>
      <c r="Q6" s="44"/>
      <c r="R6" s="44">
        <v>21404</v>
      </c>
      <c r="S6" s="44">
        <v>28071</v>
      </c>
      <c r="T6" s="44">
        <v>36198</v>
      </c>
      <c r="U6" s="45">
        <f>SUM(Q6:T6,B7)</f>
        <v>97023.25</v>
      </c>
      <c r="V6" s="65"/>
      <c r="W6" s="66">
        <f>F6+M6+P6+U6+V6+B7</f>
        <v>108373.5</v>
      </c>
    </row>
    <row r="7" s="31" customFormat="1" customHeight="1" spans="1:23">
      <c r="A7" s="46" t="s">
        <v>30</v>
      </c>
      <c r="B7" s="46">
        <v>11350.25</v>
      </c>
      <c r="C7" s="46">
        <f>茶山贝米收入!C120-B7</f>
        <v>19943.86</v>
      </c>
      <c r="D7" s="46">
        <f>茶山贝米收入!D120</f>
        <v>27925.15</v>
      </c>
      <c r="E7" s="48"/>
      <c r="F7" s="45">
        <f t="shared" si="0"/>
        <v>47869.01</v>
      </c>
      <c r="G7" s="48"/>
      <c r="H7" s="48">
        <f>茶山贝米收入!E120</f>
        <v>20961.53</v>
      </c>
      <c r="I7" s="48">
        <f>茶山贝米收入!F120</f>
        <v>30629.64</v>
      </c>
      <c r="J7" s="48">
        <f>茶山贝米收入!G120</f>
        <v>11854.38</v>
      </c>
      <c r="K7" s="48">
        <f>茶山贝米收入!H120</f>
        <v>29477.96</v>
      </c>
      <c r="L7" s="48"/>
      <c r="M7" s="45">
        <f t="shared" si="1"/>
        <v>92923.51</v>
      </c>
      <c r="N7" s="48">
        <f>茶山贝米收入!I120</f>
        <v>23768.45</v>
      </c>
      <c r="O7" s="48">
        <f>茶山贝米收入!J120</f>
        <v>47095</v>
      </c>
      <c r="P7" s="45">
        <f t="shared" si="2"/>
        <v>70863.45</v>
      </c>
      <c r="Q7" s="48">
        <f>茶山贝米收入!K120</f>
        <v>11807.05</v>
      </c>
      <c r="R7" s="48">
        <f>茶山贝米收入!L120</f>
        <v>19902.37</v>
      </c>
      <c r="S7" s="48">
        <f>茶山贝米收入!M120</f>
        <v>22776.22</v>
      </c>
      <c r="T7" s="48">
        <f>茶山贝米收入!N120</f>
        <v>27150.4</v>
      </c>
      <c r="U7" s="45">
        <f t="shared" si="3"/>
        <v>81636.04</v>
      </c>
      <c r="V7" s="65"/>
      <c r="W7" s="67">
        <f>F7+M7+P7+U7+V7</f>
        <v>293292.01</v>
      </c>
    </row>
    <row r="8" s="31" customFormat="1" customHeight="1" spans="1:23">
      <c r="A8" s="43" t="s">
        <v>31</v>
      </c>
      <c r="B8" s="44"/>
      <c r="C8" s="44"/>
      <c r="D8" s="44"/>
      <c r="E8" s="44"/>
      <c r="F8" s="45">
        <f t="shared" si="0"/>
        <v>0</v>
      </c>
      <c r="G8" s="44"/>
      <c r="H8" s="44"/>
      <c r="I8" s="44"/>
      <c r="J8" s="44"/>
      <c r="K8" s="44"/>
      <c r="L8" s="44"/>
      <c r="M8" s="45">
        <f t="shared" si="1"/>
        <v>0</v>
      </c>
      <c r="N8" s="44"/>
      <c r="O8" s="44"/>
      <c r="P8" s="45">
        <f t="shared" si="2"/>
        <v>0</v>
      </c>
      <c r="Q8" s="44"/>
      <c r="R8" s="44"/>
      <c r="S8" s="44"/>
      <c r="T8" s="44"/>
      <c r="U8" s="45">
        <f t="shared" si="3"/>
        <v>0</v>
      </c>
      <c r="V8" s="65"/>
      <c r="W8" s="66">
        <f>F8+M8+P8+U8+V8+B9</f>
        <v>0</v>
      </c>
    </row>
    <row r="9" s="31" customFormat="1" customHeight="1" spans="1:23">
      <c r="A9" s="46" t="s">
        <v>32</v>
      </c>
      <c r="B9" s="46"/>
      <c r="C9" s="46">
        <f>'长安贝米收入 '!C120</f>
        <v>22018.07</v>
      </c>
      <c r="D9" s="46">
        <f>'长安贝米收入 '!D120</f>
        <v>29502.66</v>
      </c>
      <c r="E9" s="48"/>
      <c r="F9" s="45">
        <f t="shared" si="0"/>
        <v>51520.73</v>
      </c>
      <c r="G9" s="48"/>
      <c r="H9" s="48">
        <f>'长安贝米收入 '!E120</f>
        <v>32898.45</v>
      </c>
      <c r="I9" s="48">
        <f>'长安贝米收入 '!F120</f>
        <v>29827.05</v>
      </c>
      <c r="J9" s="48">
        <f>'长安贝米收入 '!G120</f>
        <v>33970.43</v>
      </c>
      <c r="K9" s="48">
        <f>'长安贝米收入 '!H120</f>
        <v>35211.32</v>
      </c>
      <c r="L9" s="48"/>
      <c r="M9" s="45">
        <f t="shared" si="1"/>
        <v>131907.25</v>
      </c>
      <c r="N9" s="48">
        <f>'长安贝米收入 '!I120</f>
        <v>23496</v>
      </c>
      <c r="O9" s="48">
        <f>'长安贝米收入 '!J120</f>
        <v>103473</v>
      </c>
      <c r="P9" s="45">
        <f t="shared" si="2"/>
        <v>126969</v>
      </c>
      <c r="Q9" s="48">
        <f>'长安贝米收入 '!K120</f>
        <v>18463.3</v>
      </c>
      <c r="R9" s="48">
        <f>'长安贝米收入 '!L120</f>
        <v>33762.06</v>
      </c>
      <c r="S9" s="48">
        <f>'长安贝米收入 '!M120</f>
        <v>38094.34</v>
      </c>
      <c r="T9" s="48">
        <f>'长安贝米收入 '!N120</f>
        <v>47916.31</v>
      </c>
      <c r="U9" s="45">
        <f t="shared" si="3"/>
        <v>138236.01</v>
      </c>
      <c r="V9" s="65"/>
      <c r="W9" s="67">
        <f>F9+M9+P9+U9+V9</f>
        <v>448632.99</v>
      </c>
    </row>
    <row r="10" s="31" customFormat="1" customHeight="1" spans="1:23">
      <c r="A10" s="43" t="s">
        <v>33</v>
      </c>
      <c r="B10" s="44"/>
      <c r="C10" s="44"/>
      <c r="D10" s="44"/>
      <c r="E10" s="44"/>
      <c r="F10" s="45">
        <f t="shared" si="0"/>
        <v>0</v>
      </c>
      <c r="G10" s="44"/>
      <c r="H10" s="44"/>
      <c r="I10" s="44"/>
      <c r="J10" s="44"/>
      <c r="K10" s="44"/>
      <c r="L10" s="44"/>
      <c r="M10" s="45">
        <f t="shared" si="1"/>
        <v>0</v>
      </c>
      <c r="N10" s="44"/>
      <c r="O10" s="44"/>
      <c r="P10" s="45">
        <f t="shared" si="2"/>
        <v>0</v>
      </c>
      <c r="Q10" s="44"/>
      <c r="R10" s="44">
        <v>2104</v>
      </c>
      <c r="S10" s="44">
        <v>716</v>
      </c>
      <c r="T10" s="44">
        <v>4669</v>
      </c>
      <c r="U10" s="45">
        <f t="shared" ref="U10:U15" si="4">SUM(Q10:T10,B11)</f>
        <v>11070.4</v>
      </c>
      <c r="V10" s="65"/>
      <c r="W10" s="66">
        <f t="shared" ref="W10:W15" si="5">F10+M10+P10+U10+V10+B11</f>
        <v>14651.8</v>
      </c>
    </row>
    <row r="11" s="31" customFormat="1" customHeight="1" spans="1:23">
      <c r="A11" s="46" t="s">
        <v>34</v>
      </c>
      <c r="B11" s="48">
        <v>3581.4</v>
      </c>
      <c r="C11" s="48">
        <f>湖南贝米易俗河收入!C120-B11</f>
        <v>3375.9</v>
      </c>
      <c r="D11" s="48">
        <f>湖南贝米易俗河收入!D120</f>
        <v>12838.17</v>
      </c>
      <c r="E11" s="48"/>
      <c r="F11" s="45">
        <f t="shared" si="0"/>
        <v>16214.07</v>
      </c>
      <c r="G11" s="48"/>
      <c r="H11" s="48">
        <f>湖南贝米易俗河收入!E120</f>
        <v>11695.07</v>
      </c>
      <c r="I11" s="48">
        <f>湖南贝米易俗河收入!F120</f>
        <v>19328</v>
      </c>
      <c r="J11" s="48">
        <f>湖南贝米易俗河收入!G120</f>
        <v>14367.96</v>
      </c>
      <c r="K11" s="48">
        <f>湖南贝米易俗河收入!H120</f>
        <v>19496.25</v>
      </c>
      <c r="L11" s="48">
        <f>湖南贝米易俗河收入!I120</f>
        <v>102.23</v>
      </c>
      <c r="M11" s="45">
        <f t="shared" si="1"/>
        <v>64989.51</v>
      </c>
      <c r="N11" s="48"/>
      <c r="O11" s="48">
        <f>湖南贝米易俗河收入!J120</f>
        <v>20878</v>
      </c>
      <c r="P11" s="45">
        <f t="shared" si="2"/>
        <v>20878</v>
      </c>
      <c r="Q11" s="48">
        <f>湖南贝米易俗河收入!K120</f>
        <v>26721.5</v>
      </c>
      <c r="R11" s="48">
        <f>湖南贝米易俗河收入!L120</f>
        <v>37913.24</v>
      </c>
      <c r="S11" s="48">
        <f>湖南贝米易俗河收入!M120</f>
        <v>38152.08</v>
      </c>
      <c r="T11" s="48">
        <f>湖南贝米易俗河收入!N120</f>
        <v>40080.89</v>
      </c>
      <c r="U11" s="45">
        <f t="shared" si="3"/>
        <v>142867.71</v>
      </c>
      <c r="V11" s="65"/>
      <c r="W11" s="67">
        <f t="shared" ref="W11:W13" si="6">F11+M11+P11+U11+V11</f>
        <v>244949.29</v>
      </c>
    </row>
    <row r="12" s="31" customFormat="1" customHeight="1" spans="1:23">
      <c r="A12" s="43" t="s">
        <v>35</v>
      </c>
      <c r="B12" s="44"/>
      <c r="C12" s="44"/>
      <c r="D12" s="44"/>
      <c r="E12" s="44"/>
      <c r="F12" s="45">
        <f t="shared" si="0"/>
        <v>0</v>
      </c>
      <c r="G12" s="44"/>
      <c r="H12" s="44"/>
      <c r="I12" s="44"/>
      <c r="J12" s="44"/>
      <c r="K12" s="44"/>
      <c r="L12" s="44"/>
      <c r="M12" s="45">
        <f t="shared" si="1"/>
        <v>0</v>
      </c>
      <c r="N12" s="44"/>
      <c r="O12" s="44"/>
      <c r="P12" s="45">
        <f t="shared" si="2"/>
        <v>0</v>
      </c>
      <c r="Q12" s="44"/>
      <c r="R12" s="44"/>
      <c r="S12" s="44">
        <v>4299</v>
      </c>
      <c r="T12" s="44">
        <v>5246</v>
      </c>
      <c r="U12" s="45">
        <f t="shared" si="4"/>
        <v>12917</v>
      </c>
      <c r="V12" s="65"/>
      <c r="W12" s="66">
        <f t="shared" si="5"/>
        <v>16289</v>
      </c>
    </row>
    <row r="13" s="31" customFormat="1" customHeight="1" spans="1:23">
      <c r="A13" s="46" t="s">
        <v>36</v>
      </c>
      <c r="B13" s="46">
        <v>3372</v>
      </c>
      <c r="C13" s="46">
        <f>湖南贝米岳塘收入!C130-B13</f>
        <v>9725.6</v>
      </c>
      <c r="D13" s="46">
        <f>湖南贝米岳塘收入!D130</f>
        <v>17925.43</v>
      </c>
      <c r="E13" s="48"/>
      <c r="F13" s="45">
        <f t="shared" si="0"/>
        <v>27651.03</v>
      </c>
      <c r="G13" s="48"/>
      <c r="H13" s="48">
        <f>湖南贝米岳塘收入!E130</f>
        <v>23238.13</v>
      </c>
      <c r="I13" s="48">
        <f>湖南贝米岳塘收入!F130</f>
        <v>42060</v>
      </c>
      <c r="J13" s="48">
        <f>湖南贝米岳塘收入!G130</f>
        <v>31198.08</v>
      </c>
      <c r="K13" s="48">
        <f>湖南贝米岳塘收入!H130</f>
        <v>35132.06</v>
      </c>
      <c r="L13" s="48">
        <v>1720.13</v>
      </c>
      <c r="M13" s="45">
        <f t="shared" si="1"/>
        <v>133348.4</v>
      </c>
      <c r="N13" s="48">
        <f>湖南贝米岳塘收入!I130-L13</f>
        <v>62200.48</v>
      </c>
      <c r="O13" s="48">
        <f>湖南贝米岳塘收入!J131</f>
        <v>0</v>
      </c>
      <c r="P13" s="45">
        <f t="shared" si="2"/>
        <v>62200.48</v>
      </c>
      <c r="Q13" s="48">
        <f>湖南贝米岳塘收入!K130</f>
        <v>41321.03</v>
      </c>
      <c r="R13" s="48">
        <f>湖南贝米岳塘收入!L130</f>
        <v>15238.58</v>
      </c>
      <c r="S13" s="48">
        <f>湖南贝米岳塘收入!M130</f>
        <v>49330.39</v>
      </c>
      <c r="T13" s="48">
        <f>湖南贝米岳塘收入!N130</f>
        <v>60018.94</v>
      </c>
      <c r="U13" s="45">
        <f t="shared" si="3"/>
        <v>165908.94</v>
      </c>
      <c r="V13" s="65"/>
      <c r="W13" s="67">
        <f t="shared" si="6"/>
        <v>389108.85</v>
      </c>
    </row>
    <row r="14" s="31" customFormat="1" customHeight="1" spans="1:23">
      <c r="A14" s="43" t="s">
        <v>37</v>
      </c>
      <c r="B14" s="44"/>
      <c r="C14" s="44"/>
      <c r="D14" s="44"/>
      <c r="E14" s="44"/>
      <c r="F14" s="45"/>
      <c r="G14" s="44"/>
      <c r="H14" s="44"/>
      <c r="I14" s="44"/>
      <c r="J14" s="44"/>
      <c r="K14" s="44"/>
      <c r="L14" s="44"/>
      <c r="M14" s="45"/>
      <c r="N14" s="44"/>
      <c r="O14" s="44"/>
      <c r="P14" s="45"/>
      <c r="Q14" s="44"/>
      <c r="R14" s="44"/>
      <c r="S14" s="44"/>
      <c r="T14" s="44"/>
      <c r="U14" s="45">
        <f t="shared" si="4"/>
        <v>0</v>
      </c>
      <c r="V14" s="65"/>
      <c r="W14" s="66">
        <f t="shared" si="5"/>
        <v>0</v>
      </c>
    </row>
    <row r="15" s="31" customFormat="1" customHeight="1" spans="1:23">
      <c r="A15" s="46" t="s">
        <v>38</v>
      </c>
      <c r="B15" s="46"/>
      <c r="C15" s="46"/>
      <c r="D15" s="46"/>
      <c r="E15" s="48"/>
      <c r="F15" s="45"/>
      <c r="G15" s="48"/>
      <c r="H15" s="48"/>
      <c r="I15" s="48"/>
      <c r="J15" s="48"/>
      <c r="K15" s="48"/>
      <c r="L15" s="48"/>
      <c r="M15" s="45"/>
      <c r="N15" s="48"/>
      <c r="O15" s="48"/>
      <c r="P15" s="45"/>
      <c r="Q15" s="48"/>
      <c r="R15" s="48">
        <f>石龙贝米收入!L120</f>
        <v>5449.29</v>
      </c>
      <c r="S15" s="48">
        <f>石龙贝米收入!M120</f>
        <v>11176.65</v>
      </c>
      <c r="T15" s="48">
        <f>石龙贝米收入!N120</f>
        <v>15780.42</v>
      </c>
      <c r="U15" s="45">
        <f t="shared" si="4"/>
        <v>32406.36</v>
      </c>
      <c r="V15" s="65"/>
      <c r="W15" s="66">
        <f t="shared" si="5"/>
        <v>32406.36</v>
      </c>
    </row>
    <row r="16" s="31" customFormat="1" customHeight="1" spans="1:23">
      <c r="A16" s="43" t="s">
        <v>39</v>
      </c>
      <c r="B16" s="44">
        <f>B4+B6+B8+B10+B12+B14</f>
        <v>0</v>
      </c>
      <c r="C16" s="44">
        <f>C4+C6+C8+C10+C12+C14</f>
        <v>0</v>
      </c>
      <c r="D16" s="44">
        <f>D4+D6+D8+D10+D12+D14</f>
        <v>0</v>
      </c>
      <c r="E16" s="44">
        <f>E4+E6+E8+E10+E12+E14</f>
        <v>0</v>
      </c>
      <c r="F16" s="45">
        <f>F4+F6+F8+F10+F12+F14</f>
        <v>0</v>
      </c>
      <c r="G16" s="44">
        <f t="shared" ref="G16:W16" si="7">G4+G6+G8+G10+G12+G14</f>
        <v>0</v>
      </c>
      <c r="H16" s="44">
        <f t="shared" si="7"/>
        <v>0</v>
      </c>
      <c r="I16" s="44">
        <f t="shared" si="7"/>
        <v>0</v>
      </c>
      <c r="J16" s="44">
        <f t="shared" si="7"/>
        <v>0</v>
      </c>
      <c r="K16" s="44">
        <f t="shared" si="7"/>
        <v>0</v>
      </c>
      <c r="L16" s="44">
        <f t="shared" si="7"/>
        <v>0</v>
      </c>
      <c r="M16" s="45">
        <f t="shared" si="7"/>
        <v>0</v>
      </c>
      <c r="N16" s="44">
        <f t="shared" si="7"/>
        <v>0</v>
      </c>
      <c r="O16" s="44">
        <f t="shared" si="7"/>
        <v>223637</v>
      </c>
      <c r="P16" s="45">
        <f t="shared" si="7"/>
        <v>223637</v>
      </c>
      <c r="Q16" s="44">
        <f t="shared" si="7"/>
        <v>91577</v>
      </c>
      <c r="R16" s="44">
        <f t="shared" si="7"/>
        <v>145437</v>
      </c>
      <c r="S16" s="44">
        <f t="shared" si="7"/>
        <v>164639</v>
      </c>
      <c r="T16" s="44">
        <f t="shared" si="7"/>
        <v>202747</v>
      </c>
      <c r="U16" s="45">
        <f t="shared" si="7"/>
        <v>686959.87</v>
      </c>
      <c r="V16" s="45">
        <f t="shared" si="7"/>
        <v>0</v>
      </c>
      <c r="W16" s="44">
        <f t="shared" si="7"/>
        <v>993156.74</v>
      </c>
    </row>
    <row r="17" s="31" customFormat="1" customHeight="1" spans="1:23">
      <c r="A17" s="49" t="s">
        <v>40</v>
      </c>
      <c r="B17" s="50">
        <f>B5+B7+B9+B11+B13+B15</f>
        <v>82559.87</v>
      </c>
      <c r="C17" s="50">
        <f t="shared" ref="C17:W17" si="8">C5+C7+C9+C11+C13+C15</f>
        <v>186048.5</v>
      </c>
      <c r="D17" s="50">
        <f t="shared" si="8"/>
        <v>239312.14</v>
      </c>
      <c r="E17" s="50">
        <f t="shared" si="8"/>
        <v>0</v>
      </c>
      <c r="F17" s="45">
        <f t="shared" si="8"/>
        <v>425360.64</v>
      </c>
      <c r="G17" s="50">
        <f t="shared" si="8"/>
        <v>7505.89999999999</v>
      </c>
      <c r="H17" s="50">
        <f t="shared" si="8"/>
        <v>270009.85</v>
      </c>
      <c r="I17" s="50">
        <f t="shared" si="8"/>
        <v>336381.66</v>
      </c>
      <c r="J17" s="50">
        <f t="shared" si="8"/>
        <v>254052.579</v>
      </c>
      <c r="K17" s="50">
        <f t="shared" si="8"/>
        <v>275639.23</v>
      </c>
      <c r="L17" s="50">
        <f t="shared" si="8"/>
        <v>8875.38</v>
      </c>
      <c r="M17" s="45">
        <f t="shared" si="8"/>
        <v>1152464.599</v>
      </c>
      <c r="N17" s="50">
        <f t="shared" si="8"/>
        <v>109464.93</v>
      </c>
      <c r="O17" s="50">
        <f t="shared" si="8"/>
        <v>171446</v>
      </c>
      <c r="P17" s="45">
        <f t="shared" si="8"/>
        <v>280910.93</v>
      </c>
      <c r="Q17" s="50">
        <f t="shared" si="8"/>
        <v>195953.39</v>
      </c>
      <c r="R17" s="50">
        <f t="shared" si="8"/>
        <v>221119.55</v>
      </c>
      <c r="S17" s="50">
        <f t="shared" si="8"/>
        <v>270580.72</v>
      </c>
      <c r="T17" s="50">
        <f t="shared" si="8"/>
        <v>323400.77</v>
      </c>
      <c r="U17" s="45">
        <f t="shared" si="8"/>
        <v>1011054.43</v>
      </c>
      <c r="V17" s="45">
        <f t="shared" si="8"/>
        <v>0</v>
      </c>
      <c r="W17" s="50">
        <f t="shared" si="8"/>
        <v>2869790.599</v>
      </c>
    </row>
    <row r="18" s="32" customFormat="1" customHeight="1" spans="1:23">
      <c r="A18" s="51" t="s">
        <v>41</v>
      </c>
      <c r="B18" s="52" t="e">
        <f>(B5-B4)/B4</f>
        <v>#DIV/0!</v>
      </c>
      <c r="C18" s="52" t="e">
        <f t="shared" ref="C18:U18" si="9">(C5-C4)/C4</f>
        <v>#DIV/0!</v>
      </c>
      <c r="D18" s="52" t="e">
        <f t="shared" si="9"/>
        <v>#DIV/0!</v>
      </c>
      <c r="E18" s="52" t="e">
        <f t="shared" si="9"/>
        <v>#DIV/0!</v>
      </c>
      <c r="F18" s="52" t="e">
        <f t="shared" si="9"/>
        <v>#DIV/0!</v>
      </c>
      <c r="G18" s="52" t="e">
        <f t="shared" si="9"/>
        <v>#DIV/0!</v>
      </c>
      <c r="H18" s="52" t="e">
        <f t="shared" si="9"/>
        <v>#DIV/0!</v>
      </c>
      <c r="I18" s="52" t="e">
        <f t="shared" si="9"/>
        <v>#DIV/0!</v>
      </c>
      <c r="J18" s="52" t="e">
        <f t="shared" si="9"/>
        <v>#DIV/0!</v>
      </c>
      <c r="K18" s="52" t="e">
        <f t="shared" si="9"/>
        <v>#DIV/0!</v>
      </c>
      <c r="L18" s="52" t="e">
        <f t="shared" si="9"/>
        <v>#DIV/0!</v>
      </c>
      <c r="M18" s="52" t="e">
        <f t="shared" si="9"/>
        <v>#DIV/0!</v>
      </c>
      <c r="N18" s="52" t="e">
        <f t="shared" si="9"/>
        <v>#DIV/0!</v>
      </c>
      <c r="O18" s="52">
        <f t="shared" si="9"/>
        <v>-1</v>
      </c>
      <c r="P18" s="52">
        <f t="shared" si="9"/>
        <v>-1</v>
      </c>
      <c r="Q18" s="52">
        <f t="shared" si="9"/>
        <v>0.066212149338808</v>
      </c>
      <c r="R18" s="52">
        <f t="shared" si="9"/>
        <v>-0.107234456117905</v>
      </c>
      <c r="S18" s="52">
        <f t="shared" si="9"/>
        <v>-0.155845628757991</v>
      </c>
      <c r="T18" s="52">
        <f>(T5-T4)/T4</f>
        <v>-0.154373826883052</v>
      </c>
      <c r="U18" s="52">
        <f>(U5-U4)/U4</f>
        <v>-0.204876773220043</v>
      </c>
      <c r="V18" s="45"/>
      <c r="W18" s="68">
        <f>(W5-(F4+M4+P4+U4))/(F4+M4+P4+U4)</f>
        <v>0.850844229525688</v>
      </c>
    </row>
    <row r="19" s="32" customFormat="1" customHeight="1" spans="1:23">
      <c r="A19" s="51" t="s">
        <v>42</v>
      </c>
      <c r="B19" s="52" t="e">
        <f>(B7-B6)/B6</f>
        <v>#DIV/0!</v>
      </c>
      <c r="C19" s="52" t="e">
        <f t="shared" ref="C19:U19" si="10">(C7-C6)/C6</f>
        <v>#DIV/0!</v>
      </c>
      <c r="D19" s="52" t="e">
        <f t="shared" si="10"/>
        <v>#DIV/0!</v>
      </c>
      <c r="E19" s="52" t="e">
        <f t="shared" si="10"/>
        <v>#DIV/0!</v>
      </c>
      <c r="F19" s="52" t="e">
        <f t="shared" si="10"/>
        <v>#DIV/0!</v>
      </c>
      <c r="G19" s="52" t="e">
        <f t="shared" si="10"/>
        <v>#DIV/0!</v>
      </c>
      <c r="H19" s="52" t="e">
        <f t="shared" si="10"/>
        <v>#DIV/0!</v>
      </c>
      <c r="I19" s="52" t="e">
        <f t="shared" si="10"/>
        <v>#DIV/0!</v>
      </c>
      <c r="J19" s="52" t="e">
        <f t="shared" si="10"/>
        <v>#DIV/0!</v>
      </c>
      <c r="K19" s="52" t="e">
        <f t="shared" si="10"/>
        <v>#DIV/0!</v>
      </c>
      <c r="L19" s="52" t="e">
        <f t="shared" si="10"/>
        <v>#DIV/0!</v>
      </c>
      <c r="M19" s="52" t="e">
        <f t="shared" si="10"/>
        <v>#DIV/0!</v>
      </c>
      <c r="N19" s="52" t="e">
        <f t="shared" si="10"/>
        <v>#DIV/0!</v>
      </c>
      <c r="O19" s="52" t="e">
        <f t="shared" si="10"/>
        <v>#DIV/0!</v>
      </c>
      <c r="P19" s="52" t="e">
        <f t="shared" si="10"/>
        <v>#DIV/0!</v>
      </c>
      <c r="Q19" s="52" t="e">
        <f t="shared" si="10"/>
        <v>#DIV/0!</v>
      </c>
      <c r="R19" s="52">
        <f t="shared" si="10"/>
        <v>-0.0701565128013454</v>
      </c>
      <c r="S19" s="52">
        <f t="shared" si="10"/>
        <v>-0.18862099675822</v>
      </c>
      <c r="T19" s="52">
        <f>(T7-T6)/T6</f>
        <v>-0.249947510912205</v>
      </c>
      <c r="U19" s="52">
        <f t="shared" si="10"/>
        <v>-0.158593017652985</v>
      </c>
      <c r="V19" s="69"/>
      <c r="W19" s="68">
        <f>(W7-(F6+M6+P6+U6))/(F6+M6+P6+U6)</f>
        <v>2.02290440693339</v>
      </c>
    </row>
    <row r="20" s="32" customFormat="1" customHeight="1" spans="1:23">
      <c r="A20" s="51" t="s">
        <v>43</v>
      </c>
      <c r="B20" s="52" t="e">
        <f>(B9-B8)/B8</f>
        <v>#DIV/0!</v>
      </c>
      <c r="C20" s="52" t="e">
        <f t="shared" ref="C20:U20" si="11">(C9-C8)/C8</f>
        <v>#DIV/0!</v>
      </c>
      <c r="D20" s="52" t="e">
        <f t="shared" si="11"/>
        <v>#DIV/0!</v>
      </c>
      <c r="E20" s="52" t="e">
        <f t="shared" si="11"/>
        <v>#DIV/0!</v>
      </c>
      <c r="F20" s="52" t="e">
        <f t="shared" si="11"/>
        <v>#DIV/0!</v>
      </c>
      <c r="G20" s="52" t="e">
        <f t="shared" si="11"/>
        <v>#DIV/0!</v>
      </c>
      <c r="H20" s="52" t="e">
        <f t="shared" si="11"/>
        <v>#DIV/0!</v>
      </c>
      <c r="I20" s="52" t="e">
        <f t="shared" si="11"/>
        <v>#DIV/0!</v>
      </c>
      <c r="J20" s="52" t="e">
        <f t="shared" si="11"/>
        <v>#DIV/0!</v>
      </c>
      <c r="K20" s="52" t="e">
        <f t="shared" si="11"/>
        <v>#DIV/0!</v>
      </c>
      <c r="L20" s="52" t="e">
        <f t="shared" si="11"/>
        <v>#DIV/0!</v>
      </c>
      <c r="M20" s="52" t="e">
        <f t="shared" si="11"/>
        <v>#DIV/0!</v>
      </c>
      <c r="N20" s="52" t="e">
        <f t="shared" si="11"/>
        <v>#DIV/0!</v>
      </c>
      <c r="O20" s="52" t="e">
        <f t="shared" si="11"/>
        <v>#DIV/0!</v>
      </c>
      <c r="P20" s="52" t="e">
        <f t="shared" si="11"/>
        <v>#DIV/0!</v>
      </c>
      <c r="Q20" s="52" t="e">
        <f t="shared" si="11"/>
        <v>#DIV/0!</v>
      </c>
      <c r="R20" s="52" t="e">
        <f t="shared" si="11"/>
        <v>#DIV/0!</v>
      </c>
      <c r="S20" s="52" t="e">
        <f t="shared" si="11"/>
        <v>#DIV/0!</v>
      </c>
      <c r="T20" s="52" t="e">
        <f>(T9-T8)/T8</f>
        <v>#DIV/0!</v>
      </c>
      <c r="U20" s="52" t="e">
        <f t="shared" si="11"/>
        <v>#DIV/0!</v>
      </c>
      <c r="V20" s="69"/>
      <c r="W20" s="68" t="e">
        <f>(W9-(F8+M8+P8+U8))/(F8+M8+P8+U8)</f>
        <v>#DIV/0!</v>
      </c>
    </row>
    <row r="21" s="32" customFormat="1" customHeight="1" spans="1:23">
      <c r="A21" s="51" t="s">
        <v>44</v>
      </c>
      <c r="B21" s="52" t="e">
        <f>(B11-B10)/B10</f>
        <v>#DIV/0!</v>
      </c>
      <c r="C21" s="52" t="e">
        <f t="shared" ref="C21:U21" si="12">(C11-C10)/C10</f>
        <v>#DIV/0!</v>
      </c>
      <c r="D21" s="52" t="e">
        <f t="shared" si="12"/>
        <v>#DIV/0!</v>
      </c>
      <c r="E21" s="52" t="e">
        <f t="shared" si="12"/>
        <v>#DIV/0!</v>
      </c>
      <c r="F21" s="52" t="e">
        <f t="shared" si="12"/>
        <v>#DIV/0!</v>
      </c>
      <c r="G21" s="52" t="e">
        <f t="shared" si="12"/>
        <v>#DIV/0!</v>
      </c>
      <c r="H21" s="52" t="e">
        <f t="shared" si="12"/>
        <v>#DIV/0!</v>
      </c>
      <c r="I21" s="52" t="e">
        <f t="shared" si="12"/>
        <v>#DIV/0!</v>
      </c>
      <c r="J21" s="52" t="e">
        <f t="shared" si="12"/>
        <v>#DIV/0!</v>
      </c>
      <c r="K21" s="52" t="e">
        <f t="shared" si="12"/>
        <v>#DIV/0!</v>
      </c>
      <c r="L21" s="52" t="e">
        <f t="shared" si="12"/>
        <v>#DIV/0!</v>
      </c>
      <c r="M21" s="52" t="e">
        <f t="shared" si="12"/>
        <v>#DIV/0!</v>
      </c>
      <c r="N21" s="52" t="e">
        <f t="shared" si="12"/>
        <v>#DIV/0!</v>
      </c>
      <c r="O21" s="52" t="e">
        <f t="shared" si="12"/>
        <v>#DIV/0!</v>
      </c>
      <c r="P21" s="52" t="e">
        <f t="shared" si="12"/>
        <v>#DIV/0!</v>
      </c>
      <c r="Q21" s="52" t="e">
        <f t="shared" si="12"/>
        <v>#DIV/0!</v>
      </c>
      <c r="R21" s="52">
        <f t="shared" si="12"/>
        <v>17.0196007604563</v>
      </c>
      <c r="S21" s="52">
        <f t="shared" si="12"/>
        <v>52.2850279329609</v>
      </c>
      <c r="T21" s="52">
        <f>(T11-T10)/T10</f>
        <v>7.58446990790319</v>
      </c>
      <c r="U21" s="52">
        <f t="shared" si="12"/>
        <v>11.9053792094233</v>
      </c>
      <c r="V21" s="69"/>
      <c r="W21" s="68">
        <f>(W11-(F10+M10+P10+U10))/(F10+M10+P10+U10)</f>
        <v>21.1265076239341</v>
      </c>
    </row>
    <row r="22" s="32" customFormat="1" customHeight="1" spans="1:23">
      <c r="A22" s="51" t="s">
        <v>45</v>
      </c>
      <c r="B22" s="52" t="e">
        <f t="shared" ref="B22:S22" si="13">(B13-B12)/B12</f>
        <v>#DIV/0!</v>
      </c>
      <c r="C22" s="52" t="e">
        <f t="shared" si="13"/>
        <v>#DIV/0!</v>
      </c>
      <c r="D22" s="52" t="e">
        <f t="shared" si="13"/>
        <v>#DIV/0!</v>
      </c>
      <c r="E22" s="52" t="e">
        <f t="shared" si="13"/>
        <v>#DIV/0!</v>
      </c>
      <c r="F22" s="52" t="e">
        <f t="shared" si="13"/>
        <v>#DIV/0!</v>
      </c>
      <c r="G22" s="52" t="e">
        <f t="shared" si="13"/>
        <v>#DIV/0!</v>
      </c>
      <c r="H22" s="52" t="e">
        <f t="shared" si="13"/>
        <v>#DIV/0!</v>
      </c>
      <c r="I22" s="52" t="e">
        <f t="shared" si="13"/>
        <v>#DIV/0!</v>
      </c>
      <c r="J22" s="52" t="e">
        <f t="shared" si="13"/>
        <v>#DIV/0!</v>
      </c>
      <c r="K22" s="52" t="e">
        <f t="shared" si="13"/>
        <v>#DIV/0!</v>
      </c>
      <c r="L22" s="52" t="e">
        <f t="shared" si="13"/>
        <v>#DIV/0!</v>
      </c>
      <c r="M22" s="52" t="e">
        <f t="shared" si="13"/>
        <v>#DIV/0!</v>
      </c>
      <c r="N22" s="52" t="e">
        <f t="shared" si="13"/>
        <v>#DIV/0!</v>
      </c>
      <c r="O22" s="52" t="e">
        <f t="shared" si="13"/>
        <v>#DIV/0!</v>
      </c>
      <c r="P22" s="52" t="e">
        <f t="shared" si="13"/>
        <v>#DIV/0!</v>
      </c>
      <c r="Q22" s="52" t="e">
        <f t="shared" si="13"/>
        <v>#DIV/0!</v>
      </c>
      <c r="R22" s="52" t="e">
        <f t="shared" si="13"/>
        <v>#DIV/0!</v>
      </c>
      <c r="S22" s="52">
        <f t="shared" si="13"/>
        <v>10.4748522912305</v>
      </c>
      <c r="T22" s="52">
        <f>(T13-T12)/T12</f>
        <v>10.4408959207015</v>
      </c>
      <c r="U22" s="52">
        <f>(U12-U11)/U11</f>
        <v>-0.909587687798734</v>
      </c>
      <c r="V22" s="69"/>
      <c r="W22" s="70">
        <f>(W13-(F12+M12+P12+U12))/(F12+M12+P12+U12)</f>
        <v>29.1237787411938</v>
      </c>
    </row>
    <row r="23" s="32" customFormat="1" customHeight="1" spans="1:23">
      <c r="A23" s="51" t="s">
        <v>46</v>
      </c>
      <c r="B23" s="52" t="e">
        <f>(B15-B14)/B14</f>
        <v>#DIV/0!</v>
      </c>
      <c r="C23" s="52" t="e">
        <f t="shared" ref="C23:U23" si="14">(C15-C14)/C14</f>
        <v>#DIV/0!</v>
      </c>
      <c r="D23" s="52" t="e">
        <f t="shared" si="14"/>
        <v>#DIV/0!</v>
      </c>
      <c r="E23" s="52" t="e">
        <f t="shared" si="14"/>
        <v>#DIV/0!</v>
      </c>
      <c r="F23" s="52" t="e">
        <f t="shared" si="14"/>
        <v>#DIV/0!</v>
      </c>
      <c r="G23" s="52" t="e">
        <f t="shared" si="14"/>
        <v>#DIV/0!</v>
      </c>
      <c r="H23" s="52" t="e">
        <f t="shared" si="14"/>
        <v>#DIV/0!</v>
      </c>
      <c r="I23" s="52" t="e">
        <f t="shared" si="14"/>
        <v>#DIV/0!</v>
      </c>
      <c r="J23" s="52" t="e">
        <f t="shared" si="14"/>
        <v>#DIV/0!</v>
      </c>
      <c r="K23" s="52" t="e">
        <f t="shared" si="14"/>
        <v>#DIV/0!</v>
      </c>
      <c r="L23" s="52" t="e">
        <f t="shared" si="14"/>
        <v>#DIV/0!</v>
      </c>
      <c r="M23" s="52" t="e">
        <f t="shared" si="14"/>
        <v>#DIV/0!</v>
      </c>
      <c r="N23" s="52" t="e">
        <f t="shared" si="14"/>
        <v>#DIV/0!</v>
      </c>
      <c r="O23" s="52" t="e">
        <f t="shared" si="14"/>
        <v>#DIV/0!</v>
      </c>
      <c r="P23" s="52" t="e">
        <f t="shared" si="14"/>
        <v>#DIV/0!</v>
      </c>
      <c r="Q23" s="52" t="e">
        <f t="shared" si="14"/>
        <v>#DIV/0!</v>
      </c>
      <c r="R23" s="52" t="e">
        <f t="shared" si="14"/>
        <v>#DIV/0!</v>
      </c>
      <c r="S23" s="52" t="e">
        <f t="shared" si="14"/>
        <v>#DIV/0!</v>
      </c>
      <c r="T23" s="52" t="e">
        <f>(T15-T14)/T14</f>
        <v>#DIV/0!</v>
      </c>
      <c r="U23" s="52" t="e">
        <f t="shared" si="14"/>
        <v>#DIV/0!</v>
      </c>
      <c r="V23" s="69"/>
      <c r="W23" s="71" t="e">
        <f>(W15-(F14+M14+P14+U14))/(F14+M14+P14+U14)</f>
        <v>#DIV/0!</v>
      </c>
    </row>
    <row r="24" s="32" customFormat="1" hidden="1" customHeight="1" spans="1:23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8"/>
      <c r="N24" s="54"/>
      <c r="O24" s="54"/>
      <c r="P24" s="58"/>
      <c r="Q24" s="54"/>
      <c r="R24" s="54"/>
      <c r="S24" s="54"/>
      <c r="T24" s="54"/>
      <c r="U24" s="58"/>
      <c r="V24" s="72"/>
      <c r="W24" s="68"/>
    </row>
    <row r="25" s="32" customFormat="1" hidden="1" customHeight="1" spans="1:23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8"/>
      <c r="N25" s="54"/>
      <c r="O25" s="54"/>
      <c r="P25" s="58"/>
      <c r="Q25" s="54"/>
      <c r="R25" s="54"/>
      <c r="S25" s="54"/>
      <c r="T25" s="54"/>
      <c r="U25" s="58"/>
      <c r="V25" s="72"/>
      <c r="W25" s="68"/>
    </row>
    <row r="26" s="32" customFormat="1" hidden="1" customHeight="1" spans="1:23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8"/>
      <c r="N26" s="54"/>
      <c r="O26" s="54"/>
      <c r="P26" s="58"/>
      <c r="Q26" s="54"/>
      <c r="R26" s="54"/>
      <c r="S26" s="54"/>
      <c r="T26" s="54"/>
      <c r="U26" s="58"/>
      <c r="V26" s="72"/>
      <c r="W26" s="68"/>
    </row>
    <row r="27" s="32" customFormat="1" hidden="1" customHeight="1" spans="1:23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8"/>
      <c r="N27" s="54"/>
      <c r="O27" s="54"/>
      <c r="P27" s="58"/>
      <c r="Q27" s="54"/>
      <c r="R27" s="54"/>
      <c r="S27" s="54"/>
      <c r="T27" s="54"/>
      <c r="U27" s="58"/>
      <c r="V27" s="72"/>
      <c r="W27" s="68"/>
    </row>
    <row r="28" s="32" customFormat="1" hidden="1" customHeight="1" spans="1:23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8"/>
      <c r="N28" s="54"/>
      <c r="O28" s="54"/>
      <c r="P28" s="58"/>
      <c r="Q28" s="54"/>
      <c r="R28" s="54"/>
      <c r="S28" s="54"/>
      <c r="T28" s="54"/>
      <c r="U28" s="58"/>
      <c r="V28" s="72"/>
      <c r="W28" s="68"/>
    </row>
    <row r="29" s="32" customFormat="1" hidden="1" customHeight="1" spans="1:23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8"/>
      <c r="N29" s="54"/>
      <c r="O29" s="54"/>
      <c r="P29" s="58"/>
      <c r="Q29" s="54"/>
      <c r="R29" s="54"/>
      <c r="S29" s="54"/>
      <c r="T29" s="54"/>
      <c r="U29" s="58"/>
      <c r="V29" s="72"/>
      <c r="W29" s="68"/>
    </row>
    <row r="30" s="32" customFormat="1" hidden="1" customHeight="1" spans="1:23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8"/>
      <c r="N30" s="54"/>
      <c r="O30" s="54"/>
      <c r="P30" s="58"/>
      <c r="Q30" s="54"/>
      <c r="R30" s="54"/>
      <c r="S30" s="54"/>
      <c r="T30" s="54"/>
      <c r="U30" s="58"/>
      <c r="V30" s="72"/>
      <c r="W30" s="68"/>
    </row>
    <row r="31" s="32" customFormat="1" hidden="1" customHeight="1" spans="1:23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8"/>
      <c r="N31" s="54"/>
      <c r="O31" s="54"/>
      <c r="P31" s="58"/>
      <c r="Q31" s="54"/>
      <c r="R31" s="54"/>
      <c r="S31" s="54"/>
      <c r="T31" s="54"/>
      <c r="U31" s="58"/>
      <c r="V31" s="72"/>
      <c r="W31" s="68"/>
    </row>
    <row r="32" s="32" customFormat="1" hidden="1" customHeight="1" spans="1:23">
      <c r="A32" s="30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9"/>
      <c r="N32" s="55"/>
      <c r="O32" s="55"/>
      <c r="P32" s="59"/>
      <c r="Q32" s="55"/>
      <c r="R32" s="55"/>
      <c r="S32" s="55"/>
      <c r="T32" s="55"/>
      <c r="U32" s="59"/>
      <c r="V32" s="73"/>
      <c r="W32" s="68"/>
    </row>
    <row r="33" ht="27" customHeight="1" spans="1:23">
      <c r="A33" s="33" t="s">
        <v>47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60"/>
      <c r="P33" s="60"/>
      <c r="Q33" s="60"/>
      <c r="R33" s="60"/>
      <c r="S33" s="60"/>
      <c r="T33" s="60"/>
      <c r="U33" s="60"/>
      <c r="V33" s="60"/>
      <c r="W33" s="74"/>
    </row>
  </sheetData>
  <mergeCells count="9">
    <mergeCell ref="A1:W1"/>
    <mergeCell ref="C2:E2"/>
    <mergeCell ref="G2:K2"/>
    <mergeCell ref="Q2:T2"/>
    <mergeCell ref="F2:F3"/>
    <mergeCell ref="M2:M3"/>
    <mergeCell ref="P2:P3"/>
    <mergeCell ref="U2:U3"/>
    <mergeCell ref="W2:W3"/>
  </mergeCells>
  <pageMargins left="0.75" right="0.75" top="1" bottom="1" header="0.509027777777778" footer="0.509027777777778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0"/>
  <sheetViews>
    <sheetView workbookViewId="0">
      <pane ySplit="1" topLeftCell="A56" activePane="bottomLeft" state="frozen"/>
      <selection/>
      <selection pane="bottomLeft" activeCell="N134" sqref="N134"/>
    </sheetView>
  </sheetViews>
  <sheetFormatPr defaultColWidth="9" defaultRowHeight="15.95" customHeight="1"/>
  <cols>
    <col min="1" max="1" width="6.875" style="1" customWidth="1"/>
    <col min="2" max="2" width="8.75" style="3" customWidth="1"/>
    <col min="3" max="4" width="9.625" style="1" customWidth="1"/>
    <col min="5" max="5" width="10.625" style="1" customWidth="1"/>
    <col min="6" max="9" width="9.625" style="1" customWidth="1"/>
    <col min="10" max="10" width="12.625" style="1" customWidth="1"/>
    <col min="11" max="11" width="11.125" style="1" customWidth="1"/>
    <col min="12" max="14" width="10.625" style="1" customWidth="1"/>
    <col min="15" max="15" width="12.625" style="1" customWidth="1"/>
    <col min="16" max="255" width="9" style="1"/>
  </cols>
  <sheetData>
    <row r="1" s="1" customFormat="1" customHeight="1" spans="1:15">
      <c r="A1" s="4" t="s">
        <v>48</v>
      </c>
      <c r="B1" s="5" t="s">
        <v>49</v>
      </c>
      <c r="C1" s="6">
        <v>43101</v>
      </c>
      <c r="D1" s="6">
        <v>43133</v>
      </c>
      <c r="E1" s="6">
        <v>43162</v>
      </c>
      <c r="F1" s="6">
        <v>43194</v>
      </c>
      <c r="G1" s="6">
        <v>43225</v>
      </c>
      <c r="H1" s="6">
        <v>43257</v>
      </c>
      <c r="I1" s="6">
        <v>43288</v>
      </c>
      <c r="J1" s="6">
        <v>43320</v>
      </c>
      <c r="K1" s="6">
        <v>43352</v>
      </c>
      <c r="L1" s="6">
        <v>43383</v>
      </c>
      <c r="M1" s="6">
        <v>43415</v>
      </c>
      <c r="N1" s="6">
        <v>43446</v>
      </c>
      <c r="O1" s="4" t="s">
        <v>50</v>
      </c>
    </row>
    <row r="2" s="1" customFormat="1" customHeight="1" spans="1:15">
      <c r="A2" s="13" t="s">
        <v>51</v>
      </c>
      <c r="B2" s="5" t="s">
        <v>52</v>
      </c>
      <c r="C2" s="8">
        <f>东城贝米收入!C2+茶山贝米收入!C2+湖南贝米易俗河收入!C2+湖南贝米岳塘收入!C2+'长安贝米收入 '!C2</f>
        <v>4375.25</v>
      </c>
      <c r="D2" s="8">
        <f>东城贝米收入!D2+茶山贝米收入!D2+湖南贝米易俗河收入!D2+湖南贝米岳塘收入!D2+'长安贝米收入 '!D2</f>
        <v>3286.25</v>
      </c>
      <c r="E2" s="8">
        <f>东城贝米收入!E2+茶山贝米收入!E2+湖南贝米易俗河收入!E2+湖南贝米岳塘收入!E2+'长安贝米收入 '!E2</f>
        <v>6132.95</v>
      </c>
      <c r="F2" s="8">
        <f>东城贝米收入!F2+茶山贝米收入!F2+湖南贝米易俗河收入!F2+湖南贝米岳塘收入!F2+'长安贝米收入 '!F2</f>
        <v>11167.57</v>
      </c>
      <c r="G2" s="8">
        <f>东城贝米收入!G2+茶山贝米收入!G2+湖南贝米易俗河收入!G2+湖南贝米岳塘收入!G2+'长安贝米收入 '!G2</f>
        <v>4740.59</v>
      </c>
      <c r="H2" s="8">
        <f>东城贝米收入!H2+茶山贝米收入!H2+湖南贝米易俗河收入!H2+湖南贝米岳塘收入!H2+'长安贝米收入 '!H2</f>
        <v>4409.62</v>
      </c>
      <c r="I2" s="8">
        <f>东城贝米收入!I2+茶山贝米收入!I2+湖南贝米易俗河收入!I2+湖南贝米岳塘收入!I2+'长安贝米收入 '!I2</f>
        <v>556.04</v>
      </c>
      <c r="J2" s="8">
        <f>东城贝米收入!J2+茶山贝米收入!J2+湖南贝米易俗河收入!J2+湖南贝米岳塘收入!J2+'长安贝米收入 '!J2</f>
        <v>5838</v>
      </c>
      <c r="K2" s="8">
        <f>东城贝米收入!K2+茶山贝米收入!K2+湖南贝米易俗河收入!K2+湖南贝米岳塘收入!K2+'长安贝米收入 '!K2</f>
        <v>1018.25</v>
      </c>
      <c r="L2" s="8">
        <f>东城贝米收入!L2+茶山贝米收入!L2+湖南贝米易俗河收入!L2+湖南贝米岳塘收入!L2+'长安贝米收入 '!L2+石龙贝米收入!L2</f>
        <v>2814.51</v>
      </c>
      <c r="M2" s="8">
        <f>东城贝米收入!M2+茶山贝米收入!M2+湖南贝米易俗河收入!M2+湖南贝米岳塘收入!M2+'长安贝米收入 '!M2+石龙贝米收入!M2</f>
        <v>3315.91</v>
      </c>
      <c r="N2" s="8">
        <f>东城贝米收入!N2+茶山贝米收入!N2+湖南贝米易俗河收入!N2+湖南贝米岳塘收入!N2+'长安贝米收入 '!N2+石龙贝米收入!N2</f>
        <v>4139.09</v>
      </c>
      <c r="O2" s="4">
        <f t="shared" ref="O2:O27" si="0">SUM(C2:N2)</f>
        <v>51794.03</v>
      </c>
    </row>
    <row r="3" s="1" customFormat="1" customHeight="1" spans="1:15">
      <c r="A3" s="14"/>
      <c r="B3" s="10" t="s">
        <v>53</v>
      </c>
      <c r="C3" s="8">
        <f>东城贝米收入!C3+茶山贝米收入!C3+湖南贝米易俗河收入!C3+湖南贝米岳塘收入!C3+'长安贝米收入 '!C3</f>
        <v>14966.85</v>
      </c>
      <c r="D3" s="8">
        <f>东城贝米收入!D3+茶山贝米收入!D3+湖南贝米易俗河收入!D3+湖南贝米岳塘收入!D3+'长安贝米收入 '!D3</f>
        <v>13934.47</v>
      </c>
      <c r="E3" s="8">
        <f>东城贝米收入!E3+茶山贝米收入!E3+湖南贝米易俗河收入!E3+湖南贝米岳塘收入!E3+'长安贝米收入 '!E3</f>
        <v>17586</v>
      </c>
      <c r="F3" s="8">
        <f>东城贝米收入!F3+茶山贝米收入!F3+湖南贝米易俗河收入!F3+湖南贝米岳塘收入!F3+'长安贝米收入 '!F3</f>
        <v>19664.66</v>
      </c>
      <c r="G3" s="8">
        <f>东城贝米收入!G3+茶山贝米收入!G3+湖南贝米易俗河收入!G3+湖南贝米岳塘收入!G3+'长安贝米收入 '!G3</f>
        <v>15292.14</v>
      </c>
      <c r="H3" s="8">
        <f>东城贝米收入!H3+茶山贝米收入!H3+湖南贝米易俗河收入!H3+湖南贝米岳塘收入!H3+'长安贝米收入 '!H3</f>
        <v>17355.07</v>
      </c>
      <c r="I3" s="8">
        <f>东城贝米收入!I3+茶山贝米收入!I3+湖南贝米易俗河收入!I3+湖南贝米岳塘收入!I3+'长安贝米收入 '!I3</f>
        <v>4356.55</v>
      </c>
      <c r="J3" s="8">
        <f>东城贝米收入!J3+茶山贝米收入!J3+湖南贝米易俗河收入!J3+湖南贝米岳塘收入!J3+'长安贝米收入 '!J3</f>
        <v>0</v>
      </c>
      <c r="K3" s="8">
        <f>东城贝米收入!K3+茶山贝米收入!K3+湖南贝米易俗河收入!K3+湖南贝米岳塘收入!K3+'长安贝米收入 '!K3</f>
        <v>23874.55</v>
      </c>
      <c r="L3" s="8">
        <f>东城贝米收入!L3+茶山贝米收入!L3+湖南贝米易俗河收入!L3+湖南贝米岳塘收入!L3+'长安贝米收入 '!L3+石龙贝米收入!L3</f>
        <v>17606.46</v>
      </c>
      <c r="M3" s="8">
        <f>东城贝米收入!M3+茶山贝米收入!M3+湖南贝米易俗河收入!M3+湖南贝米岳塘收入!M3+'长安贝米收入 '!M3+石龙贝米收入!M3</f>
        <v>17755.09</v>
      </c>
      <c r="N3" s="8">
        <f>东城贝米收入!N3+茶山贝米收入!N3+湖南贝米易俗河收入!N3+湖南贝米岳塘收入!N3+'长安贝米收入 '!N3+石龙贝米收入!N3</f>
        <v>21108.54</v>
      </c>
      <c r="O3" s="27">
        <f t="shared" si="0"/>
        <v>183500.38</v>
      </c>
    </row>
    <row r="4" s="1" customFormat="1" customHeight="1" spans="1:15">
      <c r="A4" s="14"/>
      <c r="B4" s="10" t="s">
        <v>54</v>
      </c>
      <c r="C4" s="8">
        <f>东城贝米收入!C4+茶山贝米收入!C4+湖南贝米易俗河收入!C4+湖南贝米岳塘收入!C4+'长安贝米收入 '!C4</f>
        <v>11266.32</v>
      </c>
      <c r="D4" s="8">
        <f>东城贝米收入!D4+茶山贝米收入!D4+湖南贝米易俗河收入!D4+湖南贝米岳塘收入!D4+'长安贝米收入 '!D4</f>
        <v>15495.64</v>
      </c>
      <c r="E4" s="8">
        <f>东城贝米收入!E4+茶山贝米收入!E4+湖南贝米易俗河收入!E4+湖南贝米岳塘收入!E4+'长安贝米收入 '!E4</f>
        <v>14359.52</v>
      </c>
      <c r="F4" s="8">
        <f>东城贝米收入!F4+茶山贝米收入!F4+湖南贝米易俗河收入!F4+湖南贝米岳塘收入!F4+'长安贝米收入 '!F4</f>
        <v>18231.84</v>
      </c>
      <c r="G4" s="8">
        <f>东城贝米收入!G4+茶山贝米收入!G4+湖南贝米易俗河收入!G4+湖南贝米岳塘收入!G4+'长安贝米收入 '!G4</f>
        <v>12992.03</v>
      </c>
      <c r="H4" s="8">
        <f>东城贝米收入!H4+茶山贝米收入!H4+湖南贝米易俗河收入!H4+湖南贝米岳塘收入!H4+'长安贝米收入 '!H4</f>
        <v>12880.16</v>
      </c>
      <c r="I4" s="8">
        <f>东城贝米收入!I4+茶山贝米收入!I4+湖南贝米易俗河收入!I4+湖南贝米岳塘收入!I4+'长安贝米收入 '!I4</f>
        <v>1802.17</v>
      </c>
      <c r="J4" s="8">
        <f>东城贝米收入!J4+茶山贝米收入!J4+湖南贝米易俗河收入!J4+湖南贝米岳塘收入!J4+'长安贝米收入 '!J4</f>
        <v>58351</v>
      </c>
      <c r="K4" s="8">
        <f>东城贝米收入!K4+茶山贝米收入!K4+湖南贝米易俗河收入!K4+湖南贝米岳塘收入!K4+'长安贝米收入 '!K4</f>
        <v>10363.58</v>
      </c>
      <c r="L4" s="8">
        <f>东城贝米收入!L4+茶山贝米收入!L4+湖南贝米易俗河收入!L4+湖南贝米岳塘收入!L4+'长安贝米收入 '!L4+石龙贝米收入!L4</f>
        <v>10653.45</v>
      </c>
      <c r="M4" s="8">
        <f>东城贝米收入!M4+茶山贝米收入!M4+湖南贝米易俗河收入!M4+湖南贝米岳塘收入!M4+'长安贝米收入 '!M4+石龙贝米收入!M4</f>
        <v>10817.28</v>
      </c>
      <c r="N4" s="8">
        <f>东城贝米收入!N4+茶山贝米收入!N4+湖南贝米易俗河收入!N4+湖南贝米岳塘收入!N4+'长安贝米收入 '!N4+石龙贝米收入!N4</f>
        <v>11470.05</v>
      </c>
      <c r="O4" s="27">
        <f t="shared" si="0"/>
        <v>188683.04</v>
      </c>
    </row>
    <row r="5" s="1" customFormat="1" customHeight="1" spans="1:15">
      <c r="A5" s="14"/>
      <c r="B5" s="10" t="s">
        <v>55</v>
      </c>
      <c r="C5" s="8">
        <f>东城贝米收入!C5+茶山贝米收入!C5+湖南贝米易俗河收入!C5+湖南贝米岳塘收入!C5+'长安贝米收入 '!C5</f>
        <v>3623.04</v>
      </c>
      <c r="D5" s="8">
        <f>东城贝米收入!D5+茶山贝米收入!D5+湖南贝米易俗河收入!D5+湖南贝米岳塘收入!D5+'长安贝米收入 '!D5</f>
        <v>2145.5</v>
      </c>
      <c r="E5" s="8">
        <f>东城贝米收入!E5+茶山贝米收入!E5+湖南贝米易俗河收入!E5+湖南贝米岳塘收入!E5+'长安贝米收入 '!E5</f>
        <v>500.18</v>
      </c>
      <c r="F5" s="8">
        <f>东城贝米收入!F5+茶山贝米收入!F5+湖南贝米易俗河收入!F5+湖南贝米岳塘收入!F5+'长安贝米收入 '!F5</f>
        <v>1520</v>
      </c>
      <c r="G5" s="8">
        <f>东城贝米收入!G5+茶山贝米收入!G5+湖南贝米易俗河收入!G5+湖南贝米岳塘收入!G5+'长安贝米收入 '!G5</f>
        <v>343.18</v>
      </c>
      <c r="H5" s="8">
        <f>东城贝米收入!H5+茶山贝米收入!H5+湖南贝米易俗河收入!H5+湖南贝米岳塘收入!H5+'长安贝米收入 '!H5</f>
        <v>952.72</v>
      </c>
      <c r="I5" s="8">
        <f>东城贝米收入!I5+茶山贝米收入!I5+湖南贝米易俗河收入!I5+湖南贝米岳塘收入!I5+'长安贝米收入 '!I5</f>
        <v>1228</v>
      </c>
      <c r="J5" s="8">
        <f>东城贝米收入!J5+茶山贝米收入!J5+湖南贝米易俗河收入!J5+湖南贝米岳塘收入!J5+'长安贝米收入 '!J5</f>
        <v>9544</v>
      </c>
      <c r="K5" s="8">
        <f>东城贝米收入!K5+茶山贝米收入!K5+湖南贝米易俗河收入!K5+湖南贝米岳塘收入!K5+'长安贝米收入 '!K5</f>
        <v>1488.52</v>
      </c>
      <c r="L5" s="8">
        <f>东城贝米收入!L5+茶山贝米收入!L5+湖南贝米易俗河收入!L5+湖南贝米岳塘收入!L5+'长安贝米收入 '!L5+石龙贝米收入!L5</f>
        <v>3982.25</v>
      </c>
      <c r="M5" s="8">
        <f>东城贝米收入!M5+茶山贝米收入!M5+湖南贝米易俗河收入!M5+湖南贝米岳塘收入!M5+'长安贝米收入 '!M5+石龙贝米收入!M5</f>
        <v>3535.13</v>
      </c>
      <c r="N5" s="8">
        <f>东城贝米收入!N5+茶山贝米收入!N5+湖南贝米易俗河收入!N5+湖南贝米岳塘收入!N5+'长安贝米收入 '!N5+石龙贝米收入!N5</f>
        <v>4197</v>
      </c>
      <c r="O5" s="27">
        <f t="shared" si="0"/>
        <v>33059.52</v>
      </c>
    </row>
    <row r="6" s="1" customFormat="1" customHeight="1" spans="1:15">
      <c r="A6" s="14"/>
      <c r="B6" s="10" t="s">
        <v>56</v>
      </c>
      <c r="C6" s="8">
        <f>东城贝米收入!C6+茶山贝米收入!C6+湖南贝米易俗河收入!C6+湖南贝米岳塘收入!C6+'长安贝米收入 '!C6</f>
        <v>3745.44</v>
      </c>
      <c r="D6" s="8">
        <f>东城贝米收入!D6+茶山贝米收入!D6+湖南贝米易俗河收入!D6+湖南贝米岳塘收入!D6+'长安贝米收入 '!D6</f>
        <v>4321.14</v>
      </c>
      <c r="E6" s="8">
        <f>东城贝米收入!E6+茶山贝米收入!E6+湖南贝米易俗河收入!E6+湖南贝米岳塘收入!E6+'长安贝米收入 '!E6</f>
        <v>3143.9</v>
      </c>
      <c r="F6" s="8">
        <f>东城贝米收入!F6+茶山贝米收入!F6+湖南贝米易俗河收入!F6+湖南贝米岳塘收入!F6+'长安贝米收入 '!F6</f>
        <v>3865.18</v>
      </c>
      <c r="G6" s="8">
        <f>东城贝米收入!G6+茶山贝米收入!G6+湖南贝米易俗河收入!G6+湖南贝米岳塘收入!G6+'长安贝米收入 '!G6</f>
        <v>3331.78</v>
      </c>
      <c r="H6" s="8">
        <f>东城贝米收入!H6+茶山贝米收入!H6+湖南贝米易俗河收入!H6+湖南贝米岳塘收入!H6+'长安贝米收入 '!H6</f>
        <v>2126.5</v>
      </c>
      <c r="I6" s="8">
        <f>东城贝米收入!I6+茶山贝米收入!I6+湖南贝米易俗河收入!I6+湖南贝米岳塘收入!I6+'长安贝米收入 '!I6</f>
        <v>120.89</v>
      </c>
      <c r="J6" s="8">
        <f>东城贝米收入!J6+茶山贝米收入!J6+湖南贝米易俗河收入!J6+湖南贝米岳塘收入!J6+'长安贝米收入 '!J6</f>
        <v>0</v>
      </c>
      <c r="K6" s="8">
        <f>东城贝米收入!K6+茶山贝米收入!K6+湖南贝米易俗河收入!K6+湖南贝米岳塘收入!K6+'长安贝米收入 '!K6</f>
        <v>8378.25</v>
      </c>
      <c r="L6" s="8">
        <f>东城贝米收入!L6+茶山贝米收入!L6+湖南贝米易俗河收入!L6+湖南贝米岳塘收入!L6+'长安贝米收入 '!L6+石龙贝米收入!L6</f>
        <v>6542.92</v>
      </c>
      <c r="M6" s="8">
        <f>东城贝米收入!M6+茶山贝米收入!M6+湖南贝米易俗河收入!M6+湖南贝米岳塘收入!M6+'长安贝米收入 '!M6+石龙贝米收入!M6</f>
        <v>6814.21</v>
      </c>
      <c r="N6" s="8">
        <f>东城贝米收入!N6+茶山贝米收入!N6+湖南贝米易俗河收入!N6+湖南贝米岳塘收入!N6+'长安贝米收入 '!N6+石龙贝米收入!N6</f>
        <v>6779.49</v>
      </c>
      <c r="O6" s="27">
        <f t="shared" si="0"/>
        <v>49169.7</v>
      </c>
    </row>
    <row r="7" s="1" customFormat="1" customHeight="1" spans="1:15">
      <c r="A7" s="14"/>
      <c r="B7" s="10" t="s">
        <v>57</v>
      </c>
      <c r="C7" s="8">
        <f>东城贝米收入!C7+茶山贝米收入!C7+湖南贝米易俗河收入!C7+湖南贝米岳塘收入!C7+'长安贝米收入 '!C7</f>
        <v>396.88</v>
      </c>
      <c r="D7" s="8">
        <f>东城贝米收入!D7+茶山贝米收入!D7+湖南贝米易俗河收入!D7+湖南贝米岳塘收入!D7+'长安贝米收入 '!D7</f>
        <v>0</v>
      </c>
      <c r="E7" s="8">
        <f>东城贝米收入!E7+茶山贝米收入!E7+湖南贝米易俗河收入!E7+湖南贝米岳塘收入!E7+'长安贝米收入 '!E7</f>
        <v>0</v>
      </c>
      <c r="F7" s="8">
        <f>东城贝米收入!F7+茶山贝米收入!F7+湖南贝米易俗河收入!F7+湖南贝米岳塘收入!F7+'长安贝米收入 '!F7</f>
        <v>0</v>
      </c>
      <c r="G7" s="8">
        <f>东城贝米收入!G7+茶山贝米收入!G7+湖南贝米易俗河收入!G7+湖南贝米岳塘收入!G7+'长安贝米收入 '!G7</f>
        <v>0</v>
      </c>
      <c r="H7" s="8">
        <f>东城贝米收入!H7+茶山贝米收入!H7+湖南贝米易俗河收入!H7+湖南贝米岳塘收入!H7+'长安贝米收入 '!H7</f>
        <v>0</v>
      </c>
      <c r="I7" s="8">
        <f>东城贝米收入!I7+茶山贝米收入!I7+湖南贝米易俗河收入!I7+湖南贝米岳塘收入!I7+'长安贝米收入 '!I7</f>
        <v>0</v>
      </c>
      <c r="J7" s="8">
        <f>东城贝米收入!J7+茶山贝米收入!J7+湖南贝米易俗河收入!J7+湖南贝米岳塘收入!J7+'长安贝米收入 '!J7</f>
        <v>0</v>
      </c>
      <c r="K7" s="8">
        <f>东城贝米收入!K7+茶山贝米收入!K7+湖南贝米易俗河收入!K7+湖南贝米岳塘收入!K7+'长安贝米收入 '!K7</f>
        <v>4600.75</v>
      </c>
      <c r="L7" s="8">
        <f>东城贝米收入!L7+茶山贝米收入!L7+湖南贝米易俗河收入!L7+湖南贝米岳塘收入!L7+'长安贝米收入 '!L7+石龙贝米收入!L7</f>
        <v>4655.11</v>
      </c>
      <c r="M7" s="8">
        <f>东城贝米收入!M7+茶山贝米收入!M7+湖南贝米易俗河收入!M7+湖南贝米岳塘收入!M7+'长安贝米收入 '!M7+石龙贝米收入!M7</f>
        <v>3004.63</v>
      </c>
      <c r="N7" s="8">
        <f>东城贝米收入!N7+茶山贝米收入!N7+湖南贝米易俗河收入!N7+湖南贝米岳塘收入!N7+'长安贝米收入 '!N7+石龙贝米收入!N7</f>
        <v>3843.63</v>
      </c>
      <c r="O7" s="27">
        <f t="shared" si="0"/>
        <v>16501</v>
      </c>
    </row>
    <row r="8" s="1" customFormat="1" customHeight="1" spans="1:15">
      <c r="A8" s="14"/>
      <c r="B8" s="10" t="s">
        <v>58</v>
      </c>
      <c r="C8" s="8">
        <f>东城贝米收入!C8+茶山贝米收入!C8+湖南贝米易俗河收入!C8+湖南贝米岳塘收入!C8+'长安贝米收入 '!C8</f>
        <v>0</v>
      </c>
      <c r="D8" s="8">
        <f>东城贝米收入!D8+茶山贝米收入!D8+湖南贝米易俗河收入!D8+湖南贝米岳塘收入!D8+'长安贝米收入 '!D8</f>
        <v>0</v>
      </c>
      <c r="E8" s="8">
        <f>东城贝米收入!E8+茶山贝米收入!E8+湖南贝米易俗河收入!E8+湖南贝米岳塘收入!E8+'长安贝米收入 '!E8</f>
        <v>0</v>
      </c>
      <c r="F8" s="8">
        <f>东城贝米收入!F8+茶山贝米收入!F8+湖南贝米易俗河收入!F8+湖南贝米岳塘收入!F8+'长安贝米收入 '!F8</f>
        <v>0</v>
      </c>
      <c r="G8" s="8">
        <f>东城贝米收入!G8+茶山贝米收入!G8+湖南贝米易俗河收入!G8+湖南贝米岳塘收入!G8+'长安贝米收入 '!G8</f>
        <v>0</v>
      </c>
      <c r="H8" s="8">
        <f>东城贝米收入!H8+茶山贝米收入!H8+湖南贝米易俗河收入!H8+湖南贝米岳塘收入!H8+'长安贝米收入 '!H8</f>
        <v>0</v>
      </c>
      <c r="I8" s="8">
        <f>东城贝米收入!I8+茶山贝米收入!I8+湖南贝米易俗河收入!I8+湖南贝米岳塘收入!I8+'长安贝米收入 '!I8</f>
        <v>0</v>
      </c>
      <c r="J8" s="8">
        <f>东城贝米收入!J8+茶山贝米收入!J8+湖南贝米易俗河收入!J8+湖南贝米岳塘收入!J8+'长安贝米收入 '!J8</f>
        <v>0</v>
      </c>
      <c r="K8" s="8">
        <f>东城贝米收入!K8+茶山贝米收入!K8+湖南贝米易俗河收入!K8+湖南贝米岳塘收入!K8+'长安贝米收入 '!K8</f>
        <v>0</v>
      </c>
      <c r="L8" s="8">
        <f>东城贝米收入!L8+茶山贝米收入!L8+湖南贝米易俗河收入!L8+湖南贝米岳塘收入!L8+'长安贝米收入 '!L8+石龙贝米收入!L8</f>
        <v>0</v>
      </c>
      <c r="M8" s="8">
        <f>东城贝米收入!M8+茶山贝米收入!M8+湖南贝米易俗河收入!M8+湖南贝米岳塘收入!M8+'长安贝米收入 '!M8+石龙贝米收入!M8</f>
        <v>0</v>
      </c>
      <c r="N8" s="8">
        <f>东城贝米收入!N8+茶山贝米收入!N8+湖南贝米易俗河收入!N8+湖南贝米岳塘收入!N8+'长安贝米收入 '!N8+石龙贝米收入!N8</f>
        <v>0</v>
      </c>
      <c r="O8" s="27">
        <f t="shared" si="0"/>
        <v>0</v>
      </c>
    </row>
    <row r="9" s="1" customFormat="1" customHeight="1" spans="1:15">
      <c r="A9" s="14"/>
      <c r="B9" s="10" t="s">
        <v>59</v>
      </c>
      <c r="C9" s="8">
        <f>东城贝米收入!C9+茶山贝米收入!C9+湖南贝米易俗河收入!C9+湖南贝米岳塘收入!C9+'长安贝米收入 '!C9</f>
        <v>22215.61</v>
      </c>
      <c r="D9" s="8">
        <f>东城贝米收入!D9+茶山贝米收入!D9+湖南贝米易俗河收入!D9+湖南贝米岳塘收入!D9+'长安贝米收入 '!D9</f>
        <v>30593.26</v>
      </c>
      <c r="E9" s="8">
        <f>东城贝米收入!E9+茶山贝米收入!E9+湖南贝米易俗河收入!E9+湖南贝米岳塘收入!E9+'长安贝米收入 '!E9</f>
        <v>17541.38</v>
      </c>
      <c r="F9" s="8">
        <f>东城贝米收入!F9+茶山贝米收入!F9+湖南贝米易俗河收入!F9+湖南贝米岳塘收入!F9+'长安贝米收入 '!F9</f>
        <v>22210.34</v>
      </c>
      <c r="G9" s="8">
        <f>东城贝米收入!G9+茶山贝米收入!G9+湖南贝米易俗河收入!G9+湖南贝米岳塘收入!G9+'长安贝米收入 '!G9</f>
        <v>12877.08</v>
      </c>
      <c r="H9" s="8">
        <f>东城贝米收入!H9+茶山贝米收入!H9+湖南贝米易俗河收入!H9+湖南贝米岳塘收入!H9+'长安贝米收入 '!H9</f>
        <v>14896.39</v>
      </c>
      <c r="I9" s="8">
        <f>东城贝米收入!I9+茶山贝米收入!I9+湖南贝米易俗河收入!I9+湖南贝米岳塘收入!I9+'长安贝米收入 '!I9</f>
        <v>6304.04</v>
      </c>
      <c r="J9" s="8">
        <f>东城贝米收入!J9+茶山贝米收入!J9+湖南贝米易俗河收入!J9+湖南贝米岳塘收入!J9+'长安贝米收入 '!J9</f>
        <v>8816</v>
      </c>
      <c r="K9" s="8">
        <f>东城贝米收入!K9+茶山贝米收入!K9+湖南贝米易俗河收入!K9+湖南贝米岳塘收入!K9+'长安贝米收入 '!K9</f>
        <v>1018.25</v>
      </c>
      <c r="L9" s="8">
        <f>东城贝米收入!L9+茶山贝米收入!L9+湖南贝米易俗河收入!L9+湖南贝米岳塘收入!L9+'长安贝米收入 '!L9+石龙贝米收入!L9</f>
        <v>2864.01</v>
      </c>
      <c r="M9" s="8">
        <f>东城贝米收入!M9+茶山贝米收入!M9+湖南贝米易俗河收入!M9+湖南贝米岳塘收入!M9+'长安贝米收入 '!M9+石龙贝米收入!M9</f>
        <v>6012.67</v>
      </c>
      <c r="N9" s="8">
        <f>东城贝米收入!N9+茶山贝米收入!N9+湖南贝米易俗河收入!N9+湖南贝米岳塘收入!N9+'长安贝米收入 '!N9+石龙贝米收入!N9</f>
        <v>9732.37</v>
      </c>
      <c r="O9" s="27">
        <f t="shared" si="0"/>
        <v>155081.4</v>
      </c>
    </row>
    <row r="10" s="1" customFormat="1" customHeight="1" spans="1:15">
      <c r="A10" s="14"/>
      <c r="B10" s="10" t="s">
        <v>60</v>
      </c>
      <c r="C10" s="8">
        <f>东城贝米收入!C10+茶山贝米收入!C10+湖南贝米易俗河收入!C10+湖南贝米岳塘收入!C10+'长安贝米收入 '!C10</f>
        <v>17673.25</v>
      </c>
      <c r="D10" s="8">
        <f>东城贝米收入!D10+茶山贝米收入!D10+湖南贝米易俗河收入!D10+湖南贝米岳塘收入!D10+'长安贝米收入 '!D10</f>
        <v>22977.51</v>
      </c>
      <c r="E10" s="8">
        <f>东城贝米收入!E10+茶山贝米收入!E10+湖南贝米易俗河收入!E10+湖南贝米岳塘收入!E10+'长安贝米收入 '!E10</f>
        <v>17699.75</v>
      </c>
      <c r="F10" s="8">
        <f>东城贝米收入!F10+茶山贝米收入!F10+湖南贝米易俗河收入!F10+湖南贝米岳塘收入!F10+'长安贝米收入 '!F10</f>
        <v>22931.06</v>
      </c>
      <c r="G10" s="8">
        <f>东城贝米收入!G10+茶山贝米收入!G10+湖南贝米易俗河收入!G10+湖南贝米岳塘收入!G10+'长安贝米收入 '!G10</f>
        <v>14618.15</v>
      </c>
      <c r="H10" s="8">
        <f>东城贝米收入!H10+茶山贝米收入!H10+湖南贝米易俗河收入!H10+湖南贝米岳塘收入!H10+'长安贝米收入 '!H10</f>
        <v>18558.11</v>
      </c>
      <c r="I10" s="8">
        <f>东城贝米收入!I10+茶山贝米收入!I10+湖南贝米易俗河收入!I10+湖南贝米岳塘收入!I10+'长安贝米收入 '!I10</f>
        <v>609.6</v>
      </c>
      <c r="J10" s="8">
        <f>东城贝米收入!J10+茶山贝米收入!J10+湖南贝米易俗河收入!J10+湖南贝米岳塘收入!J10+'长安贝米收入 '!J10</f>
        <v>5876</v>
      </c>
      <c r="K10" s="8">
        <f>东城贝米收入!K10+茶山贝米收入!K10+湖南贝米易俗河收入!K10+湖南贝米岳塘收入!K10+'长安贝米收入 '!K10</f>
        <v>1285.25</v>
      </c>
      <c r="L10" s="8">
        <f>东城贝米收入!L10+茶山贝米收入!L10+湖南贝米易俗河收入!L10+湖南贝米岳塘收入!L10+'长安贝米收入 '!L10+石龙贝米收入!L10</f>
        <v>2924.01</v>
      </c>
      <c r="M10" s="8">
        <f>东城贝米收入!M10+茶山贝米收入!M10+湖南贝米易俗河收入!M10+湖南贝米岳塘收入!M10+'长安贝米收入 '!M10+石龙贝米收入!M10</f>
        <v>3315.91</v>
      </c>
      <c r="N10" s="8">
        <f>东城贝米收入!N10+茶山贝米收入!N10+湖南贝米易俗河收入!N10+湖南贝米岳塘收入!N10+'长安贝米收入 '!N10+石龙贝米收入!N10</f>
        <v>4139.09</v>
      </c>
      <c r="O10" s="27">
        <f t="shared" si="0"/>
        <v>132607.69</v>
      </c>
    </row>
    <row r="11" s="1" customFormat="1" customHeight="1" spans="1:15">
      <c r="A11" s="14"/>
      <c r="B11" s="10" t="s">
        <v>61</v>
      </c>
      <c r="C11" s="8">
        <f>东城贝米收入!C11+茶山贝米收入!C11+湖南贝米易俗河收入!C11+湖南贝米岳塘收入!C11+'长安贝米收入 '!C11</f>
        <v>52509.12</v>
      </c>
      <c r="D11" s="8">
        <f>东城贝米收入!D11+茶山贝米收入!D11+湖南贝米易俗河收入!D11+湖南贝米岳塘收入!D11+'长安贝米收入 '!D11</f>
        <v>37102.49</v>
      </c>
      <c r="E11" s="8">
        <f>东城贝米收入!E11+茶山贝米收入!E11+湖南贝米易俗河收入!E11+湖南贝米岳塘收入!E11+'长安贝米收入 '!E11</f>
        <v>32758.41</v>
      </c>
      <c r="F11" s="8">
        <f>东城贝米收入!F11+茶山贝米收入!F11+湖南贝米易俗河收入!F11+湖南贝米岳塘收入!F11+'长安贝米收入 '!F11</f>
        <v>39407.58</v>
      </c>
      <c r="G11" s="8">
        <f>东城贝米收入!G11+茶山贝米收入!G11+湖南贝米易俗河收入!G11+湖南贝米岳塘收入!G11+'长安贝米收入 '!G11</f>
        <v>29828.01</v>
      </c>
      <c r="H11" s="8">
        <f>东城贝米收入!H11+茶山贝米收入!H11+湖南贝米易俗河收入!H11+湖南贝米岳塘收入!H11+'长安贝米收入 '!H11</f>
        <v>36095.28</v>
      </c>
      <c r="I11" s="8">
        <f>东城贝米收入!I11+茶山贝米收入!I11+湖南贝米易俗河收入!I11+湖南贝米岳塘收入!I11+'长安贝米收入 '!I11</f>
        <v>5802.38</v>
      </c>
      <c r="J11" s="8">
        <f>东城贝米收入!J11+茶山贝米收入!J11+湖南贝米易俗河收入!J11+湖南贝米岳塘收入!J11+'长安贝米收入 '!J11</f>
        <v>10660</v>
      </c>
      <c r="K11" s="8">
        <f>东城贝米收入!K11+茶山贝米收入!K11+湖南贝米易俗河收入!K11+湖南贝米岳塘收入!K11+'长安贝米收入 '!K11</f>
        <v>4127.25</v>
      </c>
      <c r="L11" s="8">
        <f>东城贝米收入!L11+茶山贝米收入!L11+湖南贝米易俗河收入!L11+湖南贝米岳塘收入!L11+'长安贝米收入 '!L11+石龙贝米收入!L11</f>
        <v>7869.51</v>
      </c>
      <c r="M11" s="8">
        <f>东城贝米收入!M11+茶山贝米收入!M11+湖南贝米易俗河收入!M11+湖南贝米岳塘收入!M11+'长安贝米收入 '!M11+石龙贝米收入!M11</f>
        <v>9944.91</v>
      </c>
      <c r="N11" s="8">
        <f>东城贝米收入!N11+茶山贝米收入!N11+湖南贝米易俗河收入!N11+湖南贝米岳塘收入!N11+'长安贝米收入 '!N11+石龙贝米收入!N11</f>
        <v>10221.09</v>
      </c>
      <c r="O11" s="27">
        <f t="shared" si="0"/>
        <v>276326.03</v>
      </c>
    </row>
    <row r="12" s="1" customFormat="1" customHeight="1" spans="1:15">
      <c r="A12" s="14"/>
      <c r="B12" s="10" t="s">
        <v>62</v>
      </c>
      <c r="C12" s="8">
        <f>东城贝米收入!C12+茶山贝米收入!C12+湖南贝米易俗河收入!C12+湖南贝米岳塘收入!C12+'长安贝米收入 '!C12</f>
        <v>446.12</v>
      </c>
      <c r="D12" s="8">
        <f>东城贝米收入!D12+茶山贝米收入!D12+湖南贝米易俗河收入!D12+湖南贝米岳塘收入!D12+'长安贝米收入 '!D12</f>
        <v>399.24</v>
      </c>
      <c r="E12" s="8">
        <f>东城贝米收入!E12+茶山贝米收入!E12+湖南贝米易俗河收入!E12+湖南贝米岳塘收入!E12+'长安贝米收入 '!E12</f>
        <v>2185.45</v>
      </c>
      <c r="F12" s="8">
        <f>东城贝米收入!F12+茶山贝米收入!F12+湖南贝米易俗河收入!F12+湖南贝米岳塘收入!F12+'长安贝米收入 '!F12</f>
        <v>5104</v>
      </c>
      <c r="G12" s="8">
        <f>东城贝米收入!G12+茶山贝米收入!G12+湖南贝米易俗河收入!G12+湖南贝米岳塘收入!G12+'长安贝米收入 '!G12</f>
        <v>2262.28</v>
      </c>
      <c r="H12" s="8">
        <f>东城贝米收入!H12+茶山贝米收入!H12+湖南贝米易俗河收入!H12+湖南贝米岳塘收入!H12+'长安贝米收入 '!H12</f>
        <v>2560.42</v>
      </c>
      <c r="I12" s="8">
        <f>东城贝米收入!I12+茶山贝米收入!I12+湖南贝米易俗河收入!I12+湖南贝米岳塘收入!I12+'长安贝米收入 '!I12</f>
        <v>4398</v>
      </c>
      <c r="J12" s="8">
        <f>东城贝米收入!J12+茶山贝米收入!J12+湖南贝米易俗河收入!J12+湖南贝米岳塘收入!J12+'长安贝米收入 '!J12</f>
        <v>14714</v>
      </c>
      <c r="K12" s="8">
        <f>东城贝米收入!K12+茶山贝米收入!K12+湖南贝米易俗河收入!K12+湖南贝米岳塘收入!K12+'长安贝米收入 '!K12</f>
        <v>1160.5</v>
      </c>
      <c r="L12" s="8">
        <f>东城贝米收入!L12+茶山贝米收入!L12+湖南贝米易俗河收入!L12+湖南贝米岳塘收入!L12+'长安贝米收入 '!L12+石龙贝米收入!L12</f>
        <v>2281.24</v>
      </c>
      <c r="M12" s="8">
        <f>东城贝米收入!M12+茶山贝米收入!M12+湖南贝米易俗河收入!M12+湖南贝米岳塘收入!M12+'长安贝米收入 '!M12+石龙贝米收入!M12</f>
        <v>3577.6</v>
      </c>
      <c r="N12" s="8">
        <f>东城贝米收入!N12+茶山贝米收入!N12+湖南贝米易俗河收入!N12+湖南贝米岳塘收入!N12+'长安贝米收入 '!N12+石龙贝米收入!N12</f>
        <v>4120</v>
      </c>
      <c r="O12" s="27">
        <f t="shared" si="0"/>
        <v>43208.85</v>
      </c>
    </row>
    <row r="13" s="1" customFormat="1" customHeight="1" spans="1:15">
      <c r="A13" s="14"/>
      <c r="B13" s="10" t="s">
        <v>63</v>
      </c>
      <c r="C13" s="8">
        <f>东城贝米收入!C13+茶山贝米收入!C13+湖南贝米易俗河收入!C13+湖南贝米岳塘收入!C13+'长安贝米收入 '!C13</f>
        <v>2697.75</v>
      </c>
      <c r="D13" s="8">
        <f>东城贝米收入!D13+茶山贝米收入!D13+湖南贝米易俗河收入!D13+湖南贝米岳塘收入!D13+'长安贝米收入 '!D13</f>
        <v>4033.76</v>
      </c>
      <c r="E13" s="8">
        <f>东城贝米收入!E13+茶山贝米收入!E13+湖南贝米易俗河收入!E13+湖南贝米岳塘收入!E13+'长安贝米收入 '!E13</f>
        <v>616.67</v>
      </c>
      <c r="F13" s="8">
        <f>东城贝米收入!F13+茶山贝米收入!F13+湖南贝米易俗河收入!F13+湖南贝米岳塘收入!F13+'长安贝米收入 '!F13</f>
        <v>748</v>
      </c>
      <c r="G13" s="8">
        <f>东城贝米收入!G13+茶山贝米收入!G13+湖南贝米易俗河收入!G13+湖南贝米岳塘收入!G13+'长安贝米收入 '!G13</f>
        <v>33</v>
      </c>
      <c r="H13" s="8">
        <f>东城贝米收入!H13+茶山贝米收入!H13+湖南贝米易俗河收入!H13+湖南贝米岳塘收入!H13+'长安贝米收入 '!H13</f>
        <v>0</v>
      </c>
      <c r="I13" s="8">
        <f>东城贝米收入!I13+茶山贝米收入!I13+湖南贝米易俗河收入!I13+湖南贝米岳塘收入!I13+'长安贝米收入 '!I13</f>
        <v>0</v>
      </c>
      <c r="J13" s="8">
        <f>东城贝米收入!J13+茶山贝米收入!J13+湖南贝米易俗河收入!J13+湖南贝米岳塘收入!J13+'长安贝米收入 '!J13</f>
        <v>936</v>
      </c>
      <c r="K13" s="8">
        <f>东城贝米收入!K13+茶山贝米收入!K13+湖南贝米易俗河收入!K13+湖南贝米岳塘收入!K13+'长安贝米收入 '!K13</f>
        <v>0</v>
      </c>
      <c r="L13" s="8">
        <f>东城贝米收入!L13+茶山贝米收入!L13+湖南贝米易俗河收入!L13+湖南贝米岳塘收入!L13+'长安贝米收入 '!L13+石龙贝米收入!L13</f>
        <v>0</v>
      </c>
      <c r="M13" s="8">
        <f>东城贝米收入!M13+茶山贝米收入!M13+湖南贝米易俗河收入!M13+湖南贝米岳塘收入!M13+'长安贝米收入 '!M13+石龙贝米收入!M13</f>
        <v>0</v>
      </c>
      <c r="N13" s="8">
        <f>东城贝米收入!N13+茶山贝米收入!N13+湖南贝米易俗河收入!N13+湖南贝米岳塘收入!N13+'长安贝米收入 '!N13+石龙贝米收入!N13</f>
        <v>0</v>
      </c>
      <c r="O13" s="27">
        <f t="shared" si="0"/>
        <v>9065.18</v>
      </c>
    </row>
    <row r="14" s="1" customFormat="1" customHeight="1" spans="1:15">
      <c r="A14" s="14"/>
      <c r="B14" s="10" t="s">
        <v>64</v>
      </c>
      <c r="C14" s="8">
        <f>东城贝米收入!C14+茶山贝米收入!C14+湖南贝米易俗河收入!C14+湖南贝米岳塘收入!C14+'长安贝米收入 '!C14</f>
        <v>22886.9</v>
      </c>
      <c r="D14" s="8">
        <f>东城贝米收入!D14+茶山贝米收入!D14+湖南贝米易俗河收入!D14+湖南贝米岳塘收入!D14+'长安贝米收入 '!D14</f>
        <v>28743.11</v>
      </c>
      <c r="E14" s="8">
        <f>东城贝米收入!E14+茶山贝米收入!E14+湖南贝米易俗河收入!E14+湖南贝米岳塘收入!E14+'长安贝米收入 '!E14</f>
        <v>4428.21</v>
      </c>
      <c r="F14" s="8">
        <f>东城贝米收入!F14+茶山贝米收入!F14+湖南贝米易俗河收入!F14+湖南贝米岳塘收入!F14+'长安贝米收入 '!F14</f>
        <v>2829.08</v>
      </c>
      <c r="G14" s="8">
        <f>东城贝米收入!G14+茶山贝米收入!G14+湖南贝米易俗河收入!G14+湖南贝米岳塘收入!G14+'长安贝米收入 '!G14</f>
        <v>2788.71</v>
      </c>
      <c r="H14" s="8">
        <f>东城贝米收入!H14+茶山贝米收入!H14+湖南贝米易俗河收入!H14+湖南贝米岳塘收入!H14+'长安贝米收入 '!H14</f>
        <v>2682.21</v>
      </c>
      <c r="I14" s="8">
        <f>东城贝米收入!I14+茶山贝米收入!I14+湖南贝米易俗河收入!I14+湖南贝米岳塘收入!I14+'长安贝米收入 '!I14</f>
        <v>1080</v>
      </c>
      <c r="J14" s="8">
        <f>东城贝米收入!J14+茶山贝米收入!J14+湖南贝米易俗河收入!J14+湖南贝米岳塘收入!J14+'长安贝米收入 '!J14</f>
        <v>37951</v>
      </c>
      <c r="K14" s="8">
        <f>东城贝米收入!K14+茶山贝米收入!K14+湖南贝米易俗河收入!K14+湖南贝米岳塘收入!K14+'长安贝米收入 '!K14</f>
        <v>1092</v>
      </c>
      <c r="L14" s="8">
        <f>东城贝米收入!L14+茶山贝米收入!L14+湖南贝米易俗河收入!L14+湖南贝米岳塘收入!L14+'长安贝米收入 '!L14+石龙贝米收入!L14</f>
        <v>2502</v>
      </c>
      <c r="M14" s="8">
        <f>东城贝米收入!M14+茶山贝米收入!M14+湖南贝米易俗河收入!M14+湖南贝米岳塘收入!M14+'长安贝米收入 '!M14+石龙贝米收入!M14</f>
        <v>2058</v>
      </c>
      <c r="N14" s="8">
        <f>东城贝米收入!N14+茶山贝米收入!N14+湖南贝米易俗河收入!N14+湖南贝米岳塘收入!N14+'长安贝米收入 '!N14+石龙贝米收入!N14</f>
        <v>2670</v>
      </c>
      <c r="O14" s="27">
        <f t="shared" si="0"/>
        <v>111711.22</v>
      </c>
    </row>
    <row r="15" s="1" customFormat="1" customHeight="1" spans="1:15">
      <c r="A15" s="16"/>
      <c r="B15" s="10" t="s">
        <v>65</v>
      </c>
      <c r="C15" s="8">
        <f>东城贝米收入!C15+茶山贝米收入!C15+湖南贝米易俗河收入!C15+湖南贝米岳塘收入!C15+'长安贝米收入 '!C15</f>
        <v>0</v>
      </c>
      <c r="D15" s="8">
        <f>东城贝米收入!D15+茶山贝米收入!D15+湖南贝米易俗河收入!D15+湖南贝米岳塘收入!D15+'长安贝米收入 '!D15</f>
        <v>0</v>
      </c>
      <c r="E15" s="8">
        <f>东城贝米收入!E15+茶山贝米收入!E15+湖南贝米易俗河收入!E15+湖南贝米岳塘收入!E15+'长安贝米收入 '!E15</f>
        <v>0</v>
      </c>
      <c r="F15" s="8">
        <f>东城贝米收入!F15+茶山贝米收入!F15+湖南贝米易俗河收入!F15+湖南贝米岳塘收入!F15+'长安贝米收入 '!F15</f>
        <v>3385.94</v>
      </c>
      <c r="G15" s="8">
        <f>东城贝米收入!G15+茶山贝米收入!G15+湖南贝米易俗河收入!G15+湖南贝米岳塘收入!G15+'长安贝米收入 '!G15</f>
        <v>2537.82</v>
      </c>
      <c r="H15" s="8">
        <f>东城贝米收入!H15+茶山贝米收入!H15+湖南贝米易俗河收入!H15+湖南贝米岳塘收入!H15+'长安贝米收入 '!H15</f>
        <v>1556.85</v>
      </c>
      <c r="I15" s="8">
        <f>东城贝米收入!I15+茶山贝米收入!I15+湖南贝米易俗河收入!I15+湖南贝米岳塘收入!I15+'长安贝米收入 '!I15</f>
        <v>0</v>
      </c>
      <c r="J15" s="8">
        <f>东城贝米收入!J15+茶山贝米收入!J15+湖南贝米易俗河收入!J15+湖南贝米岳塘收入!J15+'长安贝米收入 '!J15</f>
        <v>0</v>
      </c>
      <c r="K15" s="8">
        <f>东城贝米收入!K15+茶山贝米收入!K15+湖南贝米易俗河收入!K15+湖南贝米岳塘收入!K15+'长安贝米收入 '!K15</f>
        <v>0</v>
      </c>
      <c r="L15" s="8">
        <f>东城贝米收入!L15+茶山贝米收入!L15+湖南贝米易俗河收入!L15+湖南贝米岳塘收入!L15+'长安贝米收入 '!L15+石龙贝米收入!L15</f>
        <v>0</v>
      </c>
      <c r="M15" s="8">
        <f>东城贝米收入!M15+茶山贝米收入!M15+湖南贝米易俗河收入!M15+湖南贝米岳塘收入!M15+'长安贝米收入 '!M15+石龙贝米收入!M15</f>
        <v>0</v>
      </c>
      <c r="N15" s="8">
        <f>东城贝米收入!N15+茶山贝米收入!N15+湖南贝米易俗河收入!N15+湖南贝米岳塘收入!N15+'长安贝米收入 '!N15+石龙贝米收入!N15</f>
        <v>0</v>
      </c>
      <c r="O15" s="27">
        <f t="shared" si="0"/>
        <v>7480.61</v>
      </c>
    </row>
    <row r="16" s="1" customFormat="1" customHeight="1" spans="1:15">
      <c r="A16" s="13" t="s">
        <v>66</v>
      </c>
      <c r="B16" s="10" t="s">
        <v>53</v>
      </c>
      <c r="C16" s="8">
        <f>东城贝米收入!C16+茶山贝米收入!C16+湖南贝米易俗河收入!C16+湖南贝米岳塘收入!C16+'长安贝米收入 '!C16</f>
        <v>0</v>
      </c>
      <c r="D16" s="8">
        <f>东城贝米收入!D16+茶山贝米收入!D16+湖南贝米易俗河收入!D16+湖南贝米岳塘收入!D16+'长安贝米收入 '!D16</f>
        <v>0</v>
      </c>
      <c r="E16" s="8">
        <f>东城贝米收入!E16+茶山贝米收入!E16+湖南贝米易俗河收入!E16+湖南贝米岳塘收入!E16+'长安贝米收入 '!E16</f>
        <v>0</v>
      </c>
      <c r="F16" s="8">
        <f>东城贝米收入!F16+茶山贝米收入!F16+湖南贝米易俗河收入!F16+湖南贝米岳塘收入!F16+'长安贝米收入 '!F16</f>
        <v>0</v>
      </c>
      <c r="G16" s="8">
        <f>东城贝米收入!G16+茶山贝米收入!G16+湖南贝米易俗河收入!G16+湖南贝米岳塘收入!G16+'长安贝米收入 '!G16</f>
        <v>0</v>
      </c>
      <c r="H16" s="8">
        <f>东城贝米收入!H16+茶山贝米收入!H16+湖南贝米易俗河收入!H16+湖南贝米岳塘收入!H16+'长安贝米收入 '!H16</f>
        <v>0</v>
      </c>
      <c r="I16" s="8">
        <f>东城贝米收入!I16+茶山贝米收入!I16+湖南贝米易俗河收入!I16+湖南贝米岳塘收入!I16+'长安贝米收入 '!I16</f>
        <v>0</v>
      </c>
      <c r="J16" s="8">
        <f>东城贝米收入!J16+茶山贝米收入!J16+湖南贝米易俗河收入!J16+湖南贝米岳塘收入!J16+'长安贝米收入 '!J16</f>
        <v>0</v>
      </c>
      <c r="K16" s="8">
        <f>东城贝米收入!K16+茶山贝米收入!K16+湖南贝米易俗河收入!K16+湖南贝米岳塘收入!K16+'长安贝米收入 '!K16</f>
        <v>0</v>
      </c>
      <c r="L16" s="8">
        <f>东城贝米收入!L16+茶山贝米收入!L16+湖南贝米易俗河收入!L16+湖南贝米岳塘收入!L16+'长安贝米收入 '!L16+石龙贝米收入!L16</f>
        <v>0</v>
      </c>
      <c r="M16" s="8">
        <f>东城贝米收入!M16+茶山贝米收入!M16+湖南贝米易俗河收入!M16+湖南贝米岳塘收入!M16+'长安贝米收入 '!M16+石龙贝米收入!M16</f>
        <v>0</v>
      </c>
      <c r="N16" s="8">
        <f>东城贝米收入!N16+茶山贝米收入!N16+湖南贝米易俗河收入!N16+湖南贝米岳塘收入!N16+'长安贝米收入 '!N16+石龙贝米收入!N16</f>
        <v>0</v>
      </c>
      <c r="O16" s="27">
        <f t="shared" si="0"/>
        <v>0</v>
      </c>
    </row>
    <row r="17" s="1" customFormat="1" customHeight="1" spans="1:15">
      <c r="A17" s="14"/>
      <c r="B17" s="10" t="s">
        <v>54</v>
      </c>
      <c r="C17" s="8">
        <f>东城贝米收入!C17+茶山贝米收入!C17+湖南贝米易俗河收入!C17+湖南贝米岳塘收入!C17+'长安贝米收入 '!C17</f>
        <v>0</v>
      </c>
      <c r="D17" s="8">
        <f>东城贝米收入!D17+茶山贝米收入!D17+湖南贝米易俗河收入!D17+湖南贝米岳塘收入!D17+'长安贝米收入 '!D17</f>
        <v>0</v>
      </c>
      <c r="E17" s="8">
        <f>东城贝米收入!E17+茶山贝米收入!E17+湖南贝米易俗河收入!E17+湖南贝米岳塘收入!E17+'长安贝米收入 '!E17</f>
        <v>0</v>
      </c>
      <c r="F17" s="8">
        <f>东城贝米收入!F17+茶山贝米收入!F17+湖南贝米易俗河收入!F17+湖南贝米岳塘收入!F17+'长安贝米收入 '!F17</f>
        <v>0</v>
      </c>
      <c r="G17" s="8">
        <f>东城贝米收入!G17+茶山贝米收入!G17+湖南贝米易俗河收入!G17+湖南贝米岳塘收入!G17+'长安贝米收入 '!G17</f>
        <v>0</v>
      </c>
      <c r="H17" s="8">
        <f>东城贝米收入!H17+茶山贝米收入!H17+湖南贝米易俗河收入!H17+湖南贝米岳塘收入!H17+'长安贝米收入 '!H17</f>
        <v>0</v>
      </c>
      <c r="I17" s="8">
        <f>东城贝米收入!I17+茶山贝米收入!I17+湖南贝米易俗河收入!I17+湖南贝米岳塘收入!I17+'长安贝米收入 '!I17</f>
        <v>0</v>
      </c>
      <c r="J17" s="8">
        <f>东城贝米收入!J17+茶山贝米收入!J17+湖南贝米易俗河收入!J17+湖南贝米岳塘收入!J17+'长安贝米收入 '!J17</f>
        <v>0</v>
      </c>
      <c r="K17" s="8">
        <f>东城贝米收入!K17+茶山贝米收入!K17+湖南贝米易俗河收入!K17+湖南贝米岳塘收入!K17+'长安贝米收入 '!K17</f>
        <v>0</v>
      </c>
      <c r="L17" s="8">
        <f>东城贝米收入!L17+茶山贝米收入!L17+湖南贝米易俗河收入!L17+湖南贝米岳塘收入!L17+'长安贝米收入 '!L17+石龙贝米收入!L17</f>
        <v>0</v>
      </c>
      <c r="M17" s="8">
        <f>东城贝米收入!M17+茶山贝米收入!M17+湖南贝米易俗河收入!M17+湖南贝米岳塘收入!M17+'长安贝米收入 '!M17+石龙贝米收入!M17</f>
        <v>0</v>
      </c>
      <c r="N17" s="8">
        <f>东城贝米收入!N17+茶山贝米收入!N17+湖南贝米易俗河收入!N17+湖南贝米岳塘收入!N17+'长安贝米收入 '!N17+石龙贝米收入!N17</f>
        <v>0</v>
      </c>
      <c r="O17" s="27">
        <f t="shared" si="0"/>
        <v>0</v>
      </c>
    </row>
    <row r="18" s="1" customFormat="1" customHeight="1" spans="1:15">
      <c r="A18" s="14"/>
      <c r="B18" s="10" t="s">
        <v>55</v>
      </c>
      <c r="C18" s="8">
        <f>东城贝米收入!C18+茶山贝米收入!C18+湖南贝米易俗河收入!C18+湖南贝米岳塘收入!C18+'长安贝米收入 '!C18</f>
        <v>0</v>
      </c>
      <c r="D18" s="8">
        <f>东城贝米收入!D18+茶山贝米收入!D18+湖南贝米易俗河收入!D18+湖南贝米岳塘收入!D18+'长安贝米收入 '!D18</f>
        <v>0</v>
      </c>
      <c r="E18" s="8">
        <f>东城贝米收入!E18+茶山贝米收入!E18+湖南贝米易俗河收入!E18+湖南贝米岳塘收入!E18+'长安贝米收入 '!E18</f>
        <v>0</v>
      </c>
      <c r="F18" s="8">
        <f>东城贝米收入!F18+茶山贝米收入!F18+湖南贝米易俗河收入!F18+湖南贝米岳塘收入!F18+'长安贝米收入 '!F18</f>
        <v>0</v>
      </c>
      <c r="G18" s="8">
        <f>东城贝米收入!G18+茶山贝米收入!G18+湖南贝米易俗河收入!G18+湖南贝米岳塘收入!G18+'长安贝米收入 '!G18</f>
        <v>0</v>
      </c>
      <c r="H18" s="8">
        <f>东城贝米收入!H18+茶山贝米收入!H18+湖南贝米易俗河收入!H18+湖南贝米岳塘收入!H18+'长安贝米收入 '!H18</f>
        <v>0</v>
      </c>
      <c r="I18" s="8">
        <f>东城贝米收入!I18+茶山贝米收入!I18+湖南贝米易俗河收入!I18+湖南贝米岳塘收入!I18+'长安贝米收入 '!I18</f>
        <v>0</v>
      </c>
      <c r="J18" s="8">
        <f>东城贝米收入!J18+茶山贝米收入!J18+湖南贝米易俗河收入!J18+湖南贝米岳塘收入!J18+'长安贝米收入 '!J18</f>
        <v>0</v>
      </c>
      <c r="K18" s="8">
        <f>东城贝米收入!K18+茶山贝米收入!K18+湖南贝米易俗河收入!K18+湖南贝米岳塘收入!K18+'长安贝米收入 '!K18</f>
        <v>0</v>
      </c>
      <c r="L18" s="8">
        <f>东城贝米收入!L18+茶山贝米收入!L18+湖南贝米易俗河收入!L18+湖南贝米岳塘收入!L18+'长安贝米收入 '!L18+石龙贝米收入!L18</f>
        <v>0</v>
      </c>
      <c r="M18" s="8">
        <f>东城贝米收入!M18+茶山贝米收入!M18+湖南贝米易俗河收入!M18+湖南贝米岳塘收入!M18+'长安贝米收入 '!M18+石龙贝米收入!M18</f>
        <v>0</v>
      </c>
      <c r="N18" s="8">
        <f>东城贝米收入!N18+茶山贝米收入!N18+湖南贝米易俗河收入!N18+湖南贝米岳塘收入!N18+'长安贝米收入 '!N18+石龙贝米收入!N18</f>
        <v>0</v>
      </c>
      <c r="O18" s="27">
        <f t="shared" si="0"/>
        <v>0</v>
      </c>
    </row>
    <row r="19" s="1" customFormat="1" customHeight="1" spans="1:15">
      <c r="A19" s="14"/>
      <c r="B19" s="10" t="s">
        <v>56</v>
      </c>
      <c r="C19" s="8">
        <f>东城贝米收入!C19+茶山贝米收入!C19+湖南贝米易俗河收入!C19+湖南贝米岳塘收入!C19+'长安贝米收入 '!C19</f>
        <v>0</v>
      </c>
      <c r="D19" s="8">
        <f>东城贝米收入!D19+茶山贝米收入!D19+湖南贝米易俗河收入!D19+湖南贝米岳塘收入!D19+'长安贝米收入 '!D19</f>
        <v>0</v>
      </c>
      <c r="E19" s="8">
        <f>东城贝米收入!E19+茶山贝米收入!E19+湖南贝米易俗河收入!E19+湖南贝米岳塘收入!E19+'长安贝米收入 '!E19</f>
        <v>0</v>
      </c>
      <c r="F19" s="8">
        <f>东城贝米收入!F19+茶山贝米收入!F19+湖南贝米易俗河收入!F19+湖南贝米岳塘收入!F19+'长安贝米收入 '!F19</f>
        <v>0</v>
      </c>
      <c r="G19" s="8">
        <f>东城贝米收入!G19+茶山贝米收入!G19+湖南贝米易俗河收入!G19+湖南贝米岳塘收入!G19+'长安贝米收入 '!G19</f>
        <v>0</v>
      </c>
      <c r="H19" s="8">
        <f>东城贝米收入!H19+茶山贝米收入!H19+湖南贝米易俗河收入!H19+湖南贝米岳塘收入!H19+'长安贝米收入 '!H19</f>
        <v>0</v>
      </c>
      <c r="I19" s="8">
        <f>东城贝米收入!I19+茶山贝米收入!I19+湖南贝米易俗河收入!I19+湖南贝米岳塘收入!I19+'长安贝米收入 '!I19</f>
        <v>0</v>
      </c>
      <c r="J19" s="8">
        <f>东城贝米收入!J19+茶山贝米收入!J19+湖南贝米易俗河收入!J19+湖南贝米岳塘收入!J19+'长安贝米收入 '!J19</f>
        <v>0</v>
      </c>
      <c r="K19" s="8">
        <f>东城贝米收入!K19+茶山贝米收入!K19+湖南贝米易俗河收入!K19+湖南贝米岳塘收入!K19+'长安贝米收入 '!K19</f>
        <v>0</v>
      </c>
      <c r="L19" s="8">
        <f>东城贝米收入!L19+茶山贝米收入!L19+湖南贝米易俗河收入!L19+湖南贝米岳塘收入!L19+'长安贝米收入 '!L19+石龙贝米收入!L19</f>
        <v>0</v>
      </c>
      <c r="M19" s="8">
        <f>东城贝米收入!M19+茶山贝米收入!M19+湖南贝米易俗河收入!M19+湖南贝米岳塘收入!M19+'长安贝米收入 '!M19+石龙贝米收入!M19</f>
        <v>0</v>
      </c>
      <c r="N19" s="8">
        <f>东城贝米收入!N19+茶山贝米收入!N19+湖南贝米易俗河收入!N19+湖南贝米岳塘收入!N19+'长安贝米收入 '!N19+石龙贝米收入!N19</f>
        <v>0</v>
      </c>
      <c r="O19" s="27">
        <f t="shared" si="0"/>
        <v>0</v>
      </c>
    </row>
    <row r="20" s="1" customFormat="1" customHeight="1" spans="1:15">
      <c r="A20" s="14"/>
      <c r="B20" s="10" t="s">
        <v>57</v>
      </c>
      <c r="C20" s="8">
        <f>东城贝米收入!C20+茶山贝米收入!C20+湖南贝米易俗河收入!C20+湖南贝米岳塘收入!C20+'长安贝米收入 '!C20</f>
        <v>0</v>
      </c>
      <c r="D20" s="8">
        <f>东城贝米收入!D20+茶山贝米收入!D20+湖南贝米易俗河收入!D20+湖南贝米岳塘收入!D20+'长安贝米收入 '!D20</f>
        <v>0</v>
      </c>
      <c r="E20" s="8">
        <f>东城贝米收入!E20+茶山贝米收入!E20+湖南贝米易俗河收入!E20+湖南贝米岳塘收入!E20+'长安贝米收入 '!E20</f>
        <v>0</v>
      </c>
      <c r="F20" s="8">
        <f>东城贝米收入!F20+茶山贝米收入!F20+湖南贝米易俗河收入!F20+湖南贝米岳塘收入!F20+'长安贝米收入 '!F20</f>
        <v>0</v>
      </c>
      <c r="G20" s="8">
        <f>东城贝米收入!G20+茶山贝米收入!G20+湖南贝米易俗河收入!G20+湖南贝米岳塘收入!G20+'长安贝米收入 '!G20</f>
        <v>0</v>
      </c>
      <c r="H20" s="8">
        <f>东城贝米收入!H20+茶山贝米收入!H20+湖南贝米易俗河收入!H20+湖南贝米岳塘收入!H20+'长安贝米收入 '!H20</f>
        <v>0</v>
      </c>
      <c r="I20" s="8">
        <f>东城贝米收入!I20+茶山贝米收入!I20+湖南贝米易俗河收入!I20+湖南贝米岳塘收入!I20+'长安贝米收入 '!I20</f>
        <v>0</v>
      </c>
      <c r="J20" s="8">
        <f>东城贝米收入!J20+茶山贝米收入!J20+湖南贝米易俗河收入!J20+湖南贝米岳塘收入!J20+'长安贝米收入 '!J20</f>
        <v>0</v>
      </c>
      <c r="K20" s="8">
        <f>东城贝米收入!K20+茶山贝米收入!K20+湖南贝米易俗河收入!K20+湖南贝米岳塘收入!K20+'长安贝米收入 '!K20</f>
        <v>0</v>
      </c>
      <c r="L20" s="8">
        <f>东城贝米收入!L20+茶山贝米收入!L20+湖南贝米易俗河收入!L20+湖南贝米岳塘收入!L20+'长安贝米收入 '!L20+石龙贝米收入!L20</f>
        <v>0</v>
      </c>
      <c r="M20" s="8">
        <f>东城贝米收入!M20+茶山贝米收入!M20+湖南贝米易俗河收入!M20+湖南贝米岳塘收入!M20+'长安贝米收入 '!M20+石龙贝米收入!M20</f>
        <v>0</v>
      </c>
      <c r="N20" s="8">
        <f>东城贝米收入!N20+茶山贝米收入!N20+湖南贝米易俗河收入!N20+湖南贝米岳塘收入!N20+'长安贝米收入 '!N20+石龙贝米收入!N20</f>
        <v>0</v>
      </c>
      <c r="O20" s="27">
        <f t="shared" si="0"/>
        <v>0</v>
      </c>
    </row>
    <row r="21" s="1" customFormat="1" customHeight="1" spans="1:15">
      <c r="A21" s="14"/>
      <c r="B21" s="10" t="s">
        <v>58</v>
      </c>
      <c r="C21" s="8">
        <f>东城贝米收入!C21+茶山贝米收入!C21+湖南贝米易俗河收入!C21+湖南贝米岳塘收入!C21+'长安贝米收入 '!C21</f>
        <v>0</v>
      </c>
      <c r="D21" s="8">
        <f>东城贝米收入!D21+茶山贝米收入!D21+湖南贝米易俗河收入!D21+湖南贝米岳塘收入!D21+'长安贝米收入 '!D21</f>
        <v>0</v>
      </c>
      <c r="E21" s="8">
        <f>东城贝米收入!E21+茶山贝米收入!E21+湖南贝米易俗河收入!E21+湖南贝米岳塘收入!E21+'长安贝米收入 '!E21</f>
        <v>0</v>
      </c>
      <c r="F21" s="8">
        <f>东城贝米收入!F21+茶山贝米收入!F21+湖南贝米易俗河收入!F21+湖南贝米岳塘收入!F21+'长安贝米收入 '!F21</f>
        <v>0</v>
      </c>
      <c r="G21" s="8">
        <f>东城贝米收入!G21+茶山贝米收入!G21+湖南贝米易俗河收入!G21+湖南贝米岳塘收入!G21+'长安贝米收入 '!G21</f>
        <v>0</v>
      </c>
      <c r="H21" s="8">
        <f>东城贝米收入!H21+茶山贝米收入!H21+湖南贝米易俗河收入!H21+湖南贝米岳塘收入!H21+'长安贝米收入 '!H21</f>
        <v>0</v>
      </c>
      <c r="I21" s="8">
        <f>东城贝米收入!I21+茶山贝米收入!I21+湖南贝米易俗河收入!I21+湖南贝米岳塘收入!I21+'长安贝米收入 '!I21</f>
        <v>0</v>
      </c>
      <c r="J21" s="8">
        <f>东城贝米收入!J21+茶山贝米收入!J21+湖南贝米易俗河收入!J21+湖南贝米岳塘收入!J21+'长安贝米收入 '!J21</f>
        <v>0</v>
      </c>
      <c r="K21" s="8">
        <f>东城贝米收入!K21+茶山贝米收入!K21+湖南贝米易俗河收入!K21+湖南贝米岳塘收入!K21+'长安贝米收入 '!K21</f>
        <v>0</v>
      </c>
      <c r="L21" s="8">
        <f>东城贝米收入!L21+茶山贝米收入!L21+湖南贝米易俗河收入!L21+湖南贝米岳塘收入!L21+'长安贝米收入 '!L21+石龙贝米收入!L21</f>
        <v>0</v>
      </c>
      <c r="M21" s="8">
        <f>东城贝米收入!M21+茶山贝米收入!M21+湖南贝米易俗河收入!M21+湖南贝米岳塘收入!M21+'长安贝米收入 '!M21+石龙贝米收入!M21</f>
        <v>0</v>
      </c>
      <c r="N21" s="8">
        <f>东城贝米收入!N21+茶山贝米收入!N21+湖南贝米易俗河收入!N21+湖南贝米岳塘收入!N21+'长安贝米收入 '!N21+石龙贝米收入!N21</f>
        <v>0</v>
      </c>
      <c r="O21" s="27">
        <f t="shared" si="0"/>
        <v>0</v>
      </c>
    </row>
    <row r="22" s="1" customFormat="1" customHeight="1" spans="1:15">
      <c r="A22" s="14"/>
      <c r="B22" s="10" t="s">
        <v>59</v>
      </c>
      <c r="C22" s="8">
        <f>东城贝米收入!C22+茶山贝米收入!C22+湖南贝米易俗河收入!C22+湖南贝米岳塘收入!C22+'长安贝米收入 '!C22</f>
        <v>4476.79</v>
      </c>
      <c r="D22" s="8">
        <f>东城贝米收入!D22+茶山贝米收入!D22+湖南贝米易俗河收入!D22+湖南贝米岳塘收入!D22+'长安贝米收入 '!D22</f>
        <v>338.31</v>
      </c>
      <c r="E22" s="8">
        <f>东城贝米收入!E22+茶山贝米收入!E22+湖南贝米易俗河收入!E22+湖南贝米岳塘收入!E22+'长安贝米收入 '!E22</f>
        <v>725.34</v>
      </c>
      <c r="F22" s="8">
        <f>东城贝米收入!F22+茶山贝米收入!F22+湖南贝米易俗河收入!F22+湖南贝米岳塘收入!F22+'长安贝米收入 '!F22</f>
        <v>1104</v>
      </c>
      <c r="G22" s="8">
        <f>东城贝米收入!G22+茶山贝米收入!G22+湖南贝米易俗河收入!G22+湖南贝米岳塘收入!G22+'长安贝米收入 '!G22</f>
        <v>1263.22</v>
      </c>
      <c r="H22" s="8">
        <f>东城贝米收入!H22+茶山贝米收入!H22+湖南贝米易俗河收入!H22+湖南贝米岳塘收入!H22+'长安贝米收入 '!H22</f>
        <v>3046.29</v>
      </c>
      <c r="I22" s="8">
        <f>东城贝米收入!I22+茶山贝米收入!I22+湖南贝米易俗河收入!I22+湖南贝米岳塘收入!I22+'长安贝米收入 '!I22</f>
        <v>3294.5</v>
      </c>
      <c r="J22" s="8">
        <f>东城贝米收入!J22+茶山贝米收入!J22+湖南贝米易俗河收入!J22+湖南贝米岳塘收入!J22+'长安贝米收入 '!J22</f>
        <v>30618</v>
      </c>
      <c r="K22" s="8">
        <f>东城贝米收入!K22+茶山贝米收入!K22+湖南贝米易俗河收入!K22+湖南贝米岳塘收入!K22+'长安贝米收入 '!K22</f>
        <v>3568</v>
      </c>
      <c r="L22" s="8">
        <f>东城贝米收入!L22+茶山贝米收入!L22+湖南贝米易俗河收入!L22+湖南贝米岳塘收入!L22+'长安贝米收入 '!L22+石龙贝米收入!L22</f>
        <v>6483.5</v>
      </c>
      <c r="M22" s="8">
        <f>东城贝米收入!M22+茶山贝米收入!M22+湖南贝米易俗河收入!M22+湖南贝米岳塘收入!M22+'长安贝米收入 '!M22+石龙贝米收入!M22</f>
        <v>7403.18</v>
      </c>
      <c r="N22" s="8">
        <f>东城贝米收入!N22+茶山贝米收入!N22+湖南贝米易俗河收入!N22+湖南贝米岳塘收入!N22+'长安贝米收入 '!N22+石龙贝米收入!N22</f>
        <v>9742.06</v>
      </c>
      <c r="O22" s="27">
        <f t="shared" si="0"/>
        <v>72063.19</v>
      </c>
    </row>
    <row r="23" s="1" customFormat="1" customHeight="1" spans="1:15">
      <c r="A23" s="14"/>
      <c r="B23" s="10" t="s">
        <v>60</v>
      </c>
      <c r="C23" s="8">
        <f>东城贝米收入!C23+茶山贝米收入!C23+湖南贝米易俗河收入!C23+湖南贝米岳塘收入!C23+'长安贝米收入 '!C23</f>
        <v>1860.8</v>
      </c>
      <c r="D23" s="8">
        <f>东城贝米收入!D23+茶山贝米收入!D23+湖南贝米易俗河收入!D23+湖南贝米岳塘收入!D23+'长安贝米收入 '!D23</f>
        <v>0</v>
      </c>
      <c r="E23" s="8">
        <f>东城贝米收入!E23+茶山贝米收入!E23+湖南贝米易俗河收入!E23+湖南贝米岳塘收入!E23+'长安贝米收入 '!E23</f>
        <v>0</v>
      </c>
      <c r="F23" s="8">
        <f>东城贝米收入!F23+茶山贝米收入!F23+湖南贝米易俗河收入!F23+湖南贝米岳塘收入!F23+'长安贝米收入 '!F23</f>
        <v>0</v>
      </c>
      <c r="G23" s="8">
        <f>东城贝米收入!G23+茶山贝米收入!G23+湖南贝米易俗河收入!G23+湖南贝米岳塘收入!G23+'长安贝米收入 '!G23</f>
        <v>0</v>
      </c>
      <c r="H23" s="8">
        <f>东城贝米收入!H23+茶山贝米收入!H23+湖南贝米易俗河收入!H23+湖南贝米岳塘收入!H23+'长安贝米收入 '!H23</f>
        <v>0</v>
      </c>
      <c r="I23" s="8">
        <f>东城贝米收入!I23+茶山贝米收入!I23+湖南贝米易俗河收入!I23+湖南贝米岳塘收入!I23+'长安贝米收入 '!I23</f>
        <v>3564</v>
      </c>
      <c r="J23" s="8">
        <f>东城贝米收入!J23+茶山贝米收入!J23+湖南贝米易俗河收入!J23+湖南贝米岳塘收入!J23+'长安贝米收入 '!J23</f>
        <v>27225</v>
      </c>
      <c r="K23" s="8">
        <f>东城贝米收入!K23+茶山贝米收入!K23+湖南贝米易俗河收入!K23+湖南贝米岳塘收入!K23+'长安贝米收入 '!K23</f>
        <v>3007.5</v>
      </c>
      <c r="L23" s="8">
        <f>东城贝米收入!L23+茶山贝米收入!L23+湖南贝米易俗河收入!L23+湖南贝米岳塘收入!L23+'长安贝米收入 '!L23+石龙贝米收入!L23</f>
        <v>5362.5</v>
      </c>
      <c r="M23" s="8">
        <f>东城贝米收入!M23+茶山贝米收入!M23+湖南贝米易俗河收入!M23+湖南贝米岳塘收入!M23+'长安贝米收入 '!M23+石龙贝米收入!M23</f>
        <v>5726.64</v>
      </c>
      <c r="N23" s="8">
        <f>东城贝米收入!N23+茶山贝米收入!N23+湖南贝米易俗河收入!N23+湖南贝米岳塘收入!N23+'长安贝米收入 '!N23+石龙贝米收入!N23</f>
        <v>7510.92</v>
      </c>
      <c r="O23" s="27">
        <f t="shared" si="0"/>
        <v>54257.36</v>
      </c>
    </row>
    <row r="24" s="1" customFormat="1" customHeight="1" spans="1:15">
      <c r="A24" s="14"/>
      <c r="B24" s="10" t="s">
        <v>61</v>
      </c>
      <c r="C24" s="8">
        <f>东城贝米收入!C24+茶山贝米收入!C24+湖南贝米易俗河收入!C24+湖南贝米岳塘收入!C24+'长安贝米收入 '!C24</f>
        <v>749.41</v>
      </c>
      <c r="D24" s="8">
        <f>东城贝米收入!D24+茶山贝米收入!D24+湖南贝米易俗河收入!D24+湖南贝米岳塘收入!D24+'长安贝米收入 '!D24</f>
        <v>0</v>
      </c>
      <c r="E24" s="8">
        <f>东城贝米收入!E24+茶山贝米收入!E24+湖南贝米易俗河收入!E24+湖南贝米岳塘收入!E24+'长安贝米收入 '!E24</f>
        <v>0</v>
      </c>
      <c r="F24" s="8">
        <f>东城贝米收入!F24+茶山贝米收入!F24+湖南贝米易俗河收入!F24+湖南贝米岳塘收入!F24+'长安贝米收入 '!F24</f>
        <v>0</v>
      </c>
      <c r="G24" s="8">
        <f>东城贝米收入!G24+茶山贝米收入!G24+湖南贝米易俗河收入!G24+湖南贝米岳塘收入!G24+'长安贝米收入 '!G24</f>
        <v>0</v>
      </c>
      <c r="H24" s="8">
        <f>东城贝米收入!H24+茶山贝米收入!H24+湖南贝米易俗河收入!H24+湖南贝米岳塘收入!H24+'长安贝米收入 '!H24</f>
        <v>0</v>
      </c>
      <c r="I24" s="8">
        <f>东城贝米收入!I24+茶山贝米收入!I24+湖南贝米易俗河收入!I24+湖南贝米岳塘收入!I24+'长安贝米收入 '!I24</f>
        <v>0</v>
      </c>
      <c r="J24" s="8">
        <f>东城贝米收入!J24+茶山贝米收入!J24+湖南贝米易俗河收入!J24+湖南贝米岳塘收入!J24+'长安贝米收入 '!J24</f>
        <v>26031</v>
      </c>
      <c r="K24" s="8">
        <f>东城贝米收入!K24+茶山贝米收入!K24+湖南贝米易俗河收入!K24+湖南贝米岳塘收入!K24+'长安贝米收入 '!K24</f>
        <v>2139.5</v>
      </c>
      <c r="L24" s="8">
        <f>东城贝米收入!L24+茶山贝米收入!L24+湖南贝米易俗河收入!L24+湖南贝米岳塘收入!L24+'长安贝米收入 '!L24+石龙贝米收入!L24</f>
        <v>4100.5</v>
      </c>
      <c r="M24" s="8">
        <f>东城贝米收入!M24+茶山贝米收入!M24+湖南贝米易俗河收入!M24+湖南贝米岳塘收入!M24+'长安贝米收入 '!M24+石龙贝米收入!M24</f>
        <v>3562</v>
      </c>
      <c r="N24" s="8">
        <f>东城贝米收入!N24+茶山贝米收入!N24+湖南贝米易俗河收入!N24+湖南贝米岳塘收入!N24+'长安贝米收入 '!N24+石龙贝米收入!N24</f>
        <v>3953.78</v>
      </c>
      <c r="O24" s="27">
        <f t="shared" si="0"/>
        <v>40536.19</v>
      </c>
    </row>
    <row r="25" s="1" customFormat="1" customHeight="1" spans="1:15">
      <c r="A25" s="14"/>
      <c r="B25" s="10" t="s">
        <v>62</v>
      </c>
      <c r="C25" s="8">
        <f>东城贝米收入!C25+茶山贝米收入!C25+湖南贝米易俗河收入!C25+湖南贝米岳塘收入!C25+'长安贝米收入 '!C25</f>
        <v>635.18</v>
      </c>
      <c r="D25" s="8">
        <f>东城贝米收入!D25+茶山贝米收入!D25+湖南贝米易俗河收入!D25+湖南贝米岳塘收入!D25+'长安贝米收入 '!D25</f>
        <v>0</v>
      </c>
      <c r="E25" s="8">
        <f>东城贝米收入!E25+茶山贝米收入!E25+湖南贝米易俗河收入!E25+湖南贝米岳塘收入!E25+'长安贝米收入 '!E25</f>
        <v>0</v>
      </c>
      <c r="F25" s="8">
        <f>东城贝米收入!F25+茶山贝米收入!F25+湖南贝米易俗河收入!F25+湖南贝米岳塘收入!F25+'长安贝米收入 '!F25</f>
        <v>0</v>
      </c>
      <c r="G25" s="8">
        <f>东城贝米收入!G25+茶山贝米收入!G25+湖南贝米易俗河收入!G25+湖南贝米岳塘收入!G25+'长安贝米收入 '!G25</f>
        <v>0</v>
      </c>
      <c r="H25" s="8">
        <f>东城贝米收入!H25+茶山贝米收入!H25+湖南贝米易俗河收入!H25+湖南贝米岳塘收入!H25+'长安贝米收入 '!H25</f>
        <v>0</v>
      </c>
      <c r="I25" s="8">
        <f>东城贝米收入!I25+茶山贝米收入!I25+湖南贝米易俗河收入!I25+湖南贝米岳塘收入!I25+'长安贝米收入 '!I25</f>
        <v>0</v>
      </c>
      <c r="J25" s="8">
        <f>东城贝米收入!J25+茶山贝米收入!J25+湖南贝米易俗河收入!J25+湖南贝米岳塘收入!J25+'长安贝米收入 '!J25</f>
        <v>0</v>
      </c>
      <c r="K25" s="8">
        <f>东城贝米收入!K25+茶山贝米收入!K25+湖南贝米易俗河收入!K25+湖南贝米岳塘收入!K25+'长安贝米收入 '!K25</f>
        <v>0</v>
      </c>
      <c r="L25" s="8">
        <f>东城贝米收入!L25+茶山贝米收入!L25+湖南贝米易俗河收入!L25+湖南贝米岳塘收入!L25+'长安贝米收入 '!L25+石龙贝米收入!L25</f>
        <v>0</v>
      </c>
      <c r="M25" s="8">
        <f>东城贝米收入!M25+茶山贝米收入!M25+湖南贝米易俗河收入!M25+湖南贝米岳塘收入!M25+'长安贝米收入 '!M25+石龙贝米收入!M25</f>
        <v>0</v>
      </c>
      <c r="N25" s="8">
        <f>东城贝米收入!N25+茶山贝米收入!N25+湖南贝米易俗河收入!N25+湖南贝米岳塘收入!N25+'长安贝米收入 '!N25+石龙贝米收入!N25</f>
        <v>0</v>
      </c>
      <c r="O25" s="27">
        <f t="shared" si="0"/>
        <v>635.18</v>
      </c>
    </row>
    <row r="26" s="1" customFormat="1" customHeight="1" spans="1:15">
      <c r="A26" s="14"/>
      <c r="B26" s="10" t="s">
        <v>63</v>
      </c>
      <c r="C26" s="8">
        <f>东城贝米收入!C26+茶山贝米收入!C26+湖南贝米易俗河收入!C26+湖南贝米岳塘收入!C26+'长安贝米收入 '!C26</f>
        <v>101.67</v>
      </c>
      <c r="D26" s="8">
        <f>东城贝米收入!D26+茶山贝米收入!D26+湖南贝米易俗河收入!D26+湖南贝米岳塘收入!D26+'长安贝米收入 '!D26</f>
        <v>0</v>
      </c>
      <c r="E26" s="8">
        <f>东城贝米收入!E26+茶山贝米收入!E26+湖南贝米易俗河收入!E26+湖南贝米岳塘收入!E26+'长安贝米收入 '!E26</f>
        <v>0</v>
      </c>
      <c r="F26" s="8">
        <f>东城贝米收入!F26+茶山贝米收入!F26+湖南贝米易俗河收入!F26+湖南贝米岳塘收入!F26+'长安贝米收入 '!F26</f>
        <v>0</v>
      </c>
      <c r="G26" s="8">
        <f>东城贝米收入!G26+茶山贝米收入!G26+湖南贝米易俗河收入!G26+湖南贝米岳塘收入!G26+'长安贝米收入 '!G26</f>
        <v>0</v>
      </c>
      <c r="H26" s="8">
        <f>东城贝米收入!H26+茶山贝米收入!H26+湖南贝米易俗河收入!H26+湖南贝米岳塘收入!H26+'长安贝米收入 '!H26</f>
        <v>0</v>
      </c>
      <c r="I26" s="8">
        <f>东城贝米收入!I26+茶山贝米收入!I26+湖南贝米易俗河收入!I26+湖南贝米岳塘收入!I26+'长安贝米收入 '!I26</f>
        <v>0</v>
      </c>
      <c r="J26" s="8">
        <f>东城贝米收入!J26+茶山贝米收入!J26+湖南贝米易俗河收入!J26+湖南贝米岳塘收入!J26+'长安贝米收入 '!J26</f>
        <v>0</v>
      </c>
      <c r="K26" s="8">
        <f>东城贝米收入!K26+茶山贝米收入!K26+湖南贝米易俗河收入!K26+湖南贝米岳塘收入!K26+'长安贝米收入 '!K26</f>
        <v>0</v>
      </c>
      <c r="L26" s="8">
        <f>东城贝米收入!L26+茶山贝米收入!L26+湖南贝米易俗河收入!L26+湖南贝米岳塘收入!L26+'长安贝米收入 '!L26+石龙贝米收入!L26</f>
        <v>0</v>
      </c>
      <c r="M26" s="8">
        <f>东城贝米收入!M26+茶山贝米收入!M26+湖南贝米易俗河收入!M26+湖南贝米岳塘收入!M26+'长安贝米收入 '!M26+石龙贝米收入!M26</f>
        <v>0</v>
      </c>
      <c r="N26" s="8">
        <f>东城贝米收入!N26+茶山贝米收入!N26+湖南贝米易俗河收入!N26+湖南贝米岳塘收入!N26+'长安贝米收入 '!N26+石龙贝米收入!N26</f>
        <v>0</v>
      </c>
      <c r="O26" s="27">
        <f t="shared" si="0"/>
        <v>101.67</v>
      </c>
    </row>
    <row r="27" s="1" customFormat="1" customHeight="1" spans="1:15">
      <c r="A27" s="14"/>
      <c r="B27" s="10" t="s">
        <v>52</v>
      </c>
      <c r="C27" s="8">
        <f>东城贝米收入!C27+茶山贝米收入!C27+湖南贝米易俗河收入!C27+湖南贝米岳塘收入!C27+'长安贝米收入 '!C27</f>
        <v>0</v>
      </c>
      <c r="D27" s="8">
        <f>东城贝米收入!D27+茶山贝米收入!D27+湖南贝米易俗河收入!D27+湖南贝米岳塘收入!D27+'长安贝米收入 '!D27</f>
        <v>0</v>
      </c>
      <c r="E27" s="8">
        <f>东城贝米收入!E27+茶山贝米收入!E27+湖南贝米易俗河收入!E27+湖南贝米岳塘收入!E27+'长安贝米收入 '!E27</f>
        <v>0</v>
      </c>
      <c r="F27" s="8">
        <f>东城贝米收入!F27+茶山贝米收入!F27+湖南贝米易俗河收入!F27+湖南贝米岳塘收入!F27+'长安贝米收入 '!F27</f>
        <v>0</v>
      </c>
      <c r="G27" s="8">
        <f>东城贝米收入!G27+茶山贝米收入!G27+湖南贝米易俗河收入!G27+湖南贝米岳塘收入!G27+'长安贝米收入 '!G27</f>
        <v>0</v>
      </c>
      <c r="H27" s="8">
        <f>东城贝米收入!H27+茶山贝米收入!H27+湖南贝米易俗河收入!H27+湖南贝米岳塘收入!H27+'长安贝米收入 '!H27</f>
        <v>0</v>
      </c>
      <c r="I27" s="8">
        <f>东城贝米收入!I27+茶山贝米收入!I27+湖南贝米易俗河收入!I27+湖南贝米岳塘收入!I27+'长安贝米收入 '!I27</f>
        <v>0</v>
      </c>
      <c r="J27" s="8">
        <f>东城贝米收入!J27+茶山贝米收入!J27+湖南贝米易俗河收入!J27+湖南贝米岳塘收入!J27+'长安贝米收入 '!J27</f>
        <v>6762</v>
      </c>
      <c r="K27" s="8">
        <f>东城贝米收入!K27+茶山贝米收入!K27+湖南贝米易俗河收入!K27+湖南贝米岳塘收入!K27+'长安贝米收入 '!K27</f>
        <v>0</v>
      </c>
      <c r="L27" s="8">
        <f>东城贝米收入!L27+茶山贝米收入!L27+湖南贝米易俗河收入!L27+湖南贝米岳塘收入!L27+'长安贝米收入 '!L27+石龙贝米收入!L27</f>
        <v>0</v>
      </c>
      <c r="M27" s="8">
        <f>东城贝米收入!M27+茶山贝米收入!M27+湖南贝米易俗河收入!M27+湖南贝米岳塘收入!M27+'长安贝米收入 '!M27+石龙贝米收入!M27</f>
        <v>0</v>
      </c>
      <c r="N27" s="8">
        <f>东城贝米收入!N27+茶山贝米收入!N27+湖南贝米易俗河收入!N27+湖南贝米岳塘收入!N27+'长安贝米收入 '!N27+石龙贝米收入!N27</f>
        <v>0</v>
      </c>
      <c r="O27" s="27">
        <f t="shared" si="0"/>
        <v>6762</v>
      </c>
    </row>
    <row r="28" s="1" customFormat="1" customHeight="1" spans="1:15">
      <c r="A28" s="13" t="s">
        <v>67</v>
      </c>
      <c r="B28" s="10" t="s">
        <v>53</v>
      </c>
      <c r="C28" s="8">
        <f>东城贝米收入!C28+茶山贝米收入!C28+湖南贝米易俗河收入!C28+湖南贝米岳塘收入!C28+'长安贝米收入 '!C28</f>
        <v>0</v>
      </c>
      <c r="D28" s="8">
        <f>东城贝米收入!D28+茶山贝米收入!D28+湖南贝米易俗河收入!D28+湖南贝米岳塘收入!D28+'长安贝米收入 '!D28</f>
        <v>0</v>
      </c>
      <c r="E28" s="8">
        <f>东城贝米收入!E28+茶山贝米收入!E28+湖南贝米易俗河收入!E28+湖南贝米岳塘收入!E28+'长安贝米收入 '!E28</f>
        <v>0</v>
      </c>
      <c r="F28" s="8">
        <f>东城贝米收入!F28+茶山贝米收入!F28+湖南贝米易俗河收入!F28+湖南贝米岳塘收入!F28+'长安贝米收入 '!F28</f>
        <v>0</v>
      </c>
      <c r="G28" s="8">
        <f>东城贝米收入!G28+茶山贝米收入!G28+湖南贝米易俗河收入!G28+湖南贝米岳塘收入!G28+'长安贝米收入 '!G28</f>
        <v>0</v>
      </c>
      <c r="H28" s="8">
        <f>东城贝米收入!H28+茶山贝米收入!H28+湖南贝米易俗河收入!H28+湖南贝米岳塘收入!H28+'长安贝米收入 '!H28</f>
        <v>0</v>
      </c>
      <c r="I28" s="8">
        <f>东城贝米收入!I28+茶山贝米收入!I28+湖南贝米易俗河收入!I28+湖南贝米岳塘收入!I28+'长安贝米收入 '!I28</f>
        <v>0</v>
      </c>
      <c r="J28" s="8">
        <f>东城贝米收入!J28+茶山贝米收入!J28+湖南贝米易俗河收入!J28+湖南贝米岳塘收入!J28+'长安贝米收入 '!J28</f>
        <v>0</v>
      </c>
      <c r="K28" s="8">
        <f>东城贝米收入!K28+茶山贝米收入!K28+湖南贝米易俗河收入!K28+湖南贝米岳塘收入!K28+'长安贝米收入 '!K28</f>
        <v>0</v>
      </c>
      <c r="L28" s="8">
        <f>东城贝米收入!L28+茶山贝米收入!L28+湖南贝米易俗河收入!L28+湖南贝米岳塘收入!L28+'长安贝米收入 '!L28+石龙贝米收入!L28</f>
        <v>0</v>
      </c>
      <c r="M28" s="8">
        <f>东城贝米收入!M28+茶山贝米收入!M28+湖南贝米易俗河收入!M28+湖南贝米岳塘收入!M28+'长安贝米收入 '!M28+石龙贝米收入!M28</f>
        <v>0</v>
      </c>
      <c r="N28" s="8">
        <f>东城贝米收入!N28+茶山贝米收入!N28+湖南贝米易俗河收入!N28+湖南贝米岳塘收入!N28+'长安贝米收入 '!N28+石龙贝米收入!N28</f>
        <v>0</v>
      </c>
      <c r="O28" s="27">
        <f t="shared" ref="O28:O69" si="1">SUM(C28:N28)</f>
        <v>0</v>
      </c>
    </row>
    <row r="29" s="1" customFormat="1" customHeight="1" spans="1:15">
      <c r="A29" s="14"/>
      <c r="B29" s="10" t="s">
        <v>54</v>
      </c>
      <c r="C29" s="8">
        <f>东城贝米收入!C29+茶山贝米收入!C29+湖南贝米易俗河收入!C29+湖南贝米岳塘收入!C29+'长安贝米收入 '!C29</f>
        <v>0</v>
      </c>
      <c r="D29" s="8">
        <f>东城贝米收入!D29+茶山贝米收入!D29+湖南贝米易俗河收入!D29+湖南贝米岳塘收入!D29+'长安贝米收入 '!D29</f>
        <v>0</v>
      </c>
      <c r="E29" s="8">
        <f>东城贝米收入!E29+茶山贝米收入!E29+湖南贝米易俗河收入!E29+湖南贝米岳塘收入!E29+'长安贝米收入 '!E29</f>
        <v>0</v>
      </c>
      <c r="F29" s="8">
        <f>东城贝米收入!F29+茶山贝米收入!F29+湖南贝米易俗河收入!F29+湖南贝米岳塘收入!F29+'长安贝米收入 '!F29</f>
        <v>0</v>
      </c>
      <c r="G29" s="8">
        <f>东城贝米收入!G29+茶山贝米收入!G29+湖南贝米易俗河收入!G29+湖南贝米岳塘收入!G29+'长安贝米收入 '!G29</f>
        <v>0</v>
      </c>
      <c r="H29" s="8">
        <f>东城贝米收入!H29+茶山贝米收入!H29+湖南贝米易俗河收入!H29+湖南贝米岳塘收入!H29+'长安贝米收入 '!H29</f>
        <v>0</v>
      </c>
      <c r="I29" s="8">
        <f>东城贝米收入!I29+茶山贝米收入!I29+湖南贝米易俗河收入!I29+湖南贝米岳塘收入!I29+'长安贝米收入 '!I29</f>
        <v>0</v>
      </c>
      <c r="J29" s="8">
        <f>东城贝米收入!J29+茶山贝米收入!J29+湖南贝米易俗河收入!J29+湖南贝米岳塘收入!J29+'长安贝米收入 '!J29</f>
        <v>0</v>
      </c>
      <c r="K29" s="8">
        <f>东城贝米收入!K29+茶山贝米收入!K29+湖南贝米易俗河收入!K29+湖南贝米岳塘收入!K29+'长安贝米收入 '!K29</f>
        <v>0</v>
      </c>
      <c r="L29" s="8">
        <f>东城贝米收入!L29+茶山贝米收入!L29+湖南贝米易俗河收入!L29+湖南贝米岳塘收入!L29+'长安贝米收入 '!L29+石龙贝米收入!L29</f>
        <v>0</v>
      </c>
      <c r="M29" s="8">
        <f>东城贝米收入!M29+茶山贝米收入!M29+湖南贝米易俗河收入!M29+湖南贝米岳塘收入!M29+'长安贝米收入 '!M29+石龙贝米收入!M29</f>
        <v>0</v>
      </c>
      <c r="N29" s="8">
        <f>东城贝米收入!N29+茶山贝米收入!N29+湖南贝米易俗河收入!N29+湖南贝米岳塘收入!N29+'长安贝米收入 '!N29+石龙贝米收入!N29</f>
        <v>0</v>
      </c>
      <c r="O29" s="27">
        <f t="shared" si="1"/>
        <v>0</v>
      </c>
    </row>
    <row r="30" s="1" customFormat="1" customHeight="1" spans="1:15">
      <c r="A30" s="14"/>
      <c r="B30" s="10" t="s">
        <v>55</v>
      </c>
      <c r="C30" s="8">
        <f>东城贝米收入!C30+茶山贝米收入!C30+湖南贝米易俗河收入!C30+湖南贝米岳塘收入!C30+'长安贝米收入 '!C30</f>
        <v>0</v>
      </c>
      <c r="D30" s="8">
        <f>东城贝米收入!D30+茶山贝米收入!D30+湖南贝米易俗河收入!D30+湖南贝米岳塘收入!D30+'长安贝米收入 '!D30</f>
        <v>0</v>
      </c>
      <c r="E30" s="8">
        <f>东城贝米收入!E30+茶山贝米收入!E30+湖南贝米易俗河收入!E30+湖南贝米岳塘收入!E30+'长安贝米收入 '!E30</f>
        <v>0</v>
      </c>
      <c r="F30" s="8">
        <f>东城贝米收入!F30+茶山贝米收入!F30+湖南贝米易俗河收入!F30+湖南贝米岳塘收入!F30+'长安贝米收入 '!F30</f>
        <v>0</v>
      </c>
      <c r="G30" s="8">
        <f>东城贝米收入!G30+茶山贝米收入!G30+湖南贝米易俗河收入!G30+湖南贝米岳塘收入!G30+'长安贝米收入 '!G30</f>
        <v>0</v>
      </c>
      <c r="H30" s="8">
        <f>东城贝米收入!H30+茶山贝米收入!H30+湖南贝米易俗河收入!H30+湖南贝米岳塘收入!H30+'长安贝米收入 '!H30</f>
        <v>0</v>
      </c>
      <c r="I30" s="8">
        <f>东城贝米收入!I30+茶山贝米收入!I30+湖南贝米易俗河收入!I30+湖南贝米岳塘收入!I30+'长安贝米收入 '!I30</f>
        <v>0</v>
      </c>
      <c r="J30" s="8">
        <f>东城贝米收入!J30+茶山贝米收入!J30+湖南贝米易俗河收入!J30+湖南贝米岳塘收入!J30+'长安贝米收入 '!J30</f>
        <v>0</v>
      </c>
      <c r="K30" s="8">
        <f>东城贝米收入!K30+茶山贝米收入!K30+湖南贝米易俗河收入!K30+湖南贝米岳塘收入!K30+'长安贝米收入 '!K30</f>
        <v>0</v>
      </c>
      <c r="L30" s="8">
        <f>东城贝米收入!L30+茶山贝米收入!L30+湖南贝米易俗河收入!L30+湖南贝米岳塘收入!L30+'长安贝米收入 '!L30+石龙贝米收入!L30</f>
        <v>0</v>
      </c>
      <c r="M30" s="8">
        <f>东城贝米收入!M30+茶山贝米收入!M30+湖南贝米易俗河收入!M30+湖南贝米岳塘收入!M30+'长安贝米收入 '!M30+石龙贝米收入!M30</f>
        <v>0</v>
      </c>
      <c r="N30" s="8">
        <f>东城贝米收入!N30+茶山贝米收入!N30+湖南贝米易俗河收入!N30+湖南贝米岳塘收入!N30+'长安贝米收入 '!N30+石龙贝米收入!N30</f>
        <v>0</v>
      </c>
      <c r="O30" s="27">
        <f t="shared" si="1"/>
        <v>0</v>
      </c>
    </row>
    <row r="31" s="1" customFormat="1" customHeight="1" spans="1:15">
      <c r="A31" s="14"/>
      <c r="B31" s="10" t="s">
        <v>56</v>
      </c>
      <c r="C31" s="8">
        <f>东城贝米收入!C31+茶山贝米收入!C31+湖南贝米易俗河收入!C31+湖南贝米岳塘收入!C31+'长安贝米收入 '!C31</f>
        <v>0</v>
      </c>
      <c r="D31" s="8">
        <f>东城贝米收入!D31+茶山贝米收入!D31+湖南贝米易俗河收入!D31+湖南贝米岳塘收入!D31+'长安贝米收入 '!D31</f>
        <v>0</v>
      </c>
      <c r="E31" s="8">
        <f>东城贝米收入!E31+茶山贝米收入!E31+湖南贝米易俗河收入!E31+湖南贝米岳塘收入!E31+'长安贝米收入 '!E31</f>
        <v>0</v>
      </c>
      <c r="F31" s="8">
        <f>东城贝米收入!F31+茶山贝米收入!F31+湖南贝米易俗河收入!F31+湖南贝米岳塘收入!F31+'长安贝米收入 '!F31</f>
        <v>0</v>
      </c>
      <c r="G31" s="8">
        <f>东城贝米收入!G31+茶山贝米收入!G31+湖南贝米易俗河收入!G31+湖南贝米岳塘收入!G31+'长安贝米收入 '!G31</f>
        <v>0</v>
      </c>
      <c r="H31" s="8">
        <f>东城贝米收入!H31+茶山贝米收入!H31+湖南贝米易俗河收入!H31+湖南贝米岳塘收入!H31+'长安贝米收入 '!H31</f>
        <v>0</v>
      </c>
      <c r="I31" s="8">
        <f>东城贝米收入!I31+茶山贝米收入!I31+湖南贝米易俗河收入!I31+湖南贝米岳塘收入!I31+'长安贝米收入 '!I31</f>
        <v>0</v>
      </c>
      <c r="J31" s="8">
        <f>东城贝米收入!J31+茶山贝米收入!J31+湖南贝米易俗河收入!J31+湖南贝米岳塘收入!J31+'长安贝米收入 '!J31</f>
        <v>0</v>
      </c>
      <c r="K31" s="8">
        <f>东城贝米收入!K31+茶山贝米收入!K31+湖南贝米易俗河收入!K31+湖南贝米岳塘收入!K31+'长安贝米收入 '!K31</f>
        <v>0</v>
      </c>
      <c r="L31" s="8">
        <f>东城贝米收入!L31+茶山贝米收入!L31+湖南贝米易俗河收入!L31+湖南贝米岳塘收入!L31+'长安贝米收入 '!L31+石龙贝米收入!L31</f>
        <v>0</v>
      </c>
      <c r="M31" s="8">
        <f>东城贝米收入!M31+茶山贝米收入!M31+湖南贝米易俗河收入!M31+湖南贝米岳塘收入!M31+'长安贝米收入 '!M31+石龙贝米收入!M31</f>
        <v>0</v>
      </c>
      <c r="N31" s="8">
        <f>东城贝米收入!N31+茶山贝米收入!N31+湖南贝米易俗河收入!N31+湖南贝米岳塘收入!N31+'长安贝米收入 '!N31+石龙贝米收入!N31</f>
        <v>0</v>
      </c>
      <c r="O31" s="27">
        <f t="shared" si="1"/>
        <v>0</v>
      </c>
    </row>
    <row r="32" s="1" customFormat="1" customHeight="1" spans="1:15">
      <c r="A32" s="14"/>
      <c r="B32" s="10" t="s">
        <v>57</v>
      </c>
      <c r="C32" s="8">
        <f>东城贝米收入!C32+茶山贝米收入!C32+湖南贝米易俗河收入!C32+湖南贝米岳塘收入!C32+'长安贝米收入 '!C32</f>
        <v>0</v>
      </c>
      <c r="D32" s="8">
        <f>东城贝米收入!D32+茶山贝米收入!D32+湖南贝米易俗河收入!D32+湖南贝米岳塘收入!D32+'长安贝米收入 '!D32</f>
        <v>0</v>
      </c>
      <c r="E32" s="8">
        <f>东城贝米收入!E32+茶山贝米收入!E32+湖南贝米易俗河收入!E32+湖南贝米岳塘收入!E32+'长安贝米收入 '!E32</f>
        <v>0</v>
      </c>
      <c r="F32" s="8">
        <f>东城贝米收入!F32+茶山贝米收入!F32+湖南贝米易俗河收入!F32+湖南贝米岳塘收入!F32+'长安贝米收入 '!F32</f>
        <v>0</v>
      </c>
      <c r="G32" s="8">
        <f>东城贝米收入!G32+茶山贝米收入!G32+湖南贝米易俗河收入!G32+湖南贝米岳塘收入!G32+'长安贝米收入 '!G32</f>
        <v>0</v>
      </c>
      <c r="H32" s="8">
        <f>东城贝米收入!H32+茶山贝米收入!H32+湖南贝米易俗河收入!H32+湖南贝米岳塘收入!H32+'长安贝米收入 '!H32</f>
        <v>0</v>
      </c>
      <c r="I32" s="8">
        <f>东城贝米收入!I32+茶山贝米收入!I32+湖南贝米易俗河收入!I32+湖南贝米岳塘收入!I32+'长安贝米收入 '!I32</f>
        <v>0</v>
      </c>
      <c r="J32" s="8">
        <f>东城贝米收入!J32+茶山贝米收入!J32+湖南贝米易俗河收入!J32+湖南贝米岳塘收入!J32+'长安贝米收入 '!J32</f>
        <v>0</v>
      </c>
      <c r="K32" s="8">
        <f>东城贝米收入!K32+茶山贝米收入!K32+湖南贝米易俗河收入!K32+湖南贝米岳塘收入!K32+'长安贝米收入 '!K32</f>
        <v>0</v>
      </c>
      <c r="L32" s="8">
        <f>东城贝米收入!L32+茶山贝米收入!L32+湖南贝米易俗河收入!L32+湖南贝米岳塘收入!L32+'长安贝米收入 '!L32+石龙贝米收入!L32</f>
        <v>0</v>
      </c>
      <c r="M32" s="8">
        <f>东城贝米收入!M32+茶山贝米收入!M32+湖南贝米易俗河收入!M32+湖南贝米岳塘收入!M32+'长安贝米收入 '!M32+石龙贝米收入!M32</f>
        <v>0</v>
      </c>
      <c r="N32" s="8">
        <f>东城贝米收入!N32+茶山贝米收入!N32+湖南贝米易俗河收入!N32+湖南贝米岳塘收入!N32+'长安贝米收入 '!N32+石龙贝米收入!N32</f>
        <v>0</v>
      </c>
      <c r="O32" s="27">
        <f t="shared" si="1"/>
        <v>0</v>
      </c>
    </row>
    <row r="33" s="1" customFormat="1" customHeight="1" spans="1:15">
      <c r="A33" s="14"/>
      <c r="B33" s="10" t="s">
        <v>58</v>
      </c>
      <c r="C33" s="8">
        <f>东城贝米收入!C33+茶山贝米收入!C33+湖南贝米易俗河收入!C33+湖南贝米岳塘收入!C33+'长安贝米收入 '!C33</f>
        <v>0</v>
      </c>
      <c r="D33" s="8">
        <f>东城贝米收入!D33+茶山贝米收入!D33+湖南贝米易俗河收入!D33+湖南贝米岳塘收入!D33+'长安贝米收入 '!D33</f>
        <v>0</v>
      </c>
      <c r="E33" s="8">
        <f>东城贝米收入!E33+茶山贝米收入!E33+湖南贝米易俗河收入!E33+湖南贝米岳塘收入!E33+'长安贝米收入 '!E33</f>
        <v>0</v>
      </c>
      <c r="F33" s="8">
        <f>东城贝米收入!F33+茶山贝米收入!F33+湖南贝米易俗河收入!F33+湖南贝米岳塘收入!F33+'长安贝米收入 '!F33</f>
        <v>0</v>
      </c>
      <c r="G33" s="8">
        <f>东城贝米收入!G33+茶山贝米收入!G33+湖南贝米易俗河收入!G33+湖南贝米岳塘收入!G33+'长安贝米收入 '!G33</f>
        <v>0</v>
      </c>
      <c r="H33" s="8">
        <f>东城贝米收入!H33+茶山贝米收入!H33+湖南贝米易俗河收入!H33+湖南贝米岳塘收入!H33+'长安贝米收入 '!H33</f>
        <v>0</v>
      </c>
      <c r="I33" s="8">
        <f>东城贝米收入!I33+茶山贝米收入!I33+湖南贝米易俗河收入!I33+湖南贝米岳塘收入!I33+'长安贝米收入 '!I33</f>
        <v>0</v>
      </c>
      <c r="J33" s="8">
        <f>东城贝米收入!J33+茶山贝米收入!J33+湖南贝米易俗河收入!J33+湖南贝米岳塘收入!J33+'长安贝米收入 '!J33</f>
        <v>0</v>
      </c>
      <c r="K33" s="8">
        <f>东城贝米收入!K33+茶山贝米收入!K33+湖南贝米易俗河收入!K33+湖南贝米岳塘收入!K33+'长安贝米收入 '!K33</f>
        <v>0</v>
      </c>
      <c r="L33" s="8">
        <f>东城贝米收入!L33+茶山贝米收入!L33+湖南贝米易俗河收入!L33+湖南贝米岳塘收入!L33+'长安贝米收入 '!L33+石龙贝米收入!L33</f>
        <v>0</v>
      </c>
      <c r="M33" s="8">
        <f>东城贝米收入!M33+茶山贝米收入!M33+湖南贝米易俗河收入!M33+湖南贝米岳塘收入!M33+'长安贝米收入 '!M33+石龙贝米收入!M33</f>
        <v>0</v>
      </c>
      <c r="N33" s="8">
        <f>东城贝米收入!N33+茶山贝米收入!N33+湖南贝米易俗河收入!N33+湖南贝米岳塘收入!N33+'长安贝米收入 '!N33+石龙贝米收入!N33</f>
        <v>0</v>
      </c>
      <c r="O33" s="27">
        <f t="shared" si="1"/>
        <v>0</v>
      </c>
    </row>
    <row r="34" s="1" customFormat="1" customHeight="1" spans="1:16">
      <c r="A34" s="14"/>
      <c r="B34" s="10" t="s">
        <v>59</v>
      </c>
      <c r="C34" s="8">
        <f>东城贝米收入!C34+茶山贝米收入!C34+湖南贝米易俗河收入!C34+湖南贝米岳塘收入!C34+'长安贝米收入 '!C34</f>
        <v>911.8</v>
      </c>
      <c r="D34" s="8">
        <f>东城贝米收入!D34+茶山贝米收入!D34+湖南贝米易俗河收入!D34+湖南贝米岳塘收入!D34+'长安贝米收入 '!D34</f>
        <v>0</v>
      </c>
      <c r="E34" s="8">
        <f>东城贝米收入!E34+茶山贝米收入!E34+湖南贝米易俗河收入!E34+湖南贝米岳塘收入!E34+'长安贝米收入 '!E34</f>
        <v>1687.92</v>
      </c>
      <c r="F34" s="8">
        <f>东城贝米收入!F34+茶山贝米收入!F34+湖南贝米易俗河收入!F34+湖南贝米岳塘收入!F34+'长安贝米收入 '!F34</f>
        <v>4144</v>
      </c>
      <c r="G34" s="8">
        <f>东城贝米收入!G34+茶山贝米收入!G34+湖南贝米易俗河收入!G34+湖南贝米岳塘收入!G34+'长安贝米收入 '!G34</f>
        <v>2038.98</v>
      </c>
      <c r="H34" s="8">
        <f>东城贝米收入!H34+茶山贝米收入!H34+湖南贝米易俗河收入!H34+湖南贝米岳塘收入!H34+'长安贝米收入 '!H34</f>
        <v>2645.25</v>
      </c>
      <c r="I34" s="8">
        <f>东城贝米收入!I34+茶山贝米收入!I34+湖南贝米易俗河收入!I34+湖南贝米岳塘收入!I34+'长安贝米收入 '!I34</f>
        <v>4191.75</v>
      </c>
      <c r="J34" s="8">
        <f>东城贝米收入!J34+茶山贝米收入!J34+湖南贝米易俗河收入!J34+湖南贝米岳塘收入!J34+'长安贝米收入 '!J34</f>
        <v>44018</v>
      </c>
      <c r="K34" s="8">
        <f>东城贝米收入!K34+茶山贝米收入!K34+湖南贝米易俗河收入!K34+湖南贝米岳塘收入!K34+'长安贝米收入 '!K34</f>
        <v>5359.38</v>
      </c>
      <c r="L34" s="8">
        <f>东城贝米收入!L34+茶山贝米收入!L34+湖南贝米易俗河收入!L34+湖南贝米岳塘收入!L34+'长安贝米收入 '!L34+石龙贝米收入!L34</f>
        <v>9624.56</v>
      </c>
      <c r="M34" s="8">
        <f>东城贝米收入!M34+茶山贝米收入!M34+湖南贝米易俗河收入!M34+湖南贝米岳塘收入!M34+'长安贝米收入 '!M34+石龙贝米收入!M34</f>
        <v>9814.84</v>
      </c>
      <c r="N34" s="8">
        <f>东城贝米收入!N34+茶山贝米收入!N34+湖南贝米易俗河收入!N34+湖南贝米岳塘收入!N34+'长安贝米收入 '!N34+石龙贝米收入!N34</f>
        <v>14357.55</v>
      </c>
      <c r="O34" s="27">
        <f t="shared" si="1"/>
        <v>98794.03</v>
      </c>
      <c r="P34" s="28"/>
    </row>
    <row r="35" s="1" customFormat="1" customHeight="1" spans="1:16">
      <c r="A35" s="14"/>
      <c r="B35" s="10" t="s">
        <v>60</v>
      </c>
      <c r="C35" s="8">
        <f>东城贝米收入!C35+茶山贝米收入!C35+湖南贝米易俗河收入!C35+湖南贝米岳塘收入!C35+'长安贝米收入 '!C35</f>
        <v>1881</v>
      </c>
      <c r="D35" s="8">
        <f>东城贝米收入!D35+茶山贝米收入!D35+湖南贝米易俗河收入!D35+湖南贝米岳塘收入!D35+'长安贝米收入 '!D35</f>
        <v>0</v>
      </c>
      <c r="E35" s="8">
        <f>东城贝米收入!E35+茶山贝米收入!E35+湖南贝米易俗河收入!E35+湖南贝米岳塘收入!E35+'长安贝米收入 '!E35</f>
        <v>805.2</v>
      </c>
      <c r="F35" s="8">
        <f>东城贝米收入!F35+茶山贝米收入!F35+湖南贝米易俗河收入!F35+湖南贝米岳塘收入!F35+'长安贝米收入 '!F35</f>
        <v>1428</v>
      </c>
      <c r="G35" s="8">
        <f>东城贝米收入!G35+茶山贝米收入!G35+湖南贝米易俗河收入!G35+湖南贝米岳塘收入!G35+'长安贝米收入 '!G35</f>
        <v>509.2</v>
      </c>
      <c r="H35" s="8">
        <f>东城贝米收入!H35+茶山贝米收入!H35+湖南贝米易俗河收入!H35+湖南贝米岳塘收入!H35+'长安贝米收入 '!H35</f>
        <v>796.5</v>
      </c>
      <c r="I35" s="8">
        <f>东城贝米收入!I35+茶山贝米收入!I35+湖南贝米易俗河收入!I35+湖南贝米岳塘收入!I35+'长安贝米收入 '!I35</f>
        <v>2927.25</v>
      </c>
      <c r="J35" s="8">
        <f>东城贝米收入!J35+茶山贝米收入!J35+湖南贝米易俗河收入!J35+湖南贝米岳塘收入!J35+'长安贝米收入 '!J35</f>
        <v>40251</v>
      </c>
      <c r="K35" s="8">
        <f>东城贝米收入!K35+茶山贝米收入!K35+湖南贝米易俗河收入!K35+湖南贝米岳塘收入!K35+'长安贝米收入 '!K35</f>
        <v>6104.78</v>
      </c>
      <c r="L35" s="8">
        <f>东城贝米收入!L35+茶山贝米收入!L35+湖南贝米易俗河收入!L35+湖南贝米岳塘收入!L35+'长安贝米收入 '!L35+石龙贝米收入!L35</f>
        <v>11329.19</v>
      </c>
      <c r="M35" s="8">
        <f>东城贝米收入!M35+茶山贝米收入!M35+湖南贝米易俗河收入!M35+湖南贝米岳塘收入!M35+'长安贝米收入 '!M35+石龙贝米收入!M35</f>
        <v>12857.45</v>
      </c>
      <c r="N35" s="8">
        <f>东城贝米收入!N35+茶山贝米收入!N35+湖南贝米易俗河收入!N35+湖南贝米岳塘收入!N35+'长安贝米收入 '!N35+石龙贝米收入!N35</f>
        <v>20104.25</v>
      </c>
      <c r="O35" s="27">
        <f t="shared" si="1"/>
        <v>98993.82</v>
      </c>
      <c r="P35" s="28"/>
    </row>
    <row r="36" s="1" customFormat="1" customHeight="1" spans="1:16">
      <c r="A36" s="14"/>
      <c r="B36" s="10" t="s">
        <v>61</v>
      </c>
      <c r="C36" s="8">
        <f>东城贝米收入!C36+茶山贝米收入!C36+湖南贝米易俗河收入!C36+湖南贝米岳塘收入!C36+'长安贝米收入 '!C36</f>
        <v>594</v>
      </c>
      <c r="D36" s="8">
        <f>东城贝米收入!D36+茶山贝米收入!D36+湖南贝米易俗河收入!D36+湖南贝米岳塘收入!D36+'长安贝米收入 '!D36</f>
        <v>0</v>
      </c>
      <c r="E36" s="8">
        <f>东城贝米收入!E36+茶山贝米收入!E36+湖南贝米易俗河收入!E36+湖南贝米岳塘收入!E36+'长安贝米收入 '!E36</f>
        <v>0</v>
      </c>
      <c r="F36" s="8">
        <f>东城贝米收入!F36+茶山贝米收入!F36+湖南贝米易俗河收入!F36+湖南贝米岳塘收入!F36+'长安贝米收入 '!F36</f>
        <v>0</v>
      </c>
      <c r="G36" s="8">
        <f>东城贝米收入!G36+茶山贝米收入!G36+湖南贝米易俗河收入!G36+湖南贝米岳塘收入!G36+'长安贝米收入 '!G36</f>
        <v>0</v>
      </c>
      <c r="H36" s="8">
        <f>东城贝米收入!H36+茶山贝米收入!H36+湖南贝米易俗河收入!H36+湖南贝米岳塘收入!H36+'长安贝米收入 '!H36</f>
        <v>0</v>
      </c>
      <c r="I36" s="8">
        <f>东城贝米收入!I36+茶山贝米收入!I36+湖南贝米易俗河收入!I36+湖南贝米岳塘收入!I36+'长安贝米收入 '!I36</f>
        <v>3135</v>
      </c>
      <c r="J36" s="8">
        <f>东城贝米收入!J36+茶山贝米收入!J36+湖南贝米易俗河收入!J36+湖南贝米岳塘收入!J36+'长安贝米收入 '!J36</f>
        <v>26796</v>
      </c>
      <c r="K36" s="8">
        <f>东城贝米收入!K36+茶山贝米收入!K36+湖南贝米易俗河收入!K36+湖南贝米岳塘收入!K36+'长安贝米收入 '!K36</f>
        <v>5394</v>
      </c>
      <c r="L36" s="8">
        <f>东城贝米收入!L36+茶山贝米收入!L36+湖南贝米易俗河收入!L36+湖南贝米岳塘收入!L36+'长安贝米收入 '!L36+石龙贝米收入!L36</f>
        <v>10011</v>
      </c>
      <c r="M36" s="8">
        <f>东城贝米收入!M36+茶山贝米收入!M36+湖南贝米易俗河收入!M36+湖南贝米岳塘收入!M36+'长安贝米收入 '!M36+石龙贝米收入!M36</f>
        <v>9878</v>
      </c>
      <c r="N36" s="8">
        <f>东城贝米收入!N36+茶山贝米收入!N36+湖南贝米易俗河收入!N36+湖南贝米岳塘收入!N36+'长安贝米收入 '!N36+石龙贝米收入!N36</f>
        <v>13982</v>
      </c>
      <c r="O36" s="27">
        <f t="shared" si="1"/>
        <v>69790</v>
      </c>
      <c r="P36" s="28"/>
    </row>
    <row r="37" s="1" customFormat="1" customHeight="1" spans="1:16">
      <c r="A37" s="14"/>
      <c r="B37" s="10" t="s">
        <v>62</v>
      </c>
      <c r="C37" s="8">
        <f>东城贝米收入!C37+茶山贝米收入!C37+湖南贝米易俗河收入!C37+湖南贝米岳塘收入!C37+'长安贝米收入 '!C37</f>
        <v>0</v>
      </c>
      <c r="D37" s="8">
        <f>东城贝米收入!D37+茶山贝米收入!D37+湖南贝米易俗河收入!D37+湖南贝米岳塘收入!D37+'长安贝米收入 '!D37</f>
        <v>0</v>
      </c>
      <c r="E37" s="8">
        <f>东城贝米收入!E37+茶山贝米收入!E37+湖南贝米易俗河收入!E37+湖南贝米岳塘收入!E37+'长安贝米收入 '!E37</f>
        <v>0</v>
      </c>
      <c r="F37" s="8">
        <f>东城贝米收入!F37+茶山贝米收入!F37+湖南贝米易俗河收入!F37+湖南贝米岳塘收入!F37+'长安贝米收入 '!F37</f>
        <v>0</v>
      </c>
      <c r="G37" s="8">
        <f>东城贝米收入!G37+茶山贝米收入!G37+湖南贝米易俗河收入!G37+湖南贝米岳塘收入!G37+'长安贝米收入 '!G37</f>
        <v>0</v>
      </c>
      <c r="H37" s="8">
        <f>东城贝米收入!H37+茶山贝米收入!H37+湖南贝米易俗河收入!H37+湖南贝米岳塘收入!H37+'长安贝米收入 '!H37</f>
        <v>0</v>
      </c>
      <c r="I37" s="8">
        <f>东城贝米收入!I37+茶山贝米收入!I37+湖南贝米易俗河收入!I37+湖南贝米岳塘收入!I37+'长安贝米收入 '!I37</f>
        <v>0</v>
      </c>
      <c r="J37" s="8">
        <f>东城贝米收入!J37+茶山贝米收入!J37+湖南贝米易俗河收入!J37+湖南贝米岳塘收入!J37+'长安贝米收入 '!J37</f>
        <v>0</v>
      </c>
      <c r="K37" s="8">
        <f>东城贝米收入!K37+茶山贝米收入!K37+湖南贝米易俗河收入!K37+湖南贝米岳塘收入!K37+'长安贝米收入 '!K37</f>
        <v>0</v>
      </c>
      <c r="L37" s="8">
        <f>东城贝米收入!L37+茶山贝米收入!L37+湖南贝米易俗河收入!L37+湖南贝米岳塘收入!L37+'长安贝米收入 '!L37+石龙贝米收入!L37</f>
        <v>0</v>
      </c>
      <c r="M37" s="8">
        <f>东城贝米收入!M37+茶山贝米收入!M37+湖南贝米易俗河收入!M37+湖南贝米岳塘收入!M37+'长安贝米收入 '!M37+石龙贝米收入!M37</f>
        <v>0</v>
      </c>
      <c r="N37" s="8">
        <f>东城贝米收入!N37+茶山贝米收入!N37+湖南贝米易俗河收入!N37+湖南贝米岳塘收入!N37+'长安贝米收入 '!N37+石龙贝米收入!N37</f>
        <v>0</v>
      </c>
      <c r="O37" s="27">
        <f t="shared" si="1"/>
        <v>0</v>
      </c>
      <c r="P37" s="28"/>
    </row>
    <row r="38" s="1" customFormat="1" customHeight="1" spans="1:16">
      <c r="A38" s="16"/>
      <c r="B38" s="10" t="s">
        <v>63</v>
      </c>
      <c r="C38" s="8">
        <f>东城贝米收入!C38+茶山贝米收入!C38+湖南贝米易俗河收入!C38+湖南贝米岳塘收入!C38+'长安贝米收入 '!C38</f>
        <v>0</v>
      </c>
      <c r="D38" s="8">
        <f>东城贝米收入!D38+茶山贝米收入!D38+湖南贝米易俗河收入!D38+湖南贝米岳塘收入!D38+'长安贝米收入 '!D38</f>
        <v>0</v>
      </c>
      <c r="E38" s="8">
        <f>东城贝米收入!E38+茶山贝米收入!E38+湖南贝米易俗河收入!E38+湖南贝米岳塘收入!E38+'长安贝米收入 '!E38</f>
        <v>0</v>
      </c>
      <c r="F38" s="8">
        <f>东城贝米收入!F38+茶山贝米收入!F38+湖南贝米易俗河收入!F38+湖南贝米岳塘收入!F38+'长安贝米收入 '!F38</f>
        <v>0</v>
      </c>
      <c r="G38" s="8">
        <f>东城贝米收入!G38+茶山贝米收入!G38+湖南贝米易俗河收入!G38+湖南贝米岳塘收入!G38+'长安贝米收入 '!G38</f>
        <v>0</v>
      </c>
      <c r="H38" s="8">
        <f>东城贝米收入!H38+茶山贝米收入!H38+湖南贝米易俗河收入!H38+湖南贝米岳塘收入!H38+'长安贝米收入 '!H38</f>
        <v>0</v>
      </c>
      <c r="I38" s="8">
        <f>东城贝米收入!I38+茶山贝米收入!I38+湖南贝米易俗河收入!I38+湖南贝米岳塘收入!I38+'长安贝米收入 '!I38</f>
        <v>0</v>
      </c>
      <c r="J38" s="8">
        <f>东城贝米收入!J38+茶山贝米收入!J38+湖南贝米易俗河收入!J38+湖南贝米岳塘收入!J38+'长安贝米收入 '!J38</f>
        <v>0</v>
      </c>
      <c r="K38" s="8">
        <f>东城贝米收入!K38+茶山贝米收入!K38+湖南贝米易俗河收入!K38+湖南贝米岳塘收入!K38+'长安贝米收入 '!K38</f>
        <v>0</v>
      </c>
      <c r="L38" s="8">
        <f>东城贝米收入!L38+茶山贝米收入!L38+湖南贝米易俗河收入!L38+湖南贝米岳塘收入!L38+'长安贝米收入 '!L38+石龙贝米收入!L38</f>
        <v>0</v>
      </c>
      <c r="M38" s="8">
        <f>东城贝米收入!M38+茶山贝米收入!M38+湖南贝米易俗河收入!M38+湖南贝米岳塘收入!M38+'长安贝米收入 '!M38+石龙贝米收入!M38</f>
        <v>0</v>
      </c>
      <c r="N38" s="8">
        <f>东城贝米收入!N38+茶山贝米收入!N38+湖南贝米易俗河收入!N38+湖南贝米岳塘收入!N38+'长安贝米收入 '!N38+石龙贝米收入!N38</f>
        <v>0</v>
      </c>
      <c r="O38" s="27">
        <f t="shared" si="1"/>
        <v>0</v>
      </c>
      <c r="P38" s="28"/>
    </row>
    <row r="39" s="1" customFormat="1" customHeight="1" spans="1:16">
      <c r="A39" s="5" t="s">
        <v>68</v>
      </c>
      <c r="B39" s="10" t="s">
        <v>53</v>
      </c>
      <c r="C39" s="8">
        <f>东城贝米收入!C39+茶山贝米收入!C39+湖南贝米易俗河收入!C39+湖南贝米岳塘收入!C39+'长安贝米收入 '!C39</f>
        <v>0</v>
      </c>
      <c r="D39" s="8">
        <f>东城贝米收入!D39+茶山贝米收入!D39+湖南贝米易俗河收入!D39+湖南贝米岳塘收入!D39+'长安贝米收入 '!D39</f>
        <v>0</v>
      </c>
      <c r="E39" s="8">
        <f>东城贝米收入!E39+茶山贝米收入!E39+湖南贝米易俗河收入!E39+湖南贝米岳塘收入!E39+'长安贝米收入 '!E39</f>
        <v>0</v>
      </c>
      <c r="F39" s="8">
        <f>东城贝米收入!F39+茶山贝米收入!F39+湖南贝米易俗河收入!F39+湖南贝米岳塘收入!F39+'长安贝米收入 '!F39</f>
        <v>0</v>
      </c>
      <c r="G39" s="8">
        <f>东城贝米收入!G39+茶山贝米收入!G39+湖南贝米易俗河收入!G39+湖南贝米岳塘收入!G39+'长安贝米收入 '!G39</f>
        <v>0</v>
      </c>
      <c r="H39" s="8">
        <f>东城贝米收入!H39+茶山贝米收入!H39+湖南贝米易俗河收入!H39+湖南贝米岳塘收入!H39+'长安贝米收入 '!H39</f>
        <v>0</v>
      </c>
      <c r="I39" s="8">
        <f>东城贝米收入!I39+茶山贝米收入!I39+湖南贝米易俗河收入!I39+湖南贝米岳塘收入!I39+'长安贝米收入 '!I39</f>
        <v>0</v>
      </c>
      <c r="J39" s="8">
        <f>东城贝米收入!J39+茶山贝米收入!J39+湖南贝米易俗河收入!J39+湖南贝米岳塘收入!J39+'长安贝米收入 '!J39</f>
        <v>0</v>
      </c>
      <c r="K39" s="8">
        <f>东城贝米收入!K39+茶山贝米收入!K39+湖南贝米易俗河收入!K39+湖南贝米岳塘收入!K39+'长安贝米收入 '!K39</f>
        <v>0</v>
      </c>
      <c r="L39" s="8">
        <f>东城贝米收入!L39+茶山贝米收入!L39+湖南贝米易俗河收入!L39+湖南贝米岳塘收入!L39+'长安贝米收入 '!L39+石龙贝米收入!L39</f>
        <v>0</v>
      </c>
      <c r="M39" s="8">
        <f>东城贝米收入!M39+茶山贝米收入!M39+湖南贝米易俗河收入!M39+湖南贝米岳塘收入!M39+'长安贝米收入 '!M39+石龙贝米收入!M39</f>
        <v>0</v>
      </c>
      <c r="N39" s="8">
        <f>东城贝米收入!N39+茶山贝米收入!N39+湖南贝米易俗河收入!N39+湖南贝米岳塘收入!N39+'长安贝米收入 '!N39+石龙贝米收入!N39</f>
        <v>0</v>
      </c>
      <c r="O39" s="27">
        <f t="shared" si="1"/>
        <v>0</v>
      </c>
      <c r="P39" s="28"/>
    </row>
    <row r="40" s="1" customFormat="1" customHeight="1" spans="1:16">
      <c r="A40" s="5"/>
      <c r="B40" s="10" t="s">
        <v>54</v>
      </c>
      <c r="C40" s="8">
        <f>东城贝米收入!C40+茶山贝米收入!C40+湖南贝米易俗河收入!C40+湖南贝米岳塘收入!C40+'长安贝米收入 '!C40</f>
        <v>0</v>
      </c>
      <c r="D40" s="8">
        <f>东城贝米收入!D40+茶山贝米收入!D40+湖南贝米易俗河收入!D40+湖南贝米岳塘收入!D40+'长安贝米收入 '!D40</f>
        <v>0</v>
      </c>
      <c r="E40" s="8">
        <f>东城贝米收入!E40+茶山贝米收入!E40+湖南贝米易俗河收入!E40+湖南贝米岳塘收入!E40+'长安贝米收入 '!E40</f>
        <v>0</v>
      </c>
      <c r="F40" s="8">
        <f>东城贝米收入!F40+茶山贝米收入!F40+湖南贝米易俗河收入!F40+湖南贝米岳塘收入!F40+'长安贝米收入 '!F40</f>
        <v>0</v>
      </c>
      <c r="G40" s="8">
        <f>东城贝米收入!G40+茶山贝米收入!G40+湖南贝米易俗河收入!G40+湖南贝米岳塘收入!G40+'长安贝米收入 '!G40</f>
        <v>0</v>
      </c>
      <c r="H40" s="8">
        <f>东城贝米收入!H40+茶山贝米收入!H40+湖南贝米易俗河收入!H40+湖南贝米岳塘收入!H40+'长安贝米收入 '!H40</f>
        <v>0</v>
      </c>
      <c r="I40" s="8">
        <f>东城贝米收入!I40+茶山贝米收入!I40+湖南贝米易俗河收入!I40+湖南贝米岳塘收入!I40+'长安贝米收入 '!I40</f>
        <v>0</v>
      </c>
      <c r="J40" s="8">
        <f>东城贝米收入!J40+茶山贝米收入!J40+湖南贝米易俗河收入!J40+湖南贝米岳塘收入!J40+'长安贝米收入 '!J40</f>
        <v>0</v>
      </c>
      <c r="K40" s="8">
        <f>东城贝米收入!K40+茶山贝米收入!K40+湖南贝米易俗河收入!K40+湖南贝米岳塘收入!K40+'长安贝米收入 '!K40</f>
        <v>0</v>
      </c>
      <c r="L40" s="8">
        <f>东城贝米收入!L40+茶山贝米收入!L40+湖南贝米易俗河收入!L40+湖南贝米岳塘收入!L40+'长安贝米收入 '!L40+石龙贝米收入!L40</f>
        <v>0</v>
      </c>
      <c r="M40" s="8">
        <f>东城贝米收入!M40+茶山贝米收入!M40+湖南贝米易俗河收入!M40+湖南贝米岳塘收入!M40+'长安贝米收入 '!M40+石龙贝米收入!M40</f>
        <v>0</v>
      </c>
      <c r="N40" s="8">
        <f>东城贝米收入!N40+茶山贝米收入!N40+湖南贝米易俗河收入!N40+湖南贝米岳塘收入!N40+'长安贝米收入 '!N40+石龙贝米收入!N40</f>
        <v>0</v>
      </c>
      <c r="O40" s="27">
        <f t="shared" si="1"/>
        <v>0</v>
      </c>
      <c r="P40" s="28"/>
    </row>
    <row r="41" s="1" customFormat="1" customHeight="1" spans="1:16">
      <c r="A41" s="5"/>
      <c r="B41" s="10" t="s">
        <v>55</v>
      </c>
      <c r="C41" s="8">
        <f>东城贝米收入!C41+茶山贝米收入!C41+湖南贝米易俗河收入!C41+湖南贝米岳塘收入!C41+'长安贝米收入 '!C41</f>
        <v>0</v>
      </c>
      <c r="D41" s="8">
        <f>东城贝米收入!D41+茶山贝米收入!D41+湖南贝米易俗河收入!D41+湖南贝米岳塘收入!D41+'长安贝米收入 '!D41</f>
        <v>0</v>
      </c>
      <c r="E41" s="8">
        <f>东城贝米收入!E41+茶山贝米收入!E41+湖南贝米易俗河收入!E41+湖南贝米岳塘收入!E41+'长安贝米收入 '!E41</f>
        <v>0</v>
      </c>
      <c r="F41" s="8">
        <f>东城贝米收入!F41+茶山贝米收入!F41+湖南贝米易俗河收入!F41+湖南贝米岳塘收入!F41+'长安贝米收入 '!F41</f>
        <v>0</v>
      </c>
      <c r="G41" s="8">
        <f>东城贝米收入!G41+茶山贝米收入!G41+湖南贝米易俗河收入!G41+湖南贝米岳塘收入!G41+'长安贝米收入 '!G41</f>
        <v>0</v>
      </c>
      <c r="H41" s="8">
        <f>东城贝米收入!H41+茶山贝米收入!H41+湖南贝米易俗河收入!H41+湖南贝米岳塘收入!H41+'长安贝米收入 '!H41</f>
        <v>0</v>
      </c>
      <c r="I41" s="8">
        <f>东城贝米收入!I41+茶山贝米收入!I41+湖南贝米易俗河收入!I41+湖南贝米岳塘收入!I41+'长安贝米收入 '!I41</f>
        <v>0</v>
      </c>
      <c r="J41" s="8">
        <f>东城贝米收入!J41+茶山贝米收入!J41+湖南贝米易俗河收入!J41+湖南贝米岳塘收入!J41+'长安贝米收入 '!J41</f>
        <v>0</v>
      </c>
      <c r="K41" s="8">
        <f>东城贝米收入!K41+茶山贝米收入!K41+湖南贝米易俗河收入!K41+湖南贝米岳塘收入!K41+'长安贝米收入 '!K41</f>
        <v>0</v>
      </c>
      <c r="L41" s="8">
        <f>东城贝米收入!L41+茶山贝米收入!L41+湖南贝米易俗河收入!L41+湖南贝米岳塘收入!L41+'长安贝米收入 '!L41+石龙贝米收入!L41</f>
        <v>0</v>
      </c>
      <c r="M41" s="8">
        <f>东城贝米收入!M41+茶山贝米收入!M41+湖南贝米易俗河收入!M41+湖南贝米岳塘收入!M41+'长安贝米收入 '!M41+石龙贝米收入!M41</f>
        <v>0</v>
      </c>
      <c r="N41" s="8">
        <f>东城贝米收入!N41+茶山贝米收入!N41+湖南贝米易俗河收入!N41+湖南贝米岳塘收入!N41+'长安贝米收入 '!N41+石龙贝米收入!N41</f>
        <v>0</v>
      </c>
      <c r="O41" s="27">
        <f t="shared" si="1"/>
        <v>0</v>
      </c>
      <c r="P41" s="28"/>
    </row>
    <row r="42" s="1" customFormat="1" customHeight="1" spans="1:16">
      <c r="A42" s="5"/>
      <c r="B42" s="10" t="s">
        <v>56</v>
      </c>
      <c r="C42" s="8">
        <f>东城贝米收入!C42+茶山贝米收入!C42+湖南贝米易俗河收入!C42+湖南贝米岳塘收入!C42+'长安贝米收入 '!C42</f>
        <v>0</v>
      </c>
      <c r="D42" s="8">
        <f>东城贝米收入!D42+茶山贝米收入!D42+湖南贝米易俗河收入!D42+湖南贝米岳塘收入!D42+'长安贝米收入 '!D42</f>
        <v>0</v>
      </c>
      <c r="E42" s="8">
        <f>东城贝米收入!E42+茶山贝米收入!E42+湖南贝米易俗河收入!E42+湖南贝米岳塘收入!E42+'长安贝米收入 '!E42</f>
        <v>0</v>
      </c>
      <c r="F42" s="8">
        <f>东城贝米收入!F42+茶山贝米收入!F42+湖南贝米易俗河收入!F42+湖南贝米岳塘收入!F42+'长安贝米收入 '!F42</f>
        <v>0</v>
      </c>
      <c r="G42" s="8">
        <f>东城贝米收入!G42+茶山贝米收入!G42+湖南贝米易俗河收入!G42+湖南贝米岳塘收入!G42+'长安贝米收入 '!G42</f>
        <v>0</v>
      </c>
      <c r="H42" s="8">
        <f>东城贝米收入!H42+茶山贝米收入!H42+湖南贝米易俗河收入!H42+湖南贝米岳塘收入!H42+'长安贝米收入 '!H42</f>
        <v>0</v>
      </c>
      <c r="I42" s="8">
        <f>东城贝米收入!I42+茶山贝米收入!I42+湖南贝米易俗河收入!I42+湖南贝米岳塘收入!I42+'长安贝米收入 '!I42</f>
        <v>0</v>
      </c>
      <c r="J42" s="8">
        <f>东城贝米收入!J42+茶山贝米收入!J42+湖南贝米易俗河收入!J42+湖南贝米岳塘收入!J42+'长安贝米收入 '!J42</f>
        <v>0</v>
      </c>
      <c r="K42" s="8">
        <f>东城贝米收入!K42+茶山贝米收入!K42+湖南贝米易俗河收入!K42+湖南贝米岳塘收入!K42+'长安贝米收入 '!K42</f>
        <v>0</v>
      </c>
      <c r="L42" s="8">
        <f>东城贝米收入!L42+茶山贝米收入!L42+湖南贝米易俗河收入!L42+湖南贝米岳塘收入!L42+'长安贝米收入 '!L42+石龙贝米收入!L42</f>
        <v>0</v>
      </c>
      <c r="M42" s="8">
        <f>东城贝米收入!M42+茶山贝米收入!M42+湖南贝米易俗河收入!M42+湖南贝米岳塘收入!M42+'长安贝米收入 '!M42+石龙贝米收入!M42</f>
        <v>0</v>
      </c>
      <c r="N42" s="8">
        <f>东城贝米收入!N42+茶山贝米收入!N42+湖南贝米易俗河收入!N42+湖南贝米岳塘收入!N42+'长安贝米收入 '!N42+石龙贝米收入!N42</f>
        <v>0</v>
      </c>
      <c r="O42" s="27">
        <f t="shared" si="1"/>
        <v>0</v>
      </c>
      <c r="P42" s="28"/>
    </row>
    <row r="43" s="1" customFormat="1" customHeight="1" spans="1:16">
      <c r="A43" s="5"/>
      <c r="B43" s="10" t="s">
        <v>57</v>
      </c>
      <c r="C43" s="8">
        <f>东城贝米收入!C43+茶山贝米收入!C43+湖南贝米易俗河收入!C43+湖南贝米岳塘收入!C43+'长安贝米收入 '!C43</f>
        <v>0</v>
      </c>
      <c r="D43" s="8">
        <f>东城贝米收入!D43+茶山贝米收入!D43+湖南贝米易俗河收入!D43+湖南贝米岳塘收入!D43+'长安贝米收入 '!D43</f>
        <v>0</v>
      </c>
      <c r="E43" s="8">
        <f>东城贝米收入!E43+茶山贝米收入!E43+湖南贝米易俗河收入!E43+湖南贝米岳塘收入!E43+'长安贝米收入 '!E43</f>
        <v>0</v>
      </c>
      <c r="F43" s="8">
        <f>东城贝米收入!F43+茶山贝米收入!F43+湖南贝米易俗河收入!F43+湖南贝米岳塘收入!F43+'长安贝米收入 '!F43</f>
        <v>0</v>
      </c>
      <c r="G43" s="8">
        <f>东城贝米收入!G43+茶山贝米收入!G43+湖南贝米易俗河收入!G43+湖南贝米岳塘收入!G43+'长安贝米收入 '!G43</f>
        <v>0</v>
      </c>
      <c r="H43" s="8">
        <f>东城贝米收入!H43+茶山贝米收入!H43+湖南贝米易俗河收入!H43+湖南贝米岳塘收入!H43+'长安贝米收入 '!H43</f>
        <v>0</v>
      </c>
      <c r="I43" s="8">
        <f>东城贝米收入!I43+茶山贝米收入!I43+湖南贝米易俗河收入!I43+湖南贝米岳塘收入!I43+'长安贝米收入 '!I43</f>
        <v>0</v>
      </c>
      <c r="J43" s="8">
        <f>东城贝米收入!J43+茶山贝米收入!J43+湖南贝米易俗河收入!J43+湖南贝米岳塘收入!J43+'长安贝米收入 '!J43</f>
        <v>0</v>
      </c>
      <c r="K43" s="8">
        <f>东城贝米收入!K43+茶山贝米收入!K43+湖南贝米易俗河收入!K43+湖南贝米岳塘收入!K43+'长安贝米收入 '!K43</f>
        <v>0</v>
      </c>
      <c r="L43" s="8">
        <f>东城贝米收入!L43+茶山贝米收入!L43+湖南贝米易俗河收入!L43+湖南贝米岳塘收入!L43+'长安贝米收入 '!L43+石龙贝米收入!L43</f>
        <v>0</v>
      </c>
      <c r="M43" s="8">
        <f>东城贝米收入!M43+茶山贝米收入!M43+湖南贝米易俗河收入!M43+湖南贝米岳塘收入!M43+'长安贝米收入 '!M43+石龙贝米收入!M43</f>
        <v>0</v>
      </c>
      <c r="N43" s="8">
        <f>东城贝米收入!N43+茶山贝米收入!N43+湖南贝米易俗河收入!N43+湖南贝米岳塘收入!N43+'长安贝米收入 '!N43+石龙贝米收入!N43</f>
        <v>0</v>
      </c>
      <c r="O43" s="27">
        <f t="shared" si="1"/>
        <v>0</v>
      </c>
      <c r="P43" s="28"/>
    </row>
    <row r="44" s="1" customFormat="1" customHeight="1" spans="1:16">
      <c r="A44" s="5"/>
      <c r="B44" s="10" t="s">
        <v>58</v>
      </c>
      <c r="C44" s="8">
        <f>东城贝米收入!C44+茶山贝米收入!C44+湖南贝米易俗河收入!C44+湖南贝米岳塘收入!C44+'长安贝米收入 '!C44</f>
        <v>0</v>
      </c>
      <c r="D44" s="8">
        <f>东城贝米收入!D44+茶山贝米收入!D44+湖南贝米易俗河收入!D44+湖南贝米岳塘收入!D44+'长安贝米收入 '!D44</f>
        <v>0</v>
      </c>
      <c r="E44" s="8">
        <f>东城贝米收入!E44+茶山贝米收入!E44+湖南贝米易俗河收入!E44+湖南贝米岳塘收入!E44+'长安贝米收入 '!E44</f>
        <v>0</v>
      </c>
      <c r="F44" s="8">
        <f>东城贝米收入!F44+茶山贝米收入!F44+湖南贝米易俗河收入!F44+湖南贝米岳塘收入!F44+'长安贝米收入 '!F44</f>
        <v>0</v>
      </c>
      <c r="G44" s="8">
        <f>东城贝米收入!G44+茶山贝米收入!G44+湖南贝米易俗河收入!G44+湖南贝米岳塘收入!G44+'长安贝米收入 '!G44</f>
        <v>0</v>
      </c>
      <c r="H44" s="8">
        <f>东城贝米收入!H44+茶山贝米收入!H44+湖南贝米易俗河收入!H44+湖南贝米岳塘收入!H44+'长安贝米收入 '!H44</f>
        <v>0</v>
      </c>
      <c r="I44" s="8">
        <f>东城贝米收入!I44+茶山贝米收入!I44+湖南贝米易俗河收入!I44+湖南贝米岳塘收入!I44+'长安贝米收入 '!I44</f>
        <v>0</v>
      </c>
      <c r="J44" s="8">
        <f>东城贝米收入!J44+茶山贝米收入!J44+湖南贝米易俗河收入!J44+湖南贝米岳塘收入!J44+'长安贝米收入 '!J44</f>
        <v>0</v>
      </c>
      <c r="K44" s="8">
        <f>东城贝米收入!K44+茶山贝米收入!K44+湖南贝米易俗河收入!K44+湖南贝米岳塘收入!K44+'长安贝米收入 '!K44</f>
        <v>0</v>
      </c>
      <c r="L44" s="8">
        <f>东城贝米收入!L44+茶山贝米收入!L44+湖南贝米易俗河收入!L44+湖南贝米岳塘收入!L44+'长安贝米收入 '!L44+石龙贝米收入!L44</f>
        <v>0</v>
      </c>
      <c r="M44" s="8">
        <f>东城贝米收入!M44+茶山贝米收入!M44+湖南贝米易俗河收入!M44+湖南贝米岳塘收入!M44+'长安贝米收入 '!M44+石龙贝米收入!M44</f>
        <v>0</v>
      </c>
      <c r="N44" s="8">
        <f>东城贝米收入!N44+茶山贝米收入!N44+湖南贝米易俗河收入!N44+湖南贝米岳塘收入!N44+'长安贝米收入 '!N44+石龙贝米收入!N44</f>
        <v>0</v>
      </c>
      <c r="O44" s="27">
        <f t="shared" si="1"/>
        <v>0</v>
      </c>
      <c r="P44" s="28"/>
    </row>
    <row r="45" s="1" customFormat="1" customHeight="1" spans="1:16">
      <c r="A45" s="5"/>
      <c r="B45" s="10" t="s">
        <v>59</v>
      </c>
      <c r="C45" s="8">
        <f>东城贝米收入!C45+茶山贝米收入!C45+湖南贝米易俗河收入!C45+湖南贝米岳塘收入!C45+'长安贝米收入 '!C45</f>
        <v>22246.44</v>
      </c>
      <c r="D45" s="8">
        <f>东城贝米收入!D45+茶山贝米收入!D45+湖南贝米易俗河收入!D45+湖南贝米岳塘收入!D45+'长安贝米收入 '!D45</f>
        <v>20806.48</v>
      </c>
      <c r="E45" s="8">
        <f>东城贝米收入!E45+茶山贝米收入!E45+湖南贝米易俗河收入!E45+湖南贝米岳塘收入!E45+'长安贝米收入 '!E45</f>
        <v>17702.43</v>
      </c>
      <c r="F45" s="8">
        <f>东城贝米收入!F45+茶山贝米收入!F45+湖南贝米易俗河收入!F45+湖南贝米岳塘收入!F45+'长安贝米收入 '!F45</f>
        <v>19494.12</v>
      </c>
      <c r="G45" s="8">
        <f>东城贝米收入!G45+茶山贝米收入!G45+湖南贝米易俗河收入!G45+湖南贝米岳塘收入!G45+'长安贝米收入 '!G45</f>
        <v>17166.57</v>
      </c>
      <c r="H45" s="8">
        <f>东城贝米收入!H45+茶山贝米收入!H45+湖南贝米易俗河收入!H45+湖南贝米岳塘收入!H45+'长安贝米收入 '!H45</f>
        <v>19679.81</v>
      </c>
      <c r="I45" s="8">
        <f>东城贝米收入!I45+茶山贝米收入!I45+湖南贝米易俗河收入!I45+湖南贝米岳塘收入!I45+'长安贝米收入 '!I45</f>
        <v>3595.36</v>
      </c>
      <c r="J45" s="8">
        <f>东城贝米收入!J45+茶山贝米收入!J45+湖南贝米易俗河收入!J45+湖南贝米岳塘收入!J45+'长安贝米收入 '!J45</f>
        <v>26027</v>
      </c>
      <c r="K45" s="8">
        <f>东城贝米收入!K45+茶山贝米收入!K45+湖南贝米易俗河收入!K45+湖南贝米岳塘收入!K45+'长安贝米收入 '!K45</f>
        <v>3710.22</v>
      </c>
      <c r="L45" s="8">
        <f>东城贝米收入!L45+茶山贝米收入!L45+湖南贝米易俗河收入!L45+湖南贝米岳塘收入!L45+'长安贝米收入 '!L45+石龙贝米收入!L45</f>
        <v>7236.51</v>
      </c>
      <c r="M45" s="8">
        <f>东城贝米收入!M45+茶山贝米收入!M45+湖南贝米易俗河收入!M45+湖南贝米岳塘收入!M45+'长安贝米收入 '!M45+石龙贝米收入!M45</f>
        <v>9958.77</v>
      </c>
      <c r="N45" s="8">
        <f>东城贝米收入!N45+茶山贝米收入!N45+湖南贝米易俗河收入!N45+湖南贝米岳塘收入!N45+'长安贝米收入 '!N45+石龙贝米收入!N45</f>
        <v>12762.11</v>
      </c>
      <c r="O45" s="27">
        <f t="shared" si="1"/>
        <v>180385.82</v>
      </c>
      <c r="P45" s="28"/>
    </row>
    <row r="46" s="1" customFormat="1" customHeight="1" spans="1:16">
      <c r="A46" s="5"/>
      <c r="B46" s="10" t="s">
        <v>60</v>
      </c>
      <c r="C46" s="8">
        <f>东城贝米收入!C46+茶山贝米收入!C46+湖南贝米易俗河收入!C46+湖南贝米岳塘收入!C46+'长安贝米收入 '!C46</f>
        <v>18658.74</v>
      </c>
      <c r="D46" s="8">
        <f>东城贝米收入!D46+茶山贝米收入!D46+湖南贝米易俗河收入!D46+湖南贝米岳塘收入!D46+'长安贝米收入 '!D46</f>
        <v>17944.65</v>
      </c>
      <c r="E46" s="8">
        <f>东城贝米收入!E46+茶山贝米收入!E46+湖南贝米易俗河收入!E46+湖南贝米岳塘收入!E46+'长安贝米收入 '!E46</f>
        <v>17268.5</v>
      </c>
      <c r="F46" s="8">
        <f>东城贝米收入!F46+茶山贝米收入!F46+湖南贝米易俗河收入!F46+湖南贝米岳塘收入!F46+'长安贝米收入 '!F46</f>
        <v>17985.57</v>
      </c>
      <c r="G46" s="8">
        <f>东城贝米收入!G46+茶山贝米收入!G46+湖南贝米易俗河收入!G46+湖南贝米岳塘收入!G46+'长安贝米收入 '!G46</f>
        <v>16843.27</v>
      </c>
      <c r="H46" s="8">
        <f>东城贝米收入!H46+茶山贝米收入!H46+湖南贝米易俗河收入!H46+湖南贝米岳塘收入!H46+'长安贝米收入 '!H46</f>
        <v>19511.48</v>
      </c>
      <c r="I46" s="8">
        <f>东城贝米收入!I46+茶山贝米收入!I46+湖南贝米易俗河收入!I46+湖南贝米岳塘收入!I46+'长安贝米收入 '!I46</f>
        <v>3804.43</v>
      </c>
      <c r="J46" s="8">
        <f>东城贝米收入!J46+茶山贝米收入!J46+湖南贝米易俗河收入!J46+湖南贝米岳塘收入!J46+'长安贝米收入 '!J46</f>
        <v>24981</v>
      </c>
      <c r="K46" s="8">
        <f>东城贝米收入!K46+茶山贝米收入!K46+湖南贝米易俗河收入!K46+湖南贝米岳塘收入!K46+'长安贝米收入 '!K46</f>
        <v>6331.3</v>
      </c>
      <c r="L46" s="8">
        <f>东城贝米收入!L46+茶山贝米收入!L46+湖南贝米易俗河收入!L46+湖南贝米岳塘收入!L46+'长安贝米收入 '!L46+石龙贝米收入!L46</f>
        <v>13643.95</v>
      </c>
      <c r="M46" s="8">
        <f>东城贝米收入!M46+茶山贝米收入!M46+湖南贝米易俗河收入!M46+湖南贝米岳塘收入!M46+'长安贝米收入 '!M46+石龙贝米收入!M46</f>
        <v>13343.27</v>
      </c>
      <c r="N46" s="8">
        <f>东城贝米收入!N46+茶山贝米收入!N46+湖南贝米易俗河收入!N46+湖南贝米岳塘收入!N46+'长安贝米收入 '!N46+石龙贝米收入!N46</f>
        <v>16177.18</v>
      </c>
      <c r="O46" s="27">
        <f t="shared" si="1"/>
        <v>186493.34</v>
      </c>
      <c r="P46" s="28"/>
    </row>
    <row r="47" s="1" customFormat="1" customHeight="1" spans="1:16">
      <c r="A47" s="5"/>
      <c r="B47" s="10" t="s">
        <v>61</v>
      </c>
      <c r="C47" s="8">
        <f>东城贝米收入!C47+茶山贝米收入!C47+湖南贝米易俗河收入!C47+湖南贝米岳塘收入!C47+'长安贝米收入 '!C47</f>
        <v>11301.73</v>
      </c>
      <c r="D47" s="8">
        <f>东城贝米收入!D47+茶山贝米收入!D47+湖南贝米易俗河收入!D47+湖南贝米岳塘收入!D47+'长安贝米收入 '!D47</f>
        <v>8751.83</v>
      </c>
      <c r="E47" s="8">
        <f>东城贝米收入!E47+茶山贝米收入!E47+湖南贝米易俗河收入!E47+湖南贝米岳塘收入!E47+'长安贝米收入 '!E47</f>
        <v>10057.95</v>
      </c>
      <c r="F47" s="8">
        <f>东城贝米收入!F47+茶山贝米收入!F47+湖南贝米易俗河收入!F47+湖南贝米岳塘收入!F47+'长安贝米收入 '!F47</f>
        <v>9723.39</v>
      </c>
      <c r="G47" s="8">
        <f>东城贝米收入!G47+茶山贝米收入!G47+湖南贝米易俗河收入!G47+湖南贝米岳塘收入!G47+'长安贝米收入 '!G47</f>
        <v>9518.54</v>
      </c>
      <c r="H47" s="8">
        <f>东城贝米收入!H47+茶山贝米收入!H47+湖南贝米易俗河收入!H47+湖南贝米岳塘收入!H47+'长安贝米收入 '!H47</f>
        <v>8857.73</v>
      </c>
      <c r="I47" s="8">
        <f>东城贝米收入!I47+茶山贝米收入!I47+湖南贝米易俗河收入!I47+湖南贝米岳塘收入!I47+'长安贝米收入 '!I47</f>
        <v>1397.71</v>
      </c>
      <c r="J47" s="8">
        <f>东城贝米收入!J47+茶山贝米收入!J47+湖南贝米易俗河收入!J47+湖南贝米岳塘收入!J47+'长安贝米收入 '!J47</f>
        <v>17412</v>
      </c>
      <c r="K47" s="8">
        <f>东城贝米收入!K47+茶山贝米收入!K47+湖南贝米易俗河收入!K47+湖南贝米岳塘收入!K47+'长安贝米收入 '!K47</f>
        <v>1977.86</v>
      </c>
      <c r="L47" s="8">
        <f>东城贝米收入!L47+茶山贝米收入!L47+湖南贝米易俗河收入!L47+湖南贝米岳塘收入!L47+'长安贝米收入 '!L47+石龙贝米收入!L47</f>
        <v>4114.46</v>
      </c>
      <c r="M47" s="8">
        <f>东城贝米收入!M47+茶山贝米收入!M47+湖南贝米易俗河收入!M47+湖南贝米岳塘收入!M47+'长安贝米收入 '!M47+石龙贝米收入!M47</f>
        <v>5131.51</v>
      </c>
      <c r="N47" s="8">
        <f>东城贝米收入!N47+茶山贝米收入!N47+湖南贝米易俗河收入!N47+湖南贝米岳塘收入!N47+'长安贝米收入 '!N47+石龙贝米收入!N47</f>
        <v>6491.56</v>
      </c>
      <c r="O47" s="27">
        <f t="shared" si="1"/>
        <v>94736.27</v>
      </c>
      <c r="P47" s="28"/>
    </row>
    <row r="48" s="1" customFormat="1" customHeight="1" spans="1:16">
      <c r="A48" s="5"/>
      <c r="B48" s="10" t="s">
        <v>62</v>
      </c>
      <c r="C48" s="8">
        <f>东城贝米收入!C48+茶山贝米收入!C48+湖南贝米易俗河收入!C48+湖南贝米岳塘收入!C48+'长安贝米收入 '!C48</f>
        <v>0</v>
      </c>
      <c r="D48" s="8">
        <f>东城贝米收入!D48+茶山贝米收入!D48+湖南贝米易俗河收入!D48+湖南贝米岳塘收入!D48+'长安贝米收入 '!D48</f>
        <v>0</v>
      </c>
      <c r="E48" s="8">
        <f>东城贝米收入!E48+茶山贝米收入!E48+湖南贝米易俗河收入!E48+湖南贝米岳塘收入!E48+'长安贝米收入 '!E48</f>
        <v>0</v>
      </c>
      <c r="F48" s="8">
        <f>东城贝米收入!F48+茶山贝米收入!F48+湖南贝米易俗河收入!F48+湖南贝米岳塘收入!F48+'长安贝米收入 '!F48</f>
        <v>0</v>
      </c>
      <c r="G48" s="8">
        <f>东城贝米收入!G48+茶山贝米收入!G48+湖南贝米易俗河收入!G48+湖南贝米岳塘收入!G48+'长安贝米收入 '!G48</f>
        <v>0</v>
      </c>
      <c r="H48" s="8">
        <f>东城贝米收入!H48+茶山贝米收入!H48+湖南贝米易俗河收入!H48+湖南贝米岳塘收入!H48+'长安贝米收入 '!H48</f>
        <v>0</v>
      </c>
      <c r="I48" s="8">
        <f>东城贝米收入!I48+茶山贝米收入!I48+湖南贝米易俗河收入!I48+湖南贝米岳塘收入!I48+'长安贝米收入 '!I48</f>
        <v>0</v>
      </c>
      <c r="J48" s="8">
        <f>东城贝米收入!J48+茶山贝米收入!J48+湖南贝米易俗河收入!J48+湖南贝米岳塘收入!J48+'长安贝米收入 '!J48</f>
        <v>0</v>
      </c>
      <c r="K48" s="8">
        <f>东城贝米收入!K48+茶山贝米收入!K48+湖南贝米易俗河收入!K48+湖南贝米岳塘收入!K48+'长安贝米收入 '!K48</f>
        <v>0</v>
      </c>
      <c r="L48" s="8">
        <f>东城贝米收入!L48+茶山贝米收入!L48+湖南贝米易俗河收入!L48+湖南贝米岳塘收入!L48+'长安贝米收入 '!L48+石龙贝米收入!L48</f>
        <v>0</v>
      </c>
      <c r="M48" s="8">
        <f>东城贝米收入!M48+茶山贝米收入!M48+湖南贝米易俗河收入!M48+湖南贝米岳塘收入!M48+'长安贝米收入 '!M48+石龙贝米收入!M48</f>
        <v>0</v>
      </c>
      <c r="N48" s="8">
        <f>东城贝米收入!N48+茶山贝米收入!N48+湖南贝米易俗河收入!N48+湖南贝米岳塘收入!N48+'长安贝米收入 '!N48+石龙贝米收入!N48</f>
        <v>0</v>
      </c>
      <c r="O48" s="27">
        <f t="shared" si="1"/>
        <v>0</v>
      </c>
      <c r="P48" s="28"/>
    </row>
    <row r="49" s="1" customFormat="1" customHeight="1" spans="1:16">
      <c r="A49" s="5"/>
      <c r="B49" s="10" t="s">
        <v>63</v>
      </c>
      <c r="C49" s="8">
        <f>东城贝米收入!C49+茶山贝米收入!C49+湖南贝米易俗河收入!C49+湖南贝米岳塘收入!C49+'长安贝米收入 '!C49</f>
        <v>120</v>
      </c>
      <c r="D49" s="8">
        <f>东城贝米收入!D49+茶山贝米收入!D49+湖南贝米易俗河收入!D49+湖南贝米岳塘收入!D49+'长安贝米收入 '!D49</f>
        <v>40</v>
      </c>
      <c r="E49" s="8">
        <f>东城贝米收入!E49+茶山贝米收入!E49+湖南贝米易俗河收入!E49+湖南贝米岳塘收入!E49+'长安贝米收入 '!E49</f>
        <v>0</v>
      </c>
      <c r="F49" s="8">
        <f>东城贝米收入!F49+茶山贝米收入!F49+湖南贝米易俗河收入!F49+湖南贝米岳塘收入!F49+'长安贝米收入 '!F49</f>
        <v>0</v>
      </c>
      <c r="G49" s="8">
        <f>东城贝米收入!G49+茶山贝米收入!G49+湖南贝米易俗河收入!G49+湖南贝米岳塘收入!G49+'长安贝米收入 '!G49</f>
        <v>0</v>
      </c>
      <c r="H49" s="8">
        <f>东城贝米收入!H49+茶山贝米收入!H49+湖南贝米易俗河收入!H49+湖南贝米岳塘收入!H49+'长安贝米收入 '!H49</f>
        <v>0</v>
      </c>
      <c r="I49" s="8">
        <f>东城贝米收入!I49+茶山贝米收入!I49+湖南贝米易俗河收入!I49+湖南贝米岳塘收入!I49+'长安贝米收入 '!I49</f>
        <v>0</v>
      </c>
      <c r="J49" s="8">
        <f>东城贝米收入!J49+茶山贝米收入!J49+湖南贝米易俗河收入!J49+湖南贝米岳塘收入!J49+'长安贝米收入 '!J49</f>
        <v>0</v>
      </c>
      <c r="K49" s="8">
        <f>东城贝米收入!K49+茶山贝米收入!K49+湖南贝米易俗河收入!K49+湖南贝米岳塘收入!K49+'长安贝米收入 '!K49</f>
        <v>0</v>
      </c>
      <c r="L49" s="8">
        <f>东城贝米收入!L49+茶山贝米收入!L49+湖南贝米易俗河收入!L49+湖南贝米岳塘收入!L49+'长安贝米收入 '!L49+石龙贝米收入!L49</f>
        <v>0</v>
      </c>
      <c r="M49" s="8">
        <f>东城贝米收入!M49+茶山贝米收入!M49+湖南贝米易俗河收入!M49+湖南贝米岳塘收入!M49+'长安贝米收入 '!M49+石龙贝米收入!M49</f>
        <v>0</v>
      </c>
      <c r="N49" s="8">
        <f>东城贝米收入!N49+茶山贝米收入!N49+湖南贝米易俗河收入!N49+湖南贝米岳塘收入!N49+'长安贝米收入 '!N49+石龙贝米收入!N49</f>
        <v>0</v>
      </c>
      <c r="O49" s="27">
        <f t="shared" si="1"/>
        <v>160</v>
      </c>
      <c r="P49" s="28"/>
    </row>
    <row r="50" s="1" customFormat="1" customHeight="1" spans="1:16">
      <c r="A50" s="5" t="s">
        <v>69</v>
      </c>
      <c r="B50" s="10" t="s">
        <v>53</v>
      </c>
      <c r="C50" s="8">
        <f>东城贝米收入!C50+茶山贝米收入!C50+湖南贝米易俗河收入!C50+湖南贝米岳塘收入!C50+'长安贝米收入 '!C50</f>
        <v>0</v>
      </c>
      <c r="D50" s="8">
        <f>东城贝米收入!D50+茶山贝米收入!D50+湖南贝米易俗河收入!D50+湖南贝米岳塘收入!D50+'长安贝米收入 '!D50</f>
        <v>0</v>
      </c>
      <c r="E50" s="8">
        <f>东城贝米收入!E50+茶山贝米收入!E50+湖南贝米易俗河收入!E50+湖南贝米岳塘收入!E50+'长安贝米收入 '!E50</f>
        <v>0</v>
      </c>
      <c r="F50" s="8">
        <f>东城贝米收入!F50+茶山贝米收入!F50+湖南贝米易俗河收入!F50+湖南贝米岳塘收入!F50+'长安贝米收入 '!F50</f>
        <v>0</v>
      </c>
      <c r="G50" s="8">
        <f>东城贝米收入!G50+茶山贝米收入!G50+湖南贝米易俗河收入!G50+湖南贝米岳塘收入!G50+'长安贝米收入 '!G50</f>
        <v>0</v>
      </c>
      <c r="H50" s="8">
        <f>东城贝米收入!H50+茶山贝米收入!H50+湖南贝米易俗河收入!H50+湖南贝米岳塘收入!H50+'长安贝米收入 '!H50</f>
        <v>0</v>
      </c>
      <c r="I50" s="8">
        <f>东城贝米收入!I50+茶山贝米收入!I50+湖南贝米易俗河收入!I50+湖南贝米岳塘收入!I50+'长安贝米收入 '!I50</f>
        <v>0</v>
      </c>
      <c r="J50" s="8">
        <f>东城贝米收入!J50+茶山贝米收入!J50+湖南贝米易俗河收入!J50+湖南贝米岳塘收入!J50+'长安贝米收入 '!J50</f>
        <v>0</v>
      </c>
      <c r="K50" s="8">
        <f>东城贝米收入!K50+茶山贝米收入!K50+湖南贝米易俗河收入!K50+湖南贝米岳塘收入!K50+'长安贝米收入 '!K50</f>
        <v>0</v>
      </c>
      <c r="L50" s="8">
        <f>东城贝米收入!L50+茶山贝米收入!L50+湖南贝米易俗河收入!L50+湖南贝米岳塘收入!L50+'长安贝米收入 '!L50+石龙贝米收入!L50</f>
        <v>0</v>
      </c>
      <c r="M50" s="8">
        <f>东城贝米收入!M50+茶山贝米收入!M50+湖南贝米易俗河收入!M50+湖南贝米岳塘收入!M50+'长安贝米收入 '!M50+石龙贝米收入!M50</f>
        <v>0</v>
      </c>
      <c r="N50" s="8">
        <f>东城贝米收入!N50+茶山贝米收入!N50+湖南贝米易俗河收入!N50+湖南贝米岳塘收入!N50+'长安贝米收入 '!N50+石龙贝米收入!N50</f>
        <v>0</v>
      </c>
      <c r="O50" s="27">
        <f t="shared" si="1"/>
        <v>0</v>
      </c>
      <c r="P50" s="28"/>
    </row>
    <row r="51" s="1" customFormat="1" customHeight="1" spans="1:16">
      <c r="A51" s="5"/>
      <c r="B51" s="10" t="s">
        <v>54</v>
      </c>
      <c r="C51" s="8">
        <f>东城贝米收入!C51+茶山贝米收入!C51+湖南贝米易俗河收入!C51+湖南贝米岳塘收入!C51+'长安贝米收入 '!C51</f>
        <v>0</v>
      </c>
      <c r="D51" s="8">
        <f>东城贝米收入!D51+茶山贝米收入!D51+湖南贝米易俗河收入!D51+湖南贝米岳塘收入!D51+'长安贝米收入 '!D51</f>
        <v>0</v>
      </c>
      <c r="E51" s="8">
        <f>东城贝米收入!E51+茶山贝米收入!E51+湖南贝米易俗河收入!E51+湖南贝米岳塘收入!E51+'长安贝米收入 '!E51</f>
        <v>0</v>
      </c>
      <c r="F51" s="8">
        <f>东城贝米收入!F51+茶山贝米收入!F51+湖南贝米易俗河收入!F51+湖南贝米岳塘收入!F51+'长安贝米收入 '!F51</f>
        <v>0</v>
      </c>
      <c r="G51" s="8">
        <f>东城贝米收入!G51+茶山贝米收入!G51+湖南贝米易俗河收入!G51+湖南贝米岳塘收入!G51+'长安贝米收入 '!G51</f>
        <v>0</v>
      </c>
      <c r="H51" s="8">
        <f>东城贝米收入!H51+茶山贝米收入!H51+湖南贝米易俗河收入!H51+湖南贝米岳塘收入!H51+'长安贝米收入 '!H51</f>
        <v>0</v>
      </c>
      <c r="I51" s="8">
        <f>东城贝米收入!I51+茶山贝米收入!I51+湖南贝米易俗河收入!I51+湖南贝米岳塘收入!I51+'长安贝米收入 '!I51</f>
        <v>0</v>
      </c>
      <c r="J51" s="8">
        <f>东城贝米收入!J51+茶山贝米收入!J51+湖南贝米易俗河收入!J51+湖南贝米岳塘收入!J51+'长安贝米收入 '!J51</f>
        <v>0</v>
      </c>
      <c r="K51" s="8">
        <f>东城贝米收入!K51+茶山贝米收入!K51+湖南贝米易俗河收入!K51+湖南贝米岳塘收入!K51+'长安贝米收入 '!K51</f>
        <v>0</v>
      </c>
      <c r="L51" s="8">
        <f>东城贝米收入!L51+茶山贝米收入!L51+湖南贝米易俗河收入!L51+湖南贝米岳塘收入!L51+'长安贝米收入 '!L51+石龙贝米收入!L51</f>
        <v>0</v>
      </c>
      <c r="M51" s="8">
        <f>东城贝米收入!M51+茶山贝米收入!M51+湖南贝米易俗河收入!M51+湖南贝米岳塘收入!M51+'长安贝米收入 '!M51+石龙贝米收入!M51</f>
        <v>0</v>
      </c>
      <c r="N51" s="8">
        <f>东城贝米收入!N51+茶山贝米收入!N51+湖南贝米易俗河收入!N51+湖南贝米岳塘收入!N51+'长安贝米收入 '!N51+石龙贝米收入!N51</f>
        <v>0</v>
      </c>
      <c r="O51" s="27">
        <f t="shared" si="1"/>
        <v>0</v>
      </c>
      <c r="P51" s="28"/>
    </row>
    <row r="52" s="1" customFormat="1" customHeight="1" spans="1:16">
      <c r="A52" s="5"/>
      <c r="B52" s="10" t="s">
        <v>55</v>
      </c>
      <c r="C52" s="8">
        <f>东城贝米收入!C52+茶山贝米收入!C52+湖南贝米易俗河收入!C52+湖南贝米岳塘收入!C52+'长安贝米收入 '!C52</f>
        <v>0</v>
      </c>
      <c r="D52" s="8">
        <f>东城贝米收入!D52+茶山贝米收入!D52+湖南贝米易俗河收入!D52+湖南贝米岳塘收入!D52+'长安贝米收入 '!D52</f>
        <v>0</v>
      </c>
      <c r="E52" s="8">
        <f>东城贝米收入!E52+茶山贝米收入!E52+湖南贝米易俗河收入!E52+湖南贝米岳塘收入!E52+'长安贝米收入 '!E52</f>
        <v>0</v>
      </c>
      <c r="F52" s="8">
        <f>东城贝米收入!F52+茶山贝米收入!F52+湖南贝米易俗河收入!F52+湖南贝米岳塘收入!F52+'长安贝米收入 '!F52</f>
        <v>0</v>
      </c>
      <c r="G52" s="8">
        <f>东城贝米收入!G52+茶山贝米收入!G52+湖南贝米易俗河收入!G52+湖南贝米岳塘收入!G52+'长安贝米收入 '!G52</f>
        <v>0</v>
      </c>
      <c r="H52" s="8">
        <f>东城贝米收入!H52+茶山贝米收入!H52+湖南贝米易俗河收入!H52+湖南贝米岳塘收入!H52+'长安贝米收入 '!H52</f>
        <v>0</v>
      </c>
      <c r="I52" s="8">
        <f>东城贝米收入!I52+茶山贝米收入!I52+湖南贝米易俗河收入!I52+湖南贝米岳塘收入!I52+'长安贝米收入 '!I52</f>
        <v>0</v>
      </c>
      <c r="J52" s="8">
        <f>东城贝米收入!J52+茶山贝米收入!J52+湖南贝米易俗河收入!J52+湖南贝米岳塘收入!J52+'长安贝米收入 '!J52</f>
        <v>0</v>
      </c>
      <c r="K52" s="8">
        <f>东城贝米收入!K52+茶山贝米收入!K52+湖南贝米易俗河收入!K52+湖南贝米岳塘收入!K52+'长安贝米收入 '!K52</f>
        <v>0</v>
      </c>
      <c r="L52" s="8">
        <f>东城贝米收入!L52+茶山贝米收入!L52+湖南贝米易俗河收入!L52+湖南贝米岳塘收入!L52+'长安贝米收入 '!L52+石龙贝米收入!L52</f>
        <v>0</v>
      </c>
      <c r="M52" s="8">
        <f>东城贝米收入!M52+茶山贝米收入!M52+湖南贝米易俗河收入!M52+湖南贝米岳塘收入!M52+'长安贝米收入 '!M52+石龙贝米收入!M52</f>
        <v>0</v>
      </c>
      <c r="N52" s="8">
        <f>东城贝米收入!N52+茶山贝米收入!N52+湖南贝米易俗河收入!N52+湖南贝米岳塘收入!N52+'长安贝米收入 '!N52+石龙贝米收入!N52</f>
        <v>0</v>
      </c>
      <c r="O52" s="27">
        <f t="shared" si="1"/>
        <v>0</v>
      </c>
      <c r="P52" s="28"/>
    </row>
    <row r="53" s="1" customFormat="1" customHeight="1" spans="1:16">
      <c r="A53" s="5"/>
      <c r="B53" s="10" t="s">
        <v>56</v>
      </c>
      <c r="C53" s="8">
        <f>东城贝米收入!C53+茶山贝米收入!C53+湖南贝米易俗河收入!C53+湖南贝米岳塘收入!C53+'长安贝米收入 '!C53</f>
        <v>0</v>
      </c>
      <c r="D53" s="8">
        <f>东城贝米收入!D53+茶山贝米收入!D53+湖南贝米易俗河收入!D53+湖南贝米岳塘收入!D53+'长安贝米收入 '!D53</f>
        <v>0</v>
      </c>
      <c r="E53" s="8">
        <f>东城贝米收入!E53+茶山贝米收入!E53+湖南贝米易俗河收入!E53+湖南贝米岳塘收入!E53+'长安贝米收入 '!E53</f>
        <v>0</v>
      </c>
      <c r="F53" s="8">
        <f>东城贝米收入!F53+茶山贝米收入!F53+湖南贝米易俗河收入!F53+湖南贝米岳塘收入!F53+'长安贝米收入 '!F53</f>
        <v>0</v>
      </c>
      <c r="G53" s="8">
        <f>东城贝米收入!G53+茶山贝米收入!G53+湖南贝米易俗河收入!G53+湖南贝米岳塘收入!G53+'长安贝米收入 '!G53</f>
        <v>0</v>
      </c>
      <c r="H53" s="8">
        <f>东城贝米收入!H53+茶山贝米收入!H53+湖南贝米易俗河收入!H53+湖南贝米岳塘收入!H53+'长安贝米收入 '!H53</f>
        <v>0</v>
      </c>
      <c r="I53" s="8">
        <f>东城贝米收入!I53+茶山贝米收入!I53+湖南贝米易俗河收入!I53+湖南贝米岳塘收入!I53+'长安贝米收入 '!I53</f>
        <v>0</v>
      </c>
      <c r="J53" s="8">
        <f>东城贝米收入!J53+茶山贝米收入!J53+湖南贝米易俗河收入!J53+湖南贝米岳塘收入!J53+'长安贝米收入 '!J53</f>
        <v>0</v>
      </c>
      <c r="K53" s="8">
        <f>东城贝米收入!K53+茶山贝米收入!K53+湖南贝米易俗河收入!K53+湖南贝米岳塘收入!K53+'长安贝米收入 '!K53</f>
        <v>0</v>
      </c>
      <c r="L53" s="8">
        <f>东城贝米收入!L53+茶山贝米收入!L53+湖南贝米易俗河收入!L53+湖南贝米岳塘收入!L53+'长安贝米收入 '!L53+石龙贝米收入!L53</f>
        <v>0</v>
      </c>
      <c r="M53" s="8">
        <f>东城贝米收入!M53+茶山贝米收入!M53+湖南贝米易俗河收入!M53+湖南贝米岳塘收入!M53+'长安贝米收入 '!M53+石龙贝米收入!M53</f>
        <v>0</v>
      </c>
      <c r="N53" s="8">
        <f>东城贝米收入!N53+茶山贝米收入!N53+湖南贝米易俗河收入!N53+湖南贝米岳塘收入!N53+'长安贝米收入 '!N53+石龙贝米收入!N53</f>
        <v>0</v>
      </c>
      <c r="O53" s="27">
        <f t="shared" si="1"/>
        <v>0</v>
      </c>
      <c r="P53" s="28"/>
    </row>
    <row r="54" s="1" customFormat="1" customHeight="1" spans="1:16">
      <c r="A54" s="5"/>
      <c r="B54" s="10" t="s">
        <v>57</v>
      </c>
      <c r="C54" s="8">
        <f>东城贝米收入!C54+茶山贝米收入!C54+湖南贝米易俗河收入!C54+湖南贝米岳塘收入!C54+'长安贝米收入 '!C54</f>
        <v>0</v>
      </c>
      <c r="D54" s="8">
        <f>东城贝米收入!D54+茶山贝米收入!D54+湖南贝米易俗河收入!D54+湖南贝米岳塘收入!D54+'长安贝米收入 '!D54</f>
        <v>0</v>
      </c>
      <c r="E54" s="8">
        <f>东城贝米收入!E54+茶山贝米收入!E54+湖南贝米易俗河收入!E54+湖南贝米岳塘收入!E54+'长安贝米收入 '!E54</f>
        <v>0</v>
      </c>
      <c r="F54" s="8">
        <f>东城贝米收入!F54+茶山贝米收入!F54+湖南贝米易俗河收入!F54+湖南贝米岳塘收入!F54+'长安贝米收入 '!F54</f>
        <v>0</v>
      </c>
      <c r="G54" s="8">
        <f>东城贝米收入!G54+茶山贝米收入!G54+湖南贝米易俗河收入!G54+湖南贝米岳塘收入!G54+'长安贝米收入 '!G54</f>
        <v>0</v>
      </c>
      <c r="H54" s="8">
        <f>东城贝米收入!H54+茶山贝米收入!H54+湖南贝米易俗河收入!H54+湖南贝米岳塘收入!H54+'长安贝米收入 '!H54</f>
        <v>0</v>
      </c>
      <c r="I54" s="8">
        <f>东城贝米收入!I54+茶山贝米收入!I54+湖南贝米易俗河收入!I54+湖南贝米岳塘收入!I54+'长安贝米收入 '!I54</f>
        <v>0</v>
      </c>
      <c r="J54" s="8">
        <f>东城贝米收入!J54+茶山贝米收入!J54+湖南贝米易俗河收入!J54+湖南贝米岳塘收入!J54+'长安贝米收入 '!J54</f>
        <v>0</v>
      </c>
      <c r="K54" s="8">
        <f>东城贝米收入!K54+茶山贝米收入!K54+湖南贝米易俗河收入!K54+湖南贝米岳塘收入!K54+'长安贝米收入 '!K54</f>
        <v>0</v>
      </c>
      <c r="L54" s="8">
        <f>东城贝米收入!L54+茶山贝米收入!L54+湖南贝米易俗河收入!L54+湖南贝米岳塘收入!L54+'长安贝米收入 '!L54+石龙贝米收入!L54</f>
        <v>0</v>
      </c>
      <c r="M54" s="8">
        <f>东城贝米收入!M54+茶山贝米收入!M54+湖南贝米易俗河收入!M54+湖南贝米岳塘收入!M54+'长安贝米收入 '!M54+石龙贝米收入!M54</f>
        <v>0</v>
      </c>
      <c r="N54" s="8">
        <f>东城贝米收入!N54+茶山贝米收入!N54+湖南贝米易俗河收入!N54+湖南贝米岳塘收入!N54+'长安贝米收入 '!N54+石龙贝米收入!N54</f>
        <v>0</v>
      </c>
      <c r="O54" s="27">
        <f t="shared" si="1"/>
        <v>0</v>
      </c>
      <c r="P54" s="28"/>
    </row>
    <row r="55" s="1" customFormat="1" customHeight="1" spans="1:16">
      <c r="A55" s="5"/>
      <c r="B55" s="10" t="s">
        <v>58</v>
      </c>
      <c r="C55" s="8">
        <f>东城贝米收入!C55+茶山贝米收入!C55+湖南贝米易俗河收入!C55+湖南贝米岳塘收入!C55+'长安贝米收入 '!C55</f>
        <v>0</v>
      </c>
      <c r="D55" s="8">
        <f>东城贝米收入!D55+茶山贝米收入!D55+湖南贝米易俗河收入!D55+湖南贝米岳塘收入!D55+'长安贝米收入 '!D55</f>
        <v>0</v>
      </c>
      <c r="E55" s="8">
        <f>东城贝米收入!E55+茶山贝米收入!E55+湖南贝米易俗河收入!E55+湖南贝米岳塘收入!E55+'长安贝米收入 '!E55</f>
        <v>0</v>
      </c>
      <c r="F55" s="8">
        <f>东城贝米收入!F55+茶山贝米收入!F55+湖南贝米易俗河收入!F55+湖南贝米岳塘收入!F55+'长安贝米收入 '!F55</f>
        <v>0</v>
      </c>
      <c r="G55" s="8">
        <f>东城贝米收入!G55+茶山贝米收入!G55+湖南贝米易俗河收入!G55+湖南贝米岳塘收入!G55+'长安贝米收入 '!G55</f>
        <v>0</v>
      </c>
      <c r="H55" s="8">
        <f>东城贝米收入!H55+茶山贝米收入!H55+湖南贝米易俗河收入!H55+湖南贝米岳塘收入!H55+'长安贝米收入 '!H55</f>
        <v>0</v>
      </c>
      <c r="I55" s="8">
        <f>东城贝米收入!I55+茶山贝米收入!I55+湖南贝米易俗河收入!I55+湖南贝米岳塘收入!I55+'长安贝米收入 '!I55</f>
        <v>0</v>
      </c>
      <c r="J55" s="8">
        <f>东城贝米收入!J55+茶山贝米收入!J55+湖南贝米易俗河收入!J55+湖南贝米岳塘收入!J55+'长安贝米收入 '!J55</f>
        <v>0</v>
      </c>
      <c r="K55" s="8">
        <f>东城贝米收入!K55+茶山贝米收入!K55+湖南贝米易俗河收入!K55+湖南贝米岳塘收入!K55+'长安贝米收入 '!K55</f>
        <v>0</v>
      </c>
      <c r="L55" s="8">
        <f>东城贝米收入!L55+茶山贝米收入!L55+湖南贝米易俗河收入!L55+湖南贝米岳塘收入!L55+'长安贝米收入 '!L55+石龙贝米收入!L55</f>
        <v>0</v>
      </c>
      <c r="M55" s="8">
        <f>东城贝米收入!M55+茶山贝米收入!M55+湖南贝米易俗河收入!M55+湖南贝米岳塘收入!M55+'长安贝米收入 '!M55+石龙贝米收入!M55</f>
        <v>0</v>
      </c>
      <c r="N55" s="8">
        <f>东城贝米收入!N55+茶山贝米收入!N55+湖南贝米易俗河收入!N55+湖南贝米岳塘收入!N55+'长安贝米收入 '!N55+石龙贝米收入!N55</f>
        <v>0</v>
      </c>
      <c r="O55" s="27">
        <f t="shared" si="1"/>
        <v>0</v>
      </c>
      <c r="P55" s="28"/>
    </row>
    <row r="56" s="1" customFormat="1" customHeight="1" spans="1:16">
      <c r="A56" s="5"/>
      <c r="B56" s="10" t="s">
        <v>59</v>
      </c>
      <c r="C56" s="8">
        <f>东城贝米收入!C56+茶山贝米收入!C56+湖南贝米易俗河收入!C56+湖南贝米岳塘收入!C56+'长安贝米收入 '!C56</f>
        <v>868.35</v>
      </c>
      <c r="D56" s="8">
        <f>东城贝米收入!D56+茶山贝米收入!D56+湖南贝米易俗河收入!D56+湖南贝米岳塘收入!D56+'长安贝米收入 '!D56</f>
        <v>1557.69</v>
      </c>
      <c r="E56" s="8">
        <f>东城贝米收入!E56+茶山贝米收入!E56+湖南贝米易俗河收入!E56+湖南贝米岳塘收入!E56+'长安贝米收入 '!E56</f>
        <v>3878.87</v>
      </c>
      <c r="F56" s="8">
        <f>东城贝米收入!F56+茶山贝米收入!F56+湖南贝米易俗河收入!F56+湖南贝米岳塘收入!F56+'长安贝米收入 '!F56</f>
        <v>4967.12</v>
      </c>
      <c r="G56" s="8">
        <f>东城贝米收入!G56+茶山贝米收入!G56+湖南贝米易俗河收入!G56+湖南贝米岳塘收入!G56+'长安贝米收入 '!G56</f>
        <v>4225.43</v>
      </c>
      <c r="H56" s="8">
        <f>东城贝米收入!H56+茶山贝米收入!H56+湖南贝米易俗河收入!H56+湖南贝米岳塘收入!H56+'长安贝米收入 '!H56</f>
        <v>4917.71</v>
      </c>
      <c r="I56" s="8">
        <f>东城贝米收入!I56+茶山贝米收入!I56+湖南贝米易俗河收入!I56+湖南贝米岳塘收入!I56+'长安贝米收入 '!I56</f>
        <v>2572.85</v>
      </c>
      <c r="J56" s="8">
        <f>东城贝米收入!J56+茶山贝米收入!J56+湖南贝米易俗河收入!J56+湖南贝米岳塘收入!J56+'长安贝米收入 '!J56</f>
        <v>8463</v>
      </c>
      <c r="K56" s="8">
        <f>东城贝米收入!K56+茶山贝米收入!K56+湖南贝米易俗河收入!K56+湖南贝米岳塘收入!K56+'长安贝米收入 '!K56</f>
        <v>6475.44</v>
      </c>
      <c r="L56" s="8">
        <f>东城贝米收入!L56+茶山贝米收入!L56+湖南贝米易俗河收入!L56+湖南贝米岳塘收入!L56+'长安贝米收入 '!L56+石龙贝米收入!L56</f>
        <v>4135.9</v>
      </c>
      <c r="M56" s="8">
        <f>东城贝米收入!M56+茶山贝米收入!M56+湖南贝米易俗河收入!M56+湖南贝米岳塘收入!M56+'长安贝米收入 '!M56+石龙贝米收入!M56</f>
        <v>7436.27</v>
      </c>
      <c r="N56" s="8">
        <f>东城贝米收入!N56+茶山贝米收入!N56+湖南贝米易俗河收入!N56+湖南贝米岳塘收入!N56+'长安贝米收入 '!N56+石龙贝米收入!N56</f>
        <v>8172.48</v>
      </c>
      <c r="O56" s="27">
        <f t="shared" si="1"/>
        <v>57671.11</v>
      </c>
      <c r="P56" s="28"/>
    </row>
    <row r="57" s="1" customFormat="1" customHeight="1" spans="1:16">
      <c r="A57" s="5"/>
      <c r="B57" s="10" t="s">
        <v>60</v>
      </c>
      <c r="C57" s="8">
        <f>东城贝米收入!C57+茶山贝米收入!C57+湖南贝米易俗河收入!C57+湖南贝米岳塘收入!C57+'长安贝米收入 '!C57</f>
        <v>2208.84</v>
      </c>
      <c r="D57" s="8">
        <f>东城贝米收入!D57+茶山贝米收入!D57+湖南贝米易俗河收入!D57+湖南贝米岳塘收入!D57+'长安贝米收入 '!D57</f>
        <v>3581.83</v>
      </c>
      <c r="E57" s="8">
        <f>东城贝米收入!E57+茶山贝米收入!E57+湖南贝米易俗河收入!E57+湖南贝米岳塘收入!E57+'长安贝米收入 '!E57</f>
        <v>3970.71</v>
      </c>
      <c r="F57" s="8">
        <f>东城贝米收入!F57+茶山贝米收入!F57+湖南贝米易俗河收入!F57+湖南贝米岳塘收入!F57+'长安贝米收入 '!F57</f>
        <v>6238.4</v>
      </c>
      <c r="G57" s="8">
        <f>东城贝米收入!G57+茶山贝米收入!G57+湖南贝米易俗河收入!G57+湖南贝米岳塘收入!G57+'长安贝米收入 '!G57</f>
        <v>5210.63</v>
      </c>
      <c r="H57" s="8">
        <f>东城贝米收入!H57+茶山贝米收入!H57+湖南贝米易俗河收入!H57+湖南贝米岳塘收入!H57+'长安贝米收入 '!H57</f>
        <v>8759.52</v>
      </c>
      <c r="I57" s="8">
        <f>东城贝米收入!I57+茶山贝米收入!I57+湖南贝米易俗河收入!I57+湖南贝米岳塘收入!I57+'长安贝米收入 '!I57</f>
        <v>3413.25</v>
      </c>
      <c r="J57" s="8">
        <f>东城贝米收入!J57+茶山贝米收入!J57+湖南贝米易俗河收入!J57+湖南贝米岳塘收入!J57+'长安贝米收入 '!J57</f>
        <v>14230</v>
      </c>
      <c r="K57" s="8">
        <f>东城贝米收入!K57+茶山贝米收入!K57+湖南贝米易俗河收入!K57+湖南贝米岳塘收入!K57+'长安贝米收入 '!K57</f>
        <v>7900.94</v>
      </c>
      <c r="L57" s="8">
        <f>东城贝米收入!L57+茶山贝米收入!L57+湖南贝米易俗河收入!L57+湖南贝米岳塘收入!L57+'长安贝米收入 '!L57+石龙贝米收入!L57</f>
        <v>4874.69</v>
      </c>
      <c r="M57" s="8">
        <f>东城贝米收入!M57+茶山贝米收入!M57+湖南贝米易俗河收入!M57+湖南贝米岳塘收入!M57+'长安贝米收入 '!M57+石龙贝米收入!M57</f>
        <v>9462</v>
      </c>
      <c r="N57" s="8">
        <f>东城贝米收入!N57+茶山贝米收入!N57+湖南贝米易俗河收入!N57+湖南贝米岳塘收入!N57+'长安贝米收入 '!N57+石龙贝米收入!N57</f>
        <v>10098.48</v>
      </c>
      <c r="O57" s="27">
        <f t="shared" si="1"/>
        <v>79949.29</v>
      </c>
      <c r="P57" s="28"/>
    </row>
    <row r="58" s="1" customFormat="1" customHeight="1" spans="1:16">
      <c r="A58" s="5"/>
      <c r="B58" s="10" t="s">
        <v>61</v>
      </c>
      <c r="C58" s="8">
        <f>东城贝米收入!C58+茶山贝米收入!C58+湖南贝米易俗河收入!C58+湖南贝米岳塘收入!C58+'长安贝米收入 '!C58</f>
        <v>360</v>
      </c>
      <c r="D58" s="8">
        <f>东城贝米收入!D58+茶山贝米收入!D58+湖南贝米易俗河收入!D58+湖南贝米岳塘收入!D58+'长安贝米收入 '!D58</f>
        <v>846</v>
      </c>
      <c r="E58" s="8">
        <f>东城贝米收入!E58+茶山贝米收入!E58+湖南贝米易俗河收入!E58+湖南贝米岳塘收入!E58+'长安贝米收入 '!E58</f>
        <v>1994.93</v>
      </c>
      <c r="F58" s="8">
        <f>东城贝米收入!F58+茶山贝米收入!F58+湖南贝米易俗河收入!F58+湖南贝米岳塘收入!F58+'长安贝米收入 '!F58</f>
        <v>2637.12</v>
      </c>
      <c r="G58" s="8">
        <f>东城贝米收入!G58+茶山贝米收入!G58+湖南贝米易俗河收入!G58+湖南贝米岳塘收入!G58+'长安贝米收入 '!G58</f>
        <v>2343.52</v>
      </c>
      <c r="H58" s="8">
        <f>东城贝米收入!H58+茶山贝米收入!H58+湖南贝米易俗河收入!H58+湖南贝米岳塘收入!H58+'长安贝米收入 '!H58</f>
        <v>2723.05</v>
      </c>
      <c r="I58" s="8">
        <f>东城贝米收入!I58+茶山贝米收入!I58+湖南贝米易俗河收入!I58+湖南贝米岳塘收入!I58+'长安贝米收入 '!I58</f>
        <v>835.37</v>
      </c>
      <c r="J58" s="8">
        <f>东城贝米收入!J58+茶山贝米收入!J58+湖南贝米易俗河收入!J58+湖南贝米岳塘收入!J58+'长安贝米收入 '!J58</f>
        <v>5240</v>
      </c>
      <c r="K58" s="8">
        <f>东城贝米收入!K58+茶山贝米收入!K58+湖南贝米易俗河收入!K58+湖南贝米岳塘收入!K58+'长安贝米收入 '!K58</f>
        <v>4791.1</v>
      </c>
      <c r="L58" s="8">
        <f>东城贝米收入!L58+茶山贝米收入!L58+湖南贝米易俗河收入!L58+湖南贝米岳塘收入!L58+'长安贝米收入 '!L58+石龙贝米收入!L58</f>
        <v>5713.39</v>
      </c>
      <c r="M58" s="8">
        <f>东城贝米收入!M58+茶山贝米收入!M58+湖南贝米易俗河收入!M58+湖南贝米岳塘收入!M58+'长安贝米收入 '!M58+石龙贝米收入!M58</f>
        <v>8380.15</v>
      </c>
      <c r="N58" s="8">
        <f>东城贝米收入!N58+茶山贝米收入!N58+湖南贝米易俗河收入!N58+湖南贝米岳塘收入!N58+'长安贝米收入 '!N58+石龙贝米收入!N58</f>
        <v>9326.35</v>
      </c>
      <c r="O58" s="27">
        <f t="shared" si="1"/>
        <v>45190.98</v>
      </c>
      <c r="P58" s="28"/>
    </row>
    <row r="59" s="1" customFormat="1" customHeight="1" spans="1:16">
      <c r="A59" s="5"/>
      <c r="B59" s="10" t="s">
        <v>62</v>
      </c>
      <c r="C59" s="8">
        <f>东城贝米收入!C59+茶山贝米收入!C59+湖南贝米易俗河收入!C59+湖南贝米岳塘收入!C59+'长安贝米收入 '!C59</f>
        <v>0</v>
      </c>
      <c r="D59" s="8">
        <f>东城贝米收入!D59+茶山贝米收入!D59+湖南贝米易俗河收入!D59+湖南贝米岳塘收入!D59+'长安贝米收入 '!D59</f>
        <v>0</v>
      </c>
      <c r="E59" s="8">
        <f>东城贝米收入!E59+茶山贝米收入!E59+湖南贝米易俗河收入!E59+湖南贝米岳塘收入!E59+'长安贝米收入 '!E59</f>
        <v>0</v>
      </c>
      <c r="F59" s="8">
        <f>东城贝米收入!F59+茶山贝米收入!F59+湖南贝米易俗河收入!F59+湖南贝米岳塘收入!F59+'长安贝米收入 '!F59</f>
        <v>0</v>
      </c>
      <c r="G59" s="8">
        <f>东城贝米收入!G59+茶山贝米收入!G59+湖南贝米易俗河收入!G59+湖南贝米岳塘收入!G59+'长安贝米收入 '!G59</f>
        <v>0</v>
      </c>
      <c r="H59" s="8">
        <f>东城贝米收入!H59+茶山贝米收入!H59+湖南贝米易俗河收入!H59+湖南贝米岳塘收入!H59+'长安贝米收入 '!H59</f>
        <v>0</v>
      </c>
      <c r="I59" s="8">
        <f>东城贝米收入!I59+茶山贝米收入!I59+湖南贝米易俗河收入!I59+湖南贝米岳塘收入!I59+'长安贝米收入 '!I59</f>
        <v>0</v>
      </c>
      <c r="J59" s="8">
        <f>东城贝米收入!J59+茶山贝米收入!J59+湖南贝米易俗河收入!J59+湖南贝米岳塘收入!J59+'长安贝米收入 '!J59</f>
        <v>0</v>
      </c>
      <c r="K59" s="8">
        <f>东城贝米收入!K59+茶山贝米收入!K59+湖南贝米易俗河收入!K59+湖南贝米岳塘收入!K59+'长安贝米收入 '!K59</f>
        <v>0</v>
      </c>
      <c r="L59" s="8">
        <f>东城贝米收入!L59+茶山贝米收入!L59+湖南贝米易俗河收入!L59+湖南贝米岳塘收入!L59+'长安贝米收入 '!L59+石龙贝米收入!L59</f>
        <v>0</v>
      </c>
      <c r="M59" s="8">
        <f>东城贝米收入!M59+茶山贝米收入!M59+湖南贝米易俗河收入!M59+湖南贝米岳塘收入!M59+'长安贝米收入 '!M59+石龙贝米收入!M59</f>
        <v>0</v>
      </c>
      <c r="N59" s="8">
        <f>东城贝米收入!N59+茶山贝米收入!N59+湖南贝米易俗河收入!N59+湖南贝米岳塘收入!N59+'长安贝米收入 '!N59+石龙贝米收入!N59</f>
        <v>0</v>
      </c>
      <c r="O59" s="27">
        <f t="shared" si="1"/>
        <v>0</v>
      </c>
      <c r="P59" s="28"/>
    </row>
    <row r="60" s="1" customFormat="1" customHeight="1" spans="1:16">
      <c r="A60" s="5"/>
      <c r="B60" s="10" t="s">
        <v>63</v>
      </c>
      <c r="C60" s="8">
        <f>东城贝米收入!C60+茶山贝米收入!C60+湖南贝米易俗河收入!C60+湖南贝米岳塘收入!C60+'长安贝米收入 '!C60</f>
        <v>0</v>
      </c>
      <c r="D60" s="8">
        <f>东城贝米收入!D60+茶山贝米收入!D60+湖南贝米易俗河收入!D60+湖南贝米岳塘收入!D60+'长安贝米收入 '!D60</f>
        <v>0</v>
      </c>
      <c r="E60" s="8">
        <f>东城贝米收入!E60+茶山贝米收入!E60+湖南贝米易俗河收入!E60+湖南贝米岳塘收入!E60+'长安贝米收入 '!E60</f>
        <v>0</v>
      </c>
      <c r="F60" s="8">
        <f>东城贝米收入!F60+茶山贝米收入!F60+湖南贝米易俗河收入!F60+湖南贝米岳塘收入!F60+'长安贝米收入 '!F60</f>
        <v>0</v>
      </c>
      <c r="G60" s="8">
        <f>东城贝米收入!G60+茶山贝米收入!G60+湖南贝米易俗河收入!G60+湖南贝米岳塘收入!G60+'长安贝米收入 '!G60</f>
        <v>0</v>
      </c>
      <c r="H60" s="8">
        <f>东城贝米收入!H60+茶山贝米收入!H60+湖南贝米易俗河收入!H60+湖南贝米岳塘收入!H60+'长安贝米收入 '!H60</f>
        <v>0</v>
      </c>
      <c r="I60" s="8">
        <f>东城贝米收入!I60+茶山贝米收入!I60+湖南贝米易俗河收入!I60+湖南贝米岳塘收入!I60+'长安贝米收入 '!I60</f>
        <v>0</v>
      </c>
      <c r="J60" s="8">
        <f>东城贝米收入!J60+茶山贝米收入!J60+湖南贝米易俗河收入!J60+湖南贝米岳塘收入!J60+'长安贝米收入 '!J60</f>
        <v>0</v>
      </c>
      <c r="K60" s="8">
        <f>东城贝米收入!K60+茶山贝米收入!K60+湖南贝米易俗河收入!K60+湖南贝米岳塘收入!K60+'长安贝米收入 '!K60</f>
        <v>0</v>
      </c>
      <c r="L60" s="8">
        <f>东城贝米收入!L60+茶山贝米收入!L60+湖南贝米易俗河收入!L60+湖南贝米岳塘收入!L60+'长安贝米收入 '!L60+石龙贝米收入!L60</f>
        <v>0</v>
      </c>
      <c r="M60" s="8">
        <f>东城贝米收入!M60+茶山贝米收入!M60+湖南贝米易俗河收入!M60+湖南贝米岳塘收入!M60+'长安贝米收入 '!M60+石龙贝米收入!M60</f>
        <v>0</v>
      </c>
      <c r="N60" s="8">
        <f>东城贝米收入!N60+茶山贝米收入!N60+湖南贝米易俗河收入!N60+湖南贝米岳塘收入!N60+'长安贝米收入 '!N60+石龙贝米收入!N60</f>
        <v>0</v>
      </c>
      <c r="O60" s="27">
        <f t="shared" si="1"/>
        <v>0</v>
      </c>
      <c r="P60" s="28"/>
    </row>
    <row r="61" s="1" customFormat="1" customHeight="1" spans="1:16">
      <c r="A61" s="14" t="s">
        <v>70</v>
      </c>
      <c r="B61" s="10" t="s">
        <v>53</v>
      </c>
      <c r="C61" s="8">
        <f>东城贝米收入!C61+茶山贝米收入!C61+湖南贝米易俗河收入!C61+湖南贝米岳塘收入!C61+'长安贝米收入 '!C61</f>
        <v>0</v>
      </c>
      <c r="D61" s="8">
        <f>东城贝米收入!D61+茶山贝米收入!D61+湖南贝米易俗河收入!D61+湖南贝米岳塘收入!D61+'长安贝米收入 '!D61</f>
        <v>0</v>
      </c>
      <c r="E61" s="8">
        <f>东城贝米收入!E61+茶山贝米收入!E61+湖南贝米易俗河收入!E61+湖南贝米岳塘收入!E61+'长安贝米收入 '!E61</f>
        <v>0</v>
      </c>
      <c r="F61" s="8">
        <f>东城贝米收入!F61+茶山贝米收入!F61+湖南贝米易俗河收入!F61+湖南贝米岳塘收入!F61+'长安贝米收入 '!F61</f>
        <v>0</v>
      </c>
      <c r="G61" s="8">
        <f>东城贝米收入!G61+茶山贝米收入!G61+湖南贝米易俗河收入!G61+湖南贝米岳塘收入!G61+'长安贝米收入 '!G61</f>
        <v>0</v>
      </c>
      <c r="H61" s="8">
        <f>东城贝米收入!H61+茶山贝米收入!H61+湖南贝米易俗河收入!H61+湖南贝米岳塘收入!H61+'长安贝米收入 '!H61</f>
        <v>0</v>
      </c>
      <c r="I61" s="8">
        <f>东城贝米收入!I61+茶山贝米收入!I61+湖南贝米易俗河收入!I61+湖南贝米岳塘收入!I61+'长安贝米收入 '!I61</f>
        <v>0</v>
      </c>
      <c r="J61" s="8">
        <f>东城贝米收入!J61+茶山贝米收入!J61+湖南贝米易俗河收入!J61+湖南贝米岳塘收入!J61+'长安贝米收入 '!J61</f>
        <v>0</v>
      </c>
      <c r="K61" s="8">
        <f>东城贝米收入!K61+茶山贝米收入!K61+湖南贝米易俗河收入!K61+湖南贝米岳塘收入!K61+'长安贝米收入 '!K61</f>
        <v>0</v>
      </c>
      <c r="L61" s="8">
        <f>东城贝米收入!L61+茶山贝米收入!L61+湖南贝米易俗河收入!L61+湖南贝米岳塘收入!L61+'长安贝米收入 '!L61+石龙贝米收入!L61</f>
        <v>0</v>
      </c>
      <c r="M61" s="8">
        <f>东城贝米收入!M61+茶山贝米收入!M61+湖南贝米易俗河收入!M61+湖南贝米岳塘收入!M61+'长安贝米收入 '!M61+石龙贝米收入!M61</f>
        <v>0</v>
      </c>
      <c r="N61" s="8">
        <f>东城贝米收入!N61+茶山贝米收入!N61+湖南贝米易俗河收入!N61+湖南贝米岳塘收入!N61+'长安贝米收入 '!N61+石龙贝米收入!N61</f>
        <v>0</v>
      </c>
      <c r="O61" s="27">
        <f t="shared" si="1"/>
        <v>0</v>
      </c>
      <c r="P61" s="28"/>
    </row>
    <row r="62" s="1" customFormat="1" customHeight="1" spans="1:16">
      <c r="A62" s="14"/>
      <c r="B62" s="10" t="s">
        <v>54</v>
      </c>
      <c r="C62" s="8">
        <f>东城贝米收入!C62+茶山贝米收入!C62+湖南贝米易俗河收入!C62+湖南贝米岳塘收入!C62+'长安贝米收入 '!C62</f>
        <v>102.6</v>
      </c>
      <c r="D62" s="8">
        <f>东城贝米收入!D62+茶山贝米收入!D62+湖南贝米易俗河收入!D62+湖南贝米岳塘收入!D62+'长安贝米收入 '!D62</f>
        <v>0</v>
      </c>
      <c r="E62" s="8">
        <f>东城贝米收入!E62+茶山贝米收入!E62+湖南贝米易俗河收入!E62+湖南贝米岳塘收入!E62+'长安贝米收入 '!E62</f>
        <v>0</v>
      </c>
      <c r="F62" s="8">
        <f>东城贝米收入!F62+茶山贝米收入!F62+湖南贝米易俗河收入!F62+湖南贝米岳塘收入!F62+'长安贝米收入 '!F62</f>
        <v>0</v>
      </c>
      <c r="G62" s="8">
        <f>东城贝米收入!G62+茶山贝米收入!G62+湖南贝米易俗河收入!G62+湖南贝米岳塘收入!G62+'长安贝米收入 '!G62</f>
        <v>0</v>
      </c>
      <c r="H62" s="8">
        <f>东城贝米收入!H62+茶山贝米收入!H62+湖南贝米易俗河收入!H62+湖南贝米岳塘收入!H62+'长安贝米收入 '!H62</f>
        <v>0</v>
      </c>
      <c r="I62" s="8">
        <f>东城贝米收入!I62+茶山贝米收入!I62+湖南贝米易俗河收入!I62+湖南贝米岳塘收入!I62+'长安贝米收入 '!I62</f>
        <v>0</v>
      </c>
      <c r="J62" s="8">
        <f>东城贝米收入!J62+茶山贝米收入!J62+湖南贝米易俗河收入!J62+湖南贝米岳塘收入!J62+'长安贝米收入 '!J62</f>
        <v>0</v>
      </c>
      <c r="K62" s="8">
        <f>东城贝米收入!K62+茶山贝米收入!K62+湖南贝米易俗河收入!K62+湖南贝米岳塘收入!K62+'长安贝米收入 '!K62</f>
        <v>0</v>
      </c>
      <c r="L62" s="8">
        <f>东城贝米收入!L62+茶山贝米收入!L62+湖南贝米易俗河收入!L62+湖南贝米岳塘收入!L62+'长安贝米收入 '!L62+石龙贝米收入!L62</f>
        <v>0</v>
      </c>
      <c r="M62" s="8">
        <f>东城贝米收入!M62+茶山贝米收入!M62+湖南贝米易俗河收入!M62+湖南贝米岳塘收入!M62+'长安贝米收入 '!M62+石龙贝米收入!M62</f>
        <v>0</v>
      </c>
      <c r="N62" s="8">
        <f>东城贝米收入!N62+茶山贝米收入!N62+湖南贝米易俗河收入!N62+湖南贝米岳塘收入!N62+'长安贝米收入 '!N62+石龙贝米收入!N62</f>
        <v>0</v>
      </c>
      <c r="O62" s="27">
        <f t="shared" si="1"/>
        <v>102.6</v>
      </c>
      <c r="P62" s="28"/>
    </row>
    <row r="63" s="1" customFormat="1" customHeight="1" spans="1:16">
      <c r="A63" s="14"/>
      <c r="B63" s="10" t="s">
        <v>55</v>
      </c>
      <c r="C63" s="8">
        <f>东城贝米收入!C63+茶山贝米收入!C63+湖南贝米易俗河收入!C63+湖南贝米岳塘收入!C63+'长安贝米收入 '!C63</f>
        <v>0</v>
      </c>
      <c r="D63" s="8">
        <f>东城贝米收入!D63+茶山贝米收入!D63+湖南贝米易俗河收入!D63+湖南贝米岳塘收入!D63+'长安贝米收入 '!D63</f>
        <v>0</v>
      </c>
      <c r="E63" s="8">
        <f>东城贝米收入!E63+茶山贝米收入!E63+湖南贝米易俗河收入!E63+湖南贝米岳塘收入!E63+'长安贝米收入 '!E63</f>
        <v>0</v>
      </c>
      <c r="F63" s="8">
        <f>东城贝米收入!F63+茶山贝米收入!F63+湖南贝米易俗河收入!F63+湖南贝米岳塘收入!F63+'长安贝米收入 '!F63</f>
        <v>0</v>
      </c>
      <c r="G63" s="8">
        <f>东城贝米收入!G63+茶山贝米收入!G63+湖南贝米易俗河收入!G63+湖南贝米岳塘收入!G63+'长安贝米收入 '!G63</f>
        <v>0</v>
      </c>
      <c r="H63" s="8">
        <f>东城贝米收入!H63+茶山贝米收入!H63+湖南贝米易俗河收入!H63+湖南贝米岳塘收入!H63+'长安贝米收入 '!H63</f>
        <v>0</v>
      </c>
      <c r="I63" s="8">
        <f>东城贝米收入!I63+茶山贝米收入!I63+湖南贝米易俗河收入!I63+湖南贝米岳塘收入!I63+'长安贝米收入 '!I63</f>
        <v>0</v>
      </c>
      <c r="J63" s="8">
        <f>东城贝米收入!J63+茶山贝米收入!J63+湖南贝米易俗河收入!J63+湖南贝米岳塘收入!J63+'长安贝米收入 '!J63</f>
        <v>0</v>
      </c>
      <c r="K63" s="8">
        <f>东城贝米收入!K63+茶山贝米收入!K63+湖南贝米易俗河收入!K63+湖南贝米岳塘收入!K63+'长安贝米收入 '!K63</f>
        <v>0</v>
      </c>
      <c r="L63" s="8">
        <f>东城贝米收入!L63+茶山贝米收入!L63+湖南贝米易俗河收入!L63+湖南贝米岳塘收入!L63+'长安贝米收入 '!L63+石龙贝米收入!L63</f>
        <v>0</v>
      </c>
      <c r="M63" s="8">
        <f>东城贝米收入!M63+茶山贝米收入!M63+湖南贝米易俗河收入!M63+湖南贝米岳塘收入!M63+'长安贝米收入 '!M63+石龙贝米收入!M63</f>
        <v>0</v>
      </c>
      <c r="N63" s="8">
        <f>东城贝米收入!N63+茶山贝米收入!N63+湖南贝米易俗河收入!N63+湖南贝米岳塘收入!N63+'长安贝米收入 '!N63+石龙贝米收入!N63</f>
        <v>0</v>
      </c>
      <c r="O63" s="27">
        <f t="shared" si="1"/>
        <v>0</v>
      </c>
      <c r="P63" s="28"/>
    </row>
    <row r="64" s="1" customFormat="1" customHeight="1" spans="1:16">
      <c r="A64" s="14"/>
      <c r="B64" s="10" t="s">
        <v>56</v>
      </c>
      <c r="C64" s="8">
        <f>东城贝米收入!C64+茶山贝米收入!C64+湖南贝米易俗河收入!C64+湖南贝米岳塘收入!C64+'长安贝米收入 '!C64</f>
        <v>0</v>
      </c>
      <c r="D64" s="8">
        <f>东城贝米收入!D64+茶山贝米收入!D64+湖南贝米易俗河收入!D64+湖南贝米岳塘收入!D64+'长安贝米收入 '!D64</f>
        <v>0</v>
      </c>
      <c r="E64" s="8">
        <f>东城贝米收入!E64+茶山贝米收入!E64+湖南贝米易俗河收入!E64+湖南贝米岳塘收入!E64+'长安贝米收入 '!E64</f>
        <v>0</v>
      </c>
      <c r="F64" s="8">
        <f>东城贝米收入!F64+茶山贝米收入!F64+湖南贝米易俗河收入!F64+湖南贝米岳塘收入!F64+'长安贝米收入 '!F64</f>
        <v>0</v>
      </c>
      <c r="G64" s="8">
        <f>东城贝米收入!G64+茶山贝米收入!G64+湖南贝米易俗河收入!G64+湖南贝米岳塘收入!G64+'长安贝米收入 '!G64</f>
        <v>0</v>
      </c>
      <c r="H64" s="8">
        <f>东城贝米收入!H64+茶山贝米收入!H64+湖南贝米易俗河收入!H64+湖南贝米岳塘收入!H64+'长安贝米收入 '!H64</f>
        <v>0</v>
      </c>
      <c r="I64" s="8">
        <f>东城贝米收入!I64+茶山贝米收入!I64+湖南贝米易俗河收入!I64+湖南贝米岳塘收入!I64+'长安贝米收入 '!I64</f>
        <v>0</v>
      </c>
      <c r="J64" s="8">
        <f>东城贝米收入!J64+茶山贝米收入!J64+湖南贝米易俗河收入!J64+湖南贝米岳塘收入!J64+'长安贝米收入 '!J64</f>
        <v>0</v>
      </c>
      <c r="K64" s="8">
        <f>东城贝米收入!K64+茶山贝米收入!K64+湖南贝米易俗河收入!K64+湖南贝米岳塘收入!K64+'长安贝米收入 '!K64</f>
        <v>0</v>
      </c>
      <c r="L64" s="8">
        <f>东城贝米收入!L64+茶山贝米收入!L64+湖南贝米易俗河收入!L64+湖南贝米岳塘收入!L64+'长安贝米收入 '!L64+石龙贝米收入!L64</f>
        <v>0</v>
      </c>
      <c r="M64" s="8">
        <f>东城贝米收入!M64+茶山贝米收入!M64+湖南贝米易俗河收入!M64+湖南贝米岳塘收入!M64+'长安贝米收入 '!M64+石龙贝米收入!M64</f>
        <v>0</v>
      </c>
      <c r="N64" s="8">
        <f>东城贝米收入!N64+茶山贝米收入!N64+湖南贝米易俗河收入!N64+湖南贝米岳塘收入!N64+'长安贝米收入 '!N64+石龙贝米收入!N64</f>
        <v>0</v>
      </c>
      <c r="O64" s="27">
        <f t="shared" si="1"/>
        <v>0</v>
      </c>
      <c r="P64" s="28"/>
    </row>
    <row r="65" s="1" customFormat="1" customHeight="1" spans="1:16">
      <c r="A65" s="14"/>
      <c r="B65" s="10" t="s">
        <v>57</v>
      </c>
      <c r="C65" s="8">
        <f>东城贝米收入!C65+茶山贝米收入!C65+湖南贝米易俗河收入!C65+湖南贝米岳塘收入!C65+'长安贝米收入 '!C65</f>
        <v>0</v>
      </c>
      <c r="D65" s="8">
        <f>东城贝米收入!D65+茶山贝米收入!D65+湖南贝米易俗河收入!D65+湖南贝米岳塘收入!D65+'长安贝米收入 '!D65</f>
        <v>0</v>
      </c>
      <c r="E65" s="8">
        <f>东城贝米收入!E65+茶山贝米收入!E65+湖南贝米易俗河收入!E65+湖南贝米岳塘收入!E65+'长安贝米收入 '!E65</f>
        <v>0</v>
      </c>
      <c r="F65" s="8">
        <f>东城贝米收入!F65+茶山贝米收入!F65+湖南贝米易俗河收入!F65+湖南贝米岳塘收入!F65+'长安贝米收入 '!F65</f>
        <v>0</v>
      </c>
      <c r="G65" s="8">
        <f>东城贝米收入!G65+茶山贝米收入!G65+湖南贝米易俗河收入!G65+湖南贝米岳塘收入!G65+'长安贝米收入 '!G65</f>
        <v>0</v>
      </c>
      <c r="H65" s="8">
        <f>东城贝米收入!H65+茶山贝米收入!H65+湖南贝米易俗河收入!H65+湖南贝米岳塘收入!H65+'长安贝米收入 '!H65</f>
        <v>0</v>
      </c>
      <c r="I65" s="8">
        <f>东城贝米收入!I65+茶山贝米收入!I65+湖南贝米易俗河收入!I65+湖南贝米岳塘收入!I65+'长安贝米收入 '!I65</f>
        <v>0</v>
      </c>
      <c r="J65" s="8">
        <f>东城贝米收入!J65+茶山贝米收入!J65+湖南贝米易俗河收入!J65+湖南贝米岳塘收入!J65+'长安贝米收入 '!J65</f>
        <v>0</v>
      </c>
      <c r="K65" s="8">
        <f>东城贝米收入!K65+茶山贝米收入!K65+湖南贝米易俗河收入!K65+湖南贝米岳塘收入!K65+'长安贝米收入 '!K65</f>
        <v>0</v>
      </c>
      <c r="L65" s="8">
        <f>东城贝米收入!L65+茶山贝米收入!L65+湖南贝米易俗河收入!L65+湖南贝米岳塘收入!L65+'长安贝米收入 '!L65+石龙贝米收入!L65</f>
        <v>0</v>
      </c>
      <c r="M65" s="8">
        <f>东城贝米收入!M65+茶山贝米收入!M65+湖南贝米易俗河收入!M65+湖南贝米岳塘收入!M65+'长安贝米收入 '!M65+石龙贝米收入!M65</f>
        <v>0</v>
      </c>
      <c r="N65" s="8">
        <f>东城贝米收入!N65+茶山贝米收入!N65+湖南贝米易俗河收入!N65+湖南贝米岳塘收入!N65+'长安贝米收入 '!N65+石龙贝米收入!N65</f>
        <v>0</v>
      </c>
      <c r="O65" s="27">
        <f t="shared" si="1"/>
        <v>0</v>
      </c>
      <c r="P65" s="28"/>
    </row>
    <row r="66" s="1" customFormat="1" customHeight="1" spans="1:16">
      <c r="A66" s="14"/>
      <c r="B66" s="10" t="s">
        <v>58</v>
      </c>
      <c r="C66" s="8">
        <f>东城贝米收入!C66+茶山贝米收入!C66+湖南贝米易俗河收入!C66+湖南贝米岳塘收入!C66+'长安贝米收入 '!C66</f>
        <v>0</v>
      </c>
      <c r="D66" s="8">
        <f>东城贝米收入!D66+茶山贝米收入!D66+湖南贝米易俗河收入!D66+湖南贝米岳塘收入!D66+'长安贝米收入 '!D66</f>
        <v>0</v>
      </c>
      <c r="E66" s="8">
        <f>东城贝米收入!E66+茶山贝米收入!E66+湖南贝米易俗河收入!E66+湖南贝米岳塘收入!E66+'长安贝米收入 '!E66</f>
        <v>0</v>
      </c>
      <c r="F66" s="8">
        <f>东城贝米收入!F66+茶山贝米收入!F66+湖南贝米易俗河收入!F66+湖南贝米岳塘收入!F66+'长安贝米收入 '!F66</f>
        <v>0</v>
      </c>
      <c r="G66" s="8">
        <f>东城贝米收入!G66+茶山贝米收入!G66+湖南贝米易俗河收入!G66+湖南贝米岳塘收入!G66+'长安贝米收入 '!G66</f>
        <v>0</v>
      </c>
      <c r="H66" s="8">
        <f>东城贝米收入!H66+茶山贝米收入!H66+湖南贝米易俗河收入!H66+湖南贝米岳塘收入!H66+'长安贝米收入 '!H66</f>
        <v>0</v>
      </c>
      <c r="I66" s="8">
        <f>东城贝米收入!I66+茶山贝米收入!I66+湖南贝米易俗河收入!I66+湖南贝米岳塘收入!I66+'长安贝米收入 '!I66</f>
        <v>0</v>
      </c>
      <c r="J66" s="8">
        <f>东城贝米收入!J66+茶山贝米收入!J66+湖南贝米易俗河收入!J66+湖南贝米岳塘收入!J66+'长安贝米收入 '!J66</f>
        <v>0</v>
      </c>
      <c r="K66" s="8">
        <f>东城贝米收入!K66+茶山贝米收入!K66+湖南贝米易俗河收入!K66+湖南贝米岳塘收入!K66+'长安贝米收入 '!K66</f>
        <v>0</v>
      </c>
      <c r="L66" s="8">
        <f>东城贝米收入!L66+茶山贝米收入!L66+湖南贝米易俗河收入!L66+湖南贝米岳塘收入!L66+'长安贝米收入 '!L66+石龙贝米收入!L66</f>
        <v>0</v>
      </c>
      <c r="M66" s="8">
        <f>东城贝米收入!M66+茶山贝米收入!M66+湖南贝米易俗河收入!M66+湖南贝米岳塘收入!M66+'长安贝米收入 '!M66+石龙贝米收入!M66</f>
        <v>0</v>
      </c>
      <c r="N66" s="8">
        <f>东城贝米收入!N66+茶山贝米收入!N66+湖南贝米易俗河收入!N66+湖南贝米岳塘收入!N66+'长安贝米收入 '!N66+石龙贝米收入!N66</f>
        <v>0</v>
      </c>
      <c r="O66" s="27">
        <f t="shared" si="1"/>
        <v>0</v>
      </c>
      <c r="P66" s="28"/>
    </row>
    <row r="67" s="1" customFormat="1" customHeight="1" spans="1:15">
      <c r="A67" s="14"/>
      <c r="B67" s="10" t="s">
        <v>59</v>
      </c>
      <c r="C67" s="8">
        <f>东城贝米收入!C67+茶山贝米收入!C67+湖南贝米易俗河收入!C67+湖南贝米岳塘收入!C67+'长安贝米收入 '!C67</f>
        <v>0</v>
      </c>
      <c r="D67" s="8">
        <f>东城贝米收入!D67+茶山贝米收入!D67+湖南贝米易俗河收入!D67+湖南贝米岳塘收入!D67+'长安贝米收入 '!D67</f>
        <v>0</v>
      </c>
      <c r="E67" s="8">
        <f>东城贝米收入!E67+茶山贝米收入!E67+湖南贝米易俗河收入!E67+湖南贝米岳塘收入!E67+'长安贝米收入 '!E67</f>
        <v>1683.74</v>
      </c>
      <c r="F67" s="8">
        <f>东城贝米收入!F67+茶山贝米收入!F67+湖南贝米易俗河收入!F67+湖南贝米岳塘收入!F67+'长安贝米收入 '!F67</f>
        <v>1947.38</v>
      </c>
      <c r="G67" s="8">
        <f>东城贝米收入!G67+茶山贝米收入!G67+湖南贝米易俗河收入!G67+湖南贝米岳塘收入!G67+'长安贝米收入 '!G67</f>
        <v>3231.84</v>
      </c>
      <c r="H67" s="8">
        <f>东城贝米收入!H67+茶山贝米收入!H67+湖南贝米易俗河收入!H67+湖南贝米岳塘收入!H67+'长安贝米收入 '!H67</f>
        <v>2405.27</v>
      </c>
      <c r="I67" s="8">
        <f>东城贝米收入!I67+茶山贝米收入!I67+湖南贝米易俗河收入!I67+湖南贝米岳塘收入!I67+'长安贝米收入 '!I67</f>
        <v>4651.22</v>
      </c>
      <c r="J67" s="8">
        <f>东城贝米收入!J67+茶山贝米收入!J67+湖南贝米易俗河收入!J67+湖南贝米岳塘收入!J67+'长安贝米收入 '!J67</f>
        <v>3358</v>
      </c>
      <c r="K67" s="8">
        <f>东城贝米收入!K67+茶山贝米收入!K67+湖南贝米易俗河收入!K67+湖南贝米岳塘收入!K67+'长安贝米收入 '!K67</f>
        <v>4898.9</v>
      </c>
      <c r="L67" s="8">
        <f>东城贝米收入!L67+茶山贝米收入!L67+湖南贝米易俗河收入!L67+湖南贝米岳塘收入!L67+'长安贝米收入 '!L67+石龙贝米收入!L67</f>
        <v>2057.96</v>
      </c>
      <c r="M67" s="8">
        <f>东城贝米收入!M67+茶山贝米收入!M67+湖南贝米易俗河收入!M67+湖南贝米岳塘收入!M67+'长安贝米收入 '!M67+石龙贝米收入!M67</f>
        <v>6123.51</v>
      </c>
      <c r="N67" s="8">
        <f>东城贝米收入!N67+茶山贝米收入!N67+湖南贝米易俗河收入!N67+湖南贝米岳塘收入!N67+'长安贝米收入 '!N67+石龙贝米收入!N67</f>
        <v>7507.62</v>
      </c>
      <c r="O67" s="27">
        <f t="shared" si="1"/>
        <v>37865.44</v>
      </c>
    </row>
    <row r="68" s="1" customFormat="1" customHeight="1" spans="1:15">
      <c r="A68" s="14"/>
      <c r="B68" s="10" t="s">
        <v>60</v>
      </c>
      <c r="C68" s="8">
        <f>东城贝米收入!C68+茶山贝米收入!C68+湖南贝米易俗河收入!C68+湖南贝米岳塘收入!C68+'长安贝米收入 '!C68</f>
        <v>1222.71</v>
      </c>
      <c r="D68" s="8">
        <f>东城贝米收入!D68+茶山贝米收入!D68+湖南贝米易俗河收入!D68+湖南贝米岳塘收入!D68+'长安贝米收入 '!D68</f>
        <v>2097.9</v>
      </c>
      <c r="E68" s="8">
        <f>东城贝米收入!E68+茶山贝米收入!E68+湖南贝米易俗河收入!E68+湖南贝米岳塘收入!E68+'长安贝米收入 '!E68</f>
        <v>2657.09</v>
      </c>
      <c r="F68" s="8">
        <f>东城贝米收入!F68+茶山贝米收入!F68+湖南贝米易俗河收入!F68+湖南贝米岳塘收入!F68+'长安贝米收入 '!F68</f>
        <v>4117.38</v>
      </c>
      <c r="G68" s="8">
        <f>东城贝米收入!G68+茶山贝米收入!G68+湖南贝米易俗河收入!G68+湖南贝米岳塘收入!G68+'长安贝米收入 '!G68</f>
        <v>5354.48</v>
      </c>
      <c r="H68" s="8">
        <f>东城贝米收入!H68+茶山贝米收入!H68+湖南贝米易俗河收入!H68+湖南贝米岳塘收入!H68+'长安贝米收入 '!H68</f>
        <v>4982.12</v>
      </c>
      <c r="I68" s="8">
        <f>东城贝米收入!I68+茶山贝米收入!I68+湖南贝米易俗河收入!I68+湖南贝米岳塘收入!I68+'长安贝米收入 '!I68</f>
        <v>6100.24</v>
      </c>
      <c r="J68" s="8">
        <f>东城贝米收入!J68+茶山贝米收入!J68+湖南贝米易俗河收入!J68+湖南贝米岳塘收入!J68+'长安贝米收入 '!J68</f>
        <v>6310</v>
      </c>
      <c r="K68" s="8">
        <f>东城贝米收入!K68+茶山贝米收入!K68+湖南贝米易俗河收入!K68+湖南贝米岳塘收入!K68+'长安贝米收入 '!K68</f>
        <v>6683.26</v>
      </c>
      <c r="L68" s="8">
        <f>东城贝米收入!L68+茶山贝米收入!L68+湖南贝米易俗河收入!L68+湖南贝米岳塘收入!L68+'长安贝米收入 '!L68+石龙贝米收入!L68</f>
        <v>3397.36</v>
      </c>
      <c r="M68" s="8">
        <f>东城贝米收入!M68+茶山贝米收入!M68+湖南贝米易俗河收入!M68+湖南贝米岳塘收入!M68+'长安贝米收入 '!M68+石龙贝米收入!M68</f>
        <v>7970.25</v>
      </c>
      <c r="N68" s="8">
        <f>东城贝米收入!N68+茶山贝米收入!N68+湖南贝米易俗河收入!N68+湖南贝米岳塘收入!N68+'长安贝米收入 '!N68+石龙贝米收入!N68</f>
        <v>9560.64</v>
      </c>
      <c r="O68" s="27">
        <f t="shared" si="1"/>
        <v>60453.43</v>
      </c>
    </row>
    <row r="69" s="1" customFormat="1" customHeight="1" spans="1:15">
      <c r="A69" s="16"/>
      <c r="B69" s="10" t="s">
        <v>61</v>
      </c>
      <c r="C69" s="8">
        <f>东城贝米收入!C69+茶山贝米收入!C69+湖南贝米易俗河收入!C69+湖南贝米岳塘收入!C69+'长安贝米收入 '!C69</f>
        <v>648</v>
      </c>
      <c r="D69" s="8">
        <f>东城贝米收入!D69+茶山贝米收入!D69+湖南贝米易俗河收入!D69+湖南贝米岳塘收入!D69+'长安贝米收入 '!D69</f>
        <v>648</v>
      </c>
      <c r="E69" s="8">
        <f>东城贝米收入!E69+茶山贝米收入!E69+湖南贝米易俗河收入!E69+湖南贝米岳塘收入!E69+'长安贝米收入 '!E69</f>
        <v>2331.74</v>
      </c>
      <c r="F69" s="8">
        <f>东城贝米收入!F69+茶山贝米收入!F69+湖南贝米易俗河收入!F69+湖南贝米岳塘收入!F69+'长安贝米收入 '!F69</f>
        <v>2507.38</v>
      </c>
      <c r="G69" s="8">
        <f>东城贝米收入!G69+茶山贝米收入!G69+湖南贝米易俗河收入!G69+湖南贝米岳塘收入!G69+'长安贝米收入 '!G69</f>
        <v>3458.95</v>
      </c>
      <c r="H69" s="8">
        <f>东城贝米收入!H69+茶山贝米收入!H69+湖南贝米易俗河收入!H69+湖南贝米岳塘收入!H69+'长安贝米收入 '!H69</f>
        <v>2680.92</v>
      </c>
      <c r="I69" s="8">
        <f>东城贝米收入!I69+茶山贝米收入!I69+湖南贝米易俗河收入!I69+湖南贝米岳塘收入!I69+'长安贝米收入 '!I69</f>
        <v>12582.02</v>
      </c>
      <c r="J69" s="8">
        <f>东城贝米收入!J69+茶山贝米收入!J69+湖南贝米易俗河收入!J69+湖南贝米岳塘收入!J69+'长安贝米收入 '!J69</f>
        <v>3213</v>
      </c>
      <c r="K69" s="8">
        <f>东城贝米收入!K69+茶山贝米收入!K69+湖南贝米易俗河收入!K69+湖南贝米岳塘收入!K69+'长安贝米收入 '!K69</f>
        <v>3740.4</v>
      </c>
      <c r="L69" s="8">
        <f>东城贝米收入!L69+茶山贝米收入!L69+湖南贝米易俗河收入!L69+湖南贝米岳塘收入!L69+'长安贝米收入 '!L69+石龙贝米收入!L69</f>
        <v>3652.2</v>
      </c>
      <c r="M69" s="8">
        <f>东城贝米收入!M69+茶山贝米收入!M69+湖南贝米易俗河收入!M69+湖南贝米岳塘收入!M69+'长安贝米收入 '!M69+石龙贝米收入!M69</f>
        <v>5545.1</v>
      </c>
      <c r="N69" s="8">
        <f>东城贝米收入!N69+茶山贝米收入!N69+湖南贝米易俗河收入!N69+湖南贝米岳塘收入!N69+'长安贝米收入 '!N69+石龙贝米收入!N69</f>
        <v>7330.9</v>
      </c>
      <c r="O69" s="27">
        <f t="shared" si="1"/>
        <v>48338.61</v>
      </c>
    </row>
    <row r="70" s="1" customFormat="1" customHeight="1" spans="1:15">
      <c r="A70" s="14" t="s">
        <v>71</v>
      </c>
      <c r="B70" s="10" t="s">
        <v>53</v>
      </c>
      <c r="C70" s="8">
        <f>东城贝米收入!C70+茶山贝米收入!C70+湖南贝米易俗河收入!C70+湖南贝米岳塘收入!C70+'长安贝米收入 '!C70</f>
        <v>0</v>
      </c>
      <c r="D70" s="8">
        <f>东城贝米收入!D70+茶山贝米收入!D70+湖南贝米易俗河收入!D70+湖南贝米岳塘收入!D70+'长安贝米收入 '!D70</f>
        <v>0</v>
      </c>
      <c r="E70" s="8">
        <f>东城贝米收入!E70+茶山贝米收入!E70+湖南贝米易俗河收入!E70+湖南贝米岳塘收入!E70+'长安贝米收入 '!E70</f>
        <v>0</v>
      </c>
      <c r="F70" s="8">
        <f>东城贝米收入!F70+茶山贝米收入!F70+湖南贝米易俗河收入!F70+湖南贝米岳塘收入!F70+'长安贝米收入 '!F70</f>
        <v>0</v>
      </c>
      <c r="G70" s="8">
        <f>东城贝米收入!G70+茶山贝米收入!G70+湖南贝米易俗河收入!G70+湖南贝米岳塘收入!G70+'长安贝米收入 '!G70</f>
        <v>0</v>
      </c>
      <c r="H70" s="8">
        <f>东城贝米收入!H70+茶山贝米收入!H70+湖南贝米易俗河收入!H70+湖南贝米岳塘收入!H70+'长安贝米收入 '!H70</f>
        <v>0</v>
      </c>
      <c r="I70" s="8">
        <f>东城贝米收入!I70+茶山贝米收入!I70+湖南贝米易俗河收入!I70+湖南贝米岳塘收入!I70+'长安贝米收入 '!I70</f>
        <v>0</v>
      </c>
      <c r="J70" s="8">
        <f>东城贝米收入!J70+茶山贝米收入!J70+湖南贝米易俗河收入!J70+湖南贝米岳塘收入!J70+'长安贝米收入 '!J70</f>
        <v>0</v>
      </c>
      <c r="K70" s="8">
        <f>东城贝米收入!K70+茶山贝米收入!K70+湖南贝米易俗河收入!K70+湖南贝米岳塘收入!K70+'长安贝米收入 '!K70</f>
        <v>0</v>
      </c>
      <c r="L70" s="8">
        <f>东城贝米收入!L70+茶山贝米收入!L70+湖南贝米易俗河收入!L70+湖南贝米岳塘收入!L70+'长安贝米收入 '!L70+石龙贝米收入!L70</f>
        <v>0</v>
      </c>
      <c r="M70" s="8">
        <f>东城贝米收入!M70+茶山贝米收入!M70+湖南贝米易俗河收入!M70+湖南贝米岳塘收入!M70+'长安贝米收入 '!M70+石龙贝米收入!M70</f>
        <v>0</v>
      </c>
      <c r="N70" s="8">
        <f>东城贝米收入!N70+茶山贝米收入!N70+湖南贝米易俗河收入!N70+湖南贝米岳塘收入!N70+'长安贝米收入 '!N70+石龙贝米收入!N70</f>
        <v>0</v>
      </c>
      <c r="O70" s="27">
        <f t="shared" ref="O70:O132" si="2">SUM(C70:N70)</f>
        <v>0</v>
      </c>
    </row>
    <row r="71" s="1" customFormat="1" customHeight="1" spans="1:15">
      <c r="A71" s="14"/>
      <c r="B71" s="10" t="s">
        <v>54</v>
      </c>
      <c r="C71" s="8">
        <f>东城贝米收入!C71+茶山贝米收入!C71+湖南贝米易俗河收入!C71+湖南贝米岳塘收入!C71+'长安贝米收入 '!C71</f>
        <v>164.8</v>
      </c>
      <c r="D71" s="8">
        <f>东城贝米收入!D71+茶山贝米收入!D71+湖南贝米易俗河收入!D71+湖南贝米岳塘收入!D71+'长安贝米收入 '!D71</f>
        <v>0</v>
      </c>
      <c r="E71" s="8">
        <f>东城贝米收入!E71+茶山贝米收入!E71+湖南贝米易俗河收入!E71+湖南贝米岳塘收入!E71+'长安贝米收入 '!E71</f>
        <v>0</v>
      </c>
      <c r="F71" s="8">
        <f>东城贝米收入!F71+茶山贝米收入!F71+湖南贝米易俗河收入!F71+湖南贝米岳塘收入!F71+'长安贝米收入 '!F71</f>
        <v>0</v>
      </c>
      <c r="G71" s="8">
        <f>东城贝米收入!G71+茶山贝米收入!G71+湖南贝米易俗河收入!G71+湖南贝米岳塘收入!G71+'长安贝米收入 '!G71</f>
        <v>0</v>
      </c>
      <c r="H71" s="8">
        <f>东城贝米收入!H71+茶山贝米收入!H71+湖南贝米易俗河收入!H71+湖南贝米岳塘收入!H71+'长安贝米收入 '!H71</f>
        <v>0</v>
      </c>
      <c r="I71" s="8">
        <f>东城贝米收入!I71+茶山贝米收入!I71+湖南贝米易俗河收入!I71+湖南贝米岳塘收入!I71+'长安贝米收入 '!I71</f>
        <v>0</v>
      </c>
      <c r="J71" s="8">
        <f>东城贝米收入!J71+茶山贝米收入!J71+湖南贝米易俗河收入!J71+湖南贝米岳塘收入!J71+'长安贝米收入 '!J71</f>
        <v>0</v>
      </c>
      <c r="K71" s="8">
        <f>东城贝米收入!K71+茶山贝米收入!K71+湖南贝米易俗河收入!K71+湖南贝米岳塘收入!K71+'长安贝米收入 '!K71</f>
        <v>0</v>
      </c>
      <c r="L71" s="8">
        <f>东城贝米收入!L71+茶山贝米收入!L71+湖南贝米易俗河收入!L71+湖南贝米岳塘收入!L71+'长安贝米收入 '!L71+石龙贝米收入!L71</f>
        <v>0</v>
      </c>
      <c r="M71" s="8">
        <f>东城贝米收入!M71+茶山贝米收入!M71+湖南贝米易俗河收入!M71+湖南贝米岳塘收入!M71+'长安贝米收入 '!M71+石龙贝米收入!M71</f>
        <v>0</v>
      </c>
      <c r="N71" s="8">
        <f>东城贝米收入!N71+茶山贝米收入!N71+湖南贝米易俗河收入!N71+湖南贝米岳塘收入!N71+'长安贝米收入 '!N71+石龙贝米收入!N71</f>
        <v>0</v>
      </c>
      <c r="O71" s="27">
        <f t="shared" si="2"/>
        <v>164.8</v>
      </c>
    </row>
    <row r="72" s="1" customFormat="1" customHeight="1" spans="1:15">
      <c r="A72" s="14"/>
      <c r="B72" s="10" t="s">
        <v>55</v>
      </c>
      <c r="C72" s="8">
        <f>东城贝米收入!C72+茶山贝米收入!C72+湖南贝米易俗河收入!C72+湖南贝米岳塘收入!C72+'长安贝米收入 '!C72</f>
        <v>0</v>
      </c>
      <c r="D72" s="8">
        <f>东城贝米收入!D72+茶山贝米收入!D72+湖南贝米易俗河收入!D72+湖南贝米岳塘收入!D72+'长安贝米收入 '!D72</f>
        <v>0</v>
      </c>
      <c r="E72" s="8">
        <f>东城贝米收入!E72+茶山贝米收入!E72+湖南贝米易俗河收入!E72+湖南贝米岳塘收入!E72+'长安贝米收入 '!E72</f>
        <v>0</v>
      </c>
      <c r="F72" s="8">
        <f>东城贝米收入!F72+茶山贝米收入!F72+湖南贝米易俗河收入!F72+湖南贝米岳塘收入!F72+'长安贝米收入 '!F72</f>
        <v>0</v>
      </c>
      <c r="G72" s="8">
        <f>东城贝米收入!G72+茶山贝米收入!G72+湖南贝米易俗河收入!G72+湖南贝米岳塘收入!G72+'长安贝米收入 '!G72</f>
        <v>0</v>
      </c>
      <c r="H72" s="8">
        <f>东城贝米收入!H72+茶山贝米收入!H72+湖南贝米易俗河收入!H72+湖南贝米岳塘收入!H72+'长安贝米收入 '!H72</f>
        <v>0</v>
      </c>
      <c r="I72" s="8">
        <f>东城贝米收入!I72+茶山贝米收入!I72+湖南贝米易俗河收入!I72+湖南贝米岳塘收入!I72+'长安贝米收入 '!I72</f>
        <v>0</v>
      </c>
      <c r="J72" s="8">
        <f>东城贝米收入!J72+茶山贝米收入!J72+湖南贝米易俗河收入!J72+湖南贝米岳塘收入!J72+'长安贝米收入 '!J72</f>
        <v>0</v>
      </c>
      <c r="K72" s="8">
        <f>东城贝米收入!K72+茶山贝米收入!K72+湖南贝米易俗河收入!K72+湖南贝米岳塘收入!K72+'长安贝米收入 '!K72</f>
        <v>0</v>
      </c>
      <c r="L72" s="8">
        <f>东城贝米收入!L72+茶山贝米收入!L72+湖南贝米易俗河收入!L72+湖南贝米岳塘收入!L72+'长安贝米收入 '!L72+石龙贝米收入!L72</f>
        <v>0</v>
      </c>
      <c r="M72" s="8">
        <f>东城贝米收入!M72+茶山贝米收入!M72+湖南贝米易俗河收入!M72+湖南贝米岳塘收入!M72+'长安贝米收入 '!M72+石龙贝米收入!M72</f>
        <v>0</v>
      </c>
      <c r="N72" s="8">
        <f>东城贝米收入!N72+茶山贝米收入!N72+湖南贝米易俗河收入!N72+湖南贝米岳塘收入!N72+'长安贝米收入 '!N72+石龙贝米收入!N72</f>
        <v>0</v>
      </c>
      <c r="O72" s="27">
        <f t="shared" si="2"/>
        <v>0</v>
      </c>
    </row>
    <row r="73" s="1" customFormat="1" customHeight="1" spans="1:15">
      <c r="A73" s="14"/>
      <c r="B73" s="10" t="s">
        <v>56</v>
      </c>
      <c r="C73" s="8">
        <f>东城贝米收入!C73+茶山贝米收入!C73+湖南贝米易俗河收入!C73+湖南贝米岳塘收入!C73+'长安贝米收入 '!C73</f>
        <v>0</v>
      </c>
      <c r="D73" s="8">
        <f>东城贝米收入!D73+茶山贝米收入!D73+湖南贝米易俗河收入!D73+湖南贝米岳塘收入!D73+'长安贝米收入 '!D73</f>
        <v>0</v>
      </c>
      <c r="E73" s="8">
        <f>东城贝米收入!E73+茶山贝米收入!E73+湖南贝米易俗河收入!E73+湖南贝米岳塘收入!E73+'长安贝米收入 '!E73</f>
        <v>0</v>
      </c>
      <c r="F73" s="8">
        <f>东城贝米收入!F73+茶山贝米收入!F73+湖南贝米易俗河收入!F73+湖南贝米岳塘收入!F73+'长安贝米收入 '!F73</f>
        <v>0</v>
      </c>
      <c r="G73" s="8">
        <f>东城贝米收入!G73+茶山贝米收入!G73+湖南贝米易俗河收入!G73+湖南贝米岳塘收入!G73+'长安贝米收入 '!G73</f>
        <v>0</v>
      </c>
      <c r="H73" s="8">
        <f>东城贝米收入!H73+茶山贝米收入!H73+湖南贝米易俗河收入!H73+湖南贝米岳塘收入!H73+'长安贝米收入 '!H73</f>
        <v>0</v>
      </c>
      <c r="I73" s="8">
        <f>东城贝米收入!I73+茶山贝米收入!I73+湖南贝米易俗河收入!I73+湖南贝米岳塘收入!I73+'长安贝米收入 '!I73</f>
        <v>0</v>
      </c>
      <c r="J73" s="8">
        <f>东城贝米收入!J73+茶山贝米收入!J73+湖南贝米易俗河收入!J73+湖南贝米岳塘收入!J73+'长安贝米收入 '!J73</f>
        <v>0</v>
      </c>
      <c r="K73" s="8">
        <f>东城贝米收入!K73+茶山贝米收入!K73+湖南贝米易俗河收入!K73+湖南贝米岳塘收入!K73+'长安贝米收入 '!K73</f>
        <v>0</v>
      </c>
      <c r="L73" s="8">
        <f>东城贝米收入!L73+茶山贝米收入!L73+湖南贝米易俗河收入!L73+湖南贝米岳塘收入!L73+'长安贝米收入 '!L73+石龙贝米收入!L73</f>
        <v>0</v>
      </c>
      <c r="M73" s="8">
        <f>东城贝米收入!M73+茶山贝米收入!M73+湖南贝米易俗河收入!M73+湖南贝米岳塘收入!M73+'长安贝米收入 '!M73+石龙贝米收入!M73</f>
        <v>0</v>
      </c>
      <c r="N73" s="8">
        <f>东城贝米收入!N73+茶山贝米收入!N73+湖南贝米易俗河收入!N73+湖南贝米岳塘收入!N73+'长安贝米收入 '!N73+石龙贝米收入!N73</f>
        <v>0</v>
      </c>
      <c r="O73" s="27">
        <f t="shared" si="2"/>
        <v>0</v>
      </c>
    </row>
    <row r="74" s="1" customFormat="1" customHeight="1" spans="1:15">
      <c r="A74" s="14"/>
      <c r="B74" s="10" t="s">
        <v>57</v>
      </c>
      <c r="C74" s="8">
        <f>东城贝米收入!C74+茶山贝米收入!C74+湖南贝米易俗河收入!C74+湖南贝米岳塘收入!C74+'长安贝米收入 '!C74</f>
        <v>0</v>
      </c>
      <c r="D74" s="8">
        <f>东城贝米收入!D74+茶山贝米收入!D74+湖南贝米易俗河收入!D74+湖南贝米岳塘收入!D74+'长安贝米收入 '!D74</f>
        <v>0</v>
      </c>
      <c r="E74" s="8">
        <f>东城贝米收入!E74+茶山贝米收入!E74+湖南贝米易俗河收入!E74+湖南贝米岳塘收入!E74+'长安贝米收入 '!E74</f>
        <v>0</v>
      </c>
      <c r="F74" s="8">
        <f>东城贝米收入!F74+茶山贝米收入!F74+湖南贝米易俗河收入!F74+湖南贝米岳塘收入!F74+'长安贝米收入 '!F74</f>
        <v>0</v>
      </c>
      <c r="G74" s="8">
        <f>东城贝米收入!G74+茶山贝米收入!G74+湖南贝米易俗河收入!G74+湖南贝米岳塘收入!G74+'长安贝米收入 '!G74</f>
        <v>0</v>
      </c>
      <c r="H74" s="8">
        <f>东城贝米收入!H74+茶山贝米收入!H74+湖南贝米易俗河收入!H74+湖南贝米岳塘收入!H74+'长安贝米收入 '!H74</f>
        <v>0</v>
      </c>
      <c r="I74" s="8">
        <f>东城贝米收入!I74+茶山贝米收入!I74+湖南贝米易俗河收入!I74+湖南贝米岳塘收入!I74+'长安贝米收入 '!I74</f>
        <v>0</v>
      </c>
      <c r="J74" s="8">
        <f>东城贝米收入!J74+茶山贝米收入!J74+湖南贝米易俗河收入!J74+湖南贝米岳塘收入!J74+'长安贝米收入 '!J74</f>
        <v>0</v>
      </c>
      <c r="K74" s="8">
        <f>东城贝米收入!K74+茶山贝米收入!K74+湖南贝米易俗河收入!K74+湖南贝米岳塘收入!K74+'长安贝米收入 '!K74</f>
        <v>0</v>
      </c>
      <c r="L74" s="8">
        <f>东城贝米收入!L74+茶山贝米收入!L74+湖南贝米易俗河收入!L74+湖南贝米岳塘收入!L74+'长安贝米收入 '!L74+石龙贝米收入!L74</f>
        <v>0</v>
      </c>
      <c r="M74" s="8">
        <f>东城贝米收入!M74+茶山贝米收入!M74+湖南贝米易俗河收入!M74+湖南贝米岳塘收入!M74+'长安贝米收入 '!M74+石龙贝米收入!M74</f>
        <v>0</v>
      </c>
      <c r="N74" s="8">
        <f>东城贝米收入!N74+茶山贝米收入!N74+湖南贝米易俗河收入!N74+湖南贝米岳塘收入!N74+'长安贝米收入 '!N74+石龙贝米收入!N74</f>
        <v>0</v>
      </c>
      <c r="O74" s="27">
        <f t="shared" si="2"/>
        <v>0</v>
      </c>
    </row>
    <row r="75" s="1" customFormat="1" customHeight="1" spans="1:15">
      <c r="A75" s="14"/>
      <c r="B75" s="10" t="s">
        <v>58</v>
      </c>
      <c r="C75" s="8">
        <f>东城贝米收入!C75+茶山贝米收入!C75+湖南贝米易俗河收入!C75+湖南贝米岳塘收入!C75+'长安贝米收入 '!C75</f>
        <v>0</v>
      </c>
      <c r="D75" s="8">
        <f>东城贝米收入!D75+茶山贝米收入!D75+湖南贝米易俗河收入!D75+湖南贝米岳塘收入!D75+'长安贝米收入 '!D75</f>
        <v>0</v>
      </c>
      <c r="E75" s="8">
        <f>东城贝米收入!E75+茶山贝米收入!E75+湖南贝米易俗河收入!E75+湖南贝米岳塘收入!E75+'长安贝米收入 '!E75</f>
        <v>0</v>
      </c>
      <c r="F75" s="8">
        <f>东城贝米收入!F75+茶山贝米收入!F75+湖南贝米易俗河收入!F75+湖南贝米岳塘收入!F75+'长安贝米收入 '!F75</f>
        <v>0</v>
      </c>
      <c r="G75" s="8">
        <f>东城贝米收入!G75+茶山贝米收入!G75+湖南贝米易俗河收入!G75+湖南贝米岳塘收入!G75+'长安贝米收入 '!G75</f>
        <v>0</v>
      </c>
      <c r="H75" s="8">
        <f>东城贝米收入!H75+茶山贝米收入!H75+湖南贝米易俗河收入!H75+湖南贝米岳塘收入!H75+'长安贝米收入 '!H75</f>
        <v>0</v>
      </c>
      <c r="I75" s="8">
        <f>东城贝米收入!I75+茶山贝米收入!I75+湖南贝米易俗河收入!I75+湖南贝米岳塘收入!I75+'长安贝米收入 '!I75</f>
        <v>0</v>
      </c>
      <c r="J75" s="8">
        <f>东城贝米收入!J75+茶山贝米收入!J75+湖南贝米易俗河收入!J75+湖南贝米岳塘收入!J75+'长安贝米收入 '!J75</f>
        <v>0</v>
      </c>
      <c r="K75" s="8">
        <f>东城贝米收入!K75+茶山贝米收入!K75+湖南贝米易俗河收入!K75+湖南贝米岳塘收入!K75+'长安贝米收入 '!K75</f>
        <v>0</v>
      </c>
      <c r="L75" s="8">
        <f>东城贝米收入!L75+茶山贝米收入!L75+湖南贝米易俗河收入!L75+湖南贝米岳塘收入!L75+'长安贝米收入 '!L75+石龙贝米收入!L75</f>
        <v>0</v>
      </c>
      <c r="M75" s="8">
        <f>东城贝米收入!M75+茶山贝米收入!M75+湖南贝米易俗河收入!M75+湖南贝米岳塘收入!M75+'长安贝米收入 '!M75+石龙贝米收入!M75</f>
        <v>0</v>
      </c>
      <c r="N75" s="8">
        <f>东城贝米收入!N75+茶山贝米收入!N75+湖南贝米易俗河收入!N75+湖南贝米岳塘收入!N75+'长安贝米收入 '!N75+石龙贝米收入!N75</f>
        <v>0</v>
      </c>
      <c r="O75" s="27">
        <f t="shared" si="2"/>
        <v>0</v>
      </c>
    </row>
    <row r="76" s="1" customFormat="1" customHeight="1" spans="1:15">
      <c r="A76" s="14"/>
      <c r="B76" s="10" t="s">
        <v>59</v>
      </c>
      <c r="C76" s="8">
        <f>东城贝米收入!C76+茶山贝米收入!C76+湖南贝米易俗河收入!C76+湖南贝米岳塘收入!C76+'长安贝米收入 '!C76</f>
        <v>2653.58</v>
      </c>
      <c r="D76" s="8">
        <f>东城贝米收入!D76+茶山贝米收入!D76+湖南贝米易俗河收入!D76+湖南贝米岳塘收入!D76+'长安贝米收入 '!D76</f>
        <v>3966.04</v>
      </c>
      <c r="E76" s="8">
        <f>东城贝米收入!E76+茶山贝米收入!E76+湖南贝米易俗河收入!E76+湖南贝米岳塘收入!E76+'长安贝米收入 '!E76</f>
        <v>3353.92</v>
      </c>
      <c r="F76" s="8">
        <f>东城贝米收入!F76+茶山贝米收入!F76+湖南贝米易俗河收入!F76+湖南贝米岳塘收入!F76+'长安贝米收入 '!F76</f>
        <v>3547.5</v>
      </c>
      <c r="G76" s="8">
        <f>东城贝米收入!G76+茶山贝米收入!G76+湖南贝米易俗河收入!G76+湖南贝米岳塘收入!G76+'长安贝米收入 '!G76</f>
        <v>3043.42</v>
      </c>
      <c r="H76" s="8">
        <f>东城贝米收入!H76+茶山贝米收入!H76+湖南贝米易俗河收入!H76+湖南贝米岳塘收入!H76+'长安贝米收入 '!H76</f>
        <v>2950.38</v>
      </c>
      <c r="I76" s="8">
        <f>东城贝米收入!I76+茶山贝米收入!I76+湖南贝米易俗河收入!I76+湖南贝米岳塘收入!I76+'长安贝米收入 '!I76</f>
        <v>3799.65</v>
      </c>
      <c r="J76" s="8">
        <f>东城贝米收入!J76+茶山贝米收入!J76+湖南贝米易俗河收入!J76+湖南贝米岳塘收入!J76+'长安贝米收入 '!J76</f>
        <v>9573</v>
      </c>
      <c r="K76" s="8">
        <f>东城贝米收入!K76+茶山贝米收入!K76+湖南贝米易俗河收入!K76+湖南贝米岳塘收入!K76+'长安贝米收入 '!K76</f>
        <v>6958.87</v>
      </c>
      <c r="L76" s="8">
        <f>东城贝米收入!L76+茶山贝米收入!L76+湖南贝米易俗河收入!L76+湖南贝米岳塘收入!L76+'长安贝米收入 '!L76+石龙贝米收入!L76</f>
        <v>7164.87</v>
      </c>
      <c r="M76" s="8">
        <f>东城贝米收入!M76+茶山贝米收入!M76+湖南贝米易俗河收入!M76+湖南贝米岳塘收入!M76+'长安贝米收入 '!M76+石龙贝米收入!M76</f>
        <v>10093.62</v>
      </c>
      <c r="N76" s="8">
        <f>东城贝米收入!N76+茶山贝米收入!N76+湖南贝米易俗河收入!N76+湖南贝米岳塘收入!N76+'长安贝米收入 '!N76+石龙贝米收入!N76</f>
        <v>11683.66</v>
      </c>
      <c r="O76" s="27">
        <f t="shared" si="2"/>
        <v>68788.51</v>
      </c>
    </row>
    <row r="77" s="1" customFormat="1" customHeight="1" spans="1:15">
      <c r="A77" s="14"/>
      <c r="B77" s="10" t="s">
        <v>60</v>
      </c>
      <c r="C77" s="8">
        <f>东城贝米收入!C77+茶山贝米收入!C77+湖南贝米易俗河收入!C77+湖南贝米岳塘收入!C77+'长安贝米收入 '!C77</f>
        <v>3520.89</v>
      </c>
      <c r="D77" s="8">
        <f>东城贝米收入!D77+茶山贝米收入!D77+湖南贝米易俗河收入!D77+湖南贝米岳塘收入!D77+'长安贝米收入 '!D77</f>
        <v>4805.57</v>
      </c>
      <c r="E77" s="8">
        <f>东城贝米收入!E77+茶山贝米收入!E77+湖南贝米易俗河收入!E77+湖南贝米岳塘收入!E77+'长安贝米收入 '!E77</f>
        <v>4353.52</v>
      </c>
      <c r="F77" s="8">
        <f>东城贝米收入!F77+茶山贝米收入!F77+湖南贝米易俗河收入!F77+湖南贝米岳塘收入!F77+'长安贝米收入 '!F77</f>
        <v>5148</v>
      </c>
      <c r="G77" s="8">
        <f>东城贝米收入!G77+茶山贝米收入!G77+湖南贝米易俗河收入!G77+湖南贝米岳塘收入!G77+'长安贝米收入 '!G77</f>
        <v>4718.92</v>
      </c>
      <c r="H77" s="8">
        <f>东城贝米收入!H77+茶山贝米收入!H77+湖南贝米易俗河收入!H77+湖南贝米岳塘收入!H77+'长安贝米收入 '!H77</f>
        <v>5109.99</v>
      </c>
      <c r="I77" s="8">
        <f>东城贝米收入!I77+茶山贝米收入!I77+湖南贝米易俗河收入!I77+湖南贝米岳塘收入!I77+'长安贝米收入 '!I77</f>
        <v>8113.2</v>
      </c>
      <c r="J77" s="8">
        <f>东城贝米收入!J77+茶山贝米收入!J77+湖南贝米易俗河收入!J77+湖南贝米岳塘收入!J77+'长安贝米收入 '!J77</f>
        <v>4003</v>
      </c>
      <c r="K77" s="8">
        <f>东城贝米收入!K77+茶山贝米收入!K77+湖南贝米易俗河收入!K77+湖南贝米岳塘收入!K77+'长安贝米收入 '!K77</f>
        <v>8522.04</v>
      </c>
      <c r="L77" s="8">
        <f>东城贝米收入!L77+茶山贝米收入!L77+湖南贝米易俗河收入!L77+湖南贝米岳塘收入!L77+'长安贝米收入 '!L77+石龙贝米收入!L77</f>
        <v>9679.38</v>
      </c>
      <c r="M77" s="8">
        <f>东城贝米收入!M77+茶山贝米收入!M77+湖南贝米易俗河收入!M77+湖南贝米岳塘收入!M77+'长安贝米收入 '!M77+石龙贝米收入!M77</f>
        <v>14150.87</v>
      </c>
      <c r="N77" s="8">
        <f>东城贝米收入!N77+茶山贝米收入!N77+湖南贝米易俗河收入!N77+湖南贝米岳塘收入!N77+'长安贝米收入 '!N77+石龙贝米收入!N77</f>
        <v>15107.94</v>
      </c>
      <c r="O77" s="27">
        <f t="shared" si="2"/>
        <v>87233.32</v>
      </c>
    </row>
    <row r="78" s="1" customFormat="1" customHeight="1" spans="1:15">
      <c r="A78" s="16"/>
      <c r="B78" s="10" t="s">
        <v>61</v>
      </c>
      <c r="C78" s="8">
        <f>东城贝米收入!C78+茶山贝米收入!C78+湖南贝米易俗河收入!C78+湖南贝米岳塘收入!C78+'长安贝米收入 '!C78</f>
        <v>3012.59</v>
      </c>
      <c r="D78" s="8">
        <f>东城贝米收入!D78+茶山贝米收入!D78+湖南贝米易俗河收入!D78+湖南贝米岳塘收入!D78+'长安贝米收入 '!D78</f>
        <v>4479.07</v>
      </c>
      <c r="E78" s="8">
        <f>东城贝米收入!E78+茶山贝米收入!E78+湖南贝米易俗河收入!E78+湖南贝米岳塘收入!E78+'长安贝米收入 '!E78</f>
        <v>2332.23</v>
      </c>
      <c r="F78" s="8">
        <f>东城贝米收入!F78+茶山贝米收入!F78+湖南贝米易俗河收入!F78+湖南贝米岳塘收入!F78+'长安贝米收入 '!F78</f>
        <v>3173.5</v>
      </c>
      <c r="G78" s="8">
        <f>东城贝米收入!G78+茶山贝米收入!G78+湖南贝米易俗河收入!G78+湖南贝米岳塘收入!G78+'长安贝米收入 '!G78</f>
        <v>2719.72</v>
      </c>
      <c r="H78" s="8">
        <f>东城贝米收入!H78+茶山贝米收入!H78+湖南贝米易俗河收入!H78+湖南贝米岳塘收入!H78+'长安贝米收入 '!H78</f>
        <v>2901.47</v>
      </c>
      <c r="I78" s="8">
        <f>东城贝米收入!I78+茶山贝米收入!I78+湖南贝米易俗河收入!I78+湖南贝米岳塘收入!I78+'长安贝米收入 '!I78</f>
        <v>7387.2</v>
      </c>
      <c r="J78" s="8">
        <f>东城贝米收入!J78+茶山贝米收入!J78+湖南贝米易俗河收入!J78+湖南贝米岳塘收入!J78+'长安贝米收入 '!J78</f>
        <v>6668</v>
      </c>
      <c r="K78" s="8">
        <f>东城贝米收入!K78+茶山贝米收入!K78+湖南贝米易俗河收入!K78+湖南贝米岳塘收入!K78+'长安贝米收入 '!K78</f>
        <v>4971.88</v>
      </c>
      <c r="L78" s="8">
        <f>东城贝米收入!L78+茶山贝米收入!L78+湖南贝米易俗河收入!L78+湖南贝米岳塘收入!L78+'长安贝米收入 '!L78+石龙贝米收入!L78</f>
        <v>6802.54</v>
      </c>
      <c r="M78" s="8">
        <f>东城贝米收入!M78+茶山贝米收入!M78+湖南贝米易俗河收入!M78+湖南贝米岳塘收入!M78+'长安贝米收入 '!M78+石龙贝米收入!M78</f>
        <v>7210.1</v>
      </c>
      <c r="N78" s="8">
        <f>东城贝米收入!N78+茶山贝米收入!N78+湖南贝米易俗河收入!N78+湖南贝米岳塘收入!N78+'长安贝米收入 '!N78+石龙贝米收入!N78</f>
        <v>8804.8</v>
      </c>
      <c r="O78" s="27">
        <f t="shared" si="2"/>
        <v>60463.1</v>
      </c>
    </row>
    <row r="79" s="1" customFormat="1" customHeight="1" spans="1:15">
      <c r="A79" s="14" t="s">
        <v>72</v>
      </c>
      <c r="B79" s="19" t="s">
        <v>59</v>
      </c>
      <c r="C79" s="8">
        <f>东城贝米收入!C79+茶山贝米收入!C79+湖南贝米易俗河收入!C79+湖南贝米岳塘收入!C79+'长安贝米收入 '!C79</f>
        <v>0</v>
      </c>
      <c r="D79" s="8">
        <f>东城贝米收入!D79+茶山贝米收入!D79+湖南贝米易俗河收入!D79+湖南贝米岳塘收入!D79+'长安贝米收入 '!D79</f>
        <v>0</v>
      </c>
      <c r="E79" s="8">
        <f>东城贝米收入!E79+茶山贝米收入!E79+湖南贝米易俗河收入!E79+湖南贝米岳塘收入!E79+'长安贝米收入 '!E79</f>
        <v>264</v>
      </c>
      <c r="F79" s="8">
        <f>东城贝米收入!F79+茶山贝米收入!F79+湖南贝米易俗河收入!F79+湖南贝米岳塘收入!F79+'长安贝米收入 '!F79</f>
        <v>384</v>
      </c>
      <c r="G79" s="8">
        <f>东城贝米收入!G79+茶山贝米收入!G79+湖南贝米易俗河收入!G79+湖南贝米岳塘收入!G79+'长安贝米收入 '!G79</f>
        <v>250.08</v>
      </c>
      <c r="H79" s="8">
        <f>东城贝米收入!H79+茶山贝米收入!H79+湖南贝米易俗河收入!H79+湖南贝米岳塘收入!H79+'长安贝米收入 '!H79</f>
        <v>312.6</v>
      </c>
      <c r="I79" s="8">
        <f>东城贝米收入!I79+茶山贝米收入!I79+湖南贝米易俗河收入!I79+湖南贝米岳塘收入!I79+'长安贝米收入 '!I79</f>
        <v>1957.95</v>
      </c>
      <c r="J79" s="8">
        <f>东城贝米收入!J79+茶山贝米收入!J79+湖南贝米易俗河收入!J79+湖南贝米岳塘收入!J79+'长安贝米收入 '!J79</f>
        <v>1885</v>
      </c>
      <c r="K79" s="8">
        <f>东城贝米收入!K79+茶山贝米收入!K79+湖南贝米易俗河收入!K79+湖南贝米岳塘收入!K79+'长安贝米收入 '!K79</f>
        <v>352</v>
      </c>
      <c r="L79" s="8">
        <f>东城贝米收入!L79+茶山贝米收入!L79+湖南贝米易俗河收入!L79+湖南贝米岳塘收入!L79+'长安贝米收入 '!L79+石龙贝米收入!L79</f>
        <v>462</v>
      </c>
      <c r="M79" s="8">
        <f>东城贝米收入!M79+茶山贝米收入!M79+湖南贝米易俗河收入!M79+湖南贝米岳塘收入!M79+'长安贝米收入 '!M79+石龙贝米收入!M79</f>
        <v>638</v>
      </c>
      <c r="N79" s="8">
        <f>东城贝米收入!N79+茶山贝米收入!N79+湖南贝米易俗河收入!N79+湖南贝米岳塘收入!N79+'长安贝米收入 '!N79+石龙贝米收入!N79</f>
        <v>650.4</v>
      </c>
      <c r="O79" s="27">
        <f t="shared" si="2"/>
        <v>7156.03</v>
      </c>
    </row>
    <row r="80" s="1" customFormat="1" customHeight="1" spans="1:15">
      <c r="A80" s="14"/>
      <c r="B80" s="20" t="s">
        <v>60</v>
      </c>
      <c r="C80" s="8">
        <f>东城贝米收入!C80+茶山贝米收入!C80+湖南贝米易俗河收入!C80+湖南贝米岳塘收入!C80+'长安贝米收入 '!C80</f>
        <v>0</v>
      </c>
      <c r="D80" s="8">
        <f>东城贝米收入!D80+茶山贝米收入!D80+湖南贝米易俗河收入!D80+湖南贝米岳塘收入!D80+'长安贝米收入 '!D80</f>
        <v>0</v>
      </c>
      <c r="E80" s="8">
        <f>东城贝米收入!E80+茶山贝米收入!E80+湖南贝米易俗河收入!E80+湖南贝米岳塘收入!E80+'长安贝米收入 '!E80</f>
        <v>495</v>
      </c>
      <c r="F80" s="8">
        <f>东城贝米收入!F80+茶山贝米收入!F80+湖南贝米易俗河收入!F80+湖南贝米岳塘收入!F80+'长安贝米收入 '!F80</f>
        <v>768</v>
      </c>
      <c r="G80" s="8">
        <f>东城贝米收入!G80+茶山贝米收入!G80+湖南贝米易俗河收入!G80+湖南贝米岳塘收入!G80+'长安贝米收入 '!G80</f>
        <v>788.23</v>
      </c>
      <c r="H80" s="8">
        <f>东城贝米收入!H80+茶山贝米收入!H80+湖南贝米易俗河收入!H80+湖南贝米岳塘收入!H80+'长安贝米收入 '!H80</f>
        <v>773.75</v>
      </c>
      <c r="I80" s="8">
        <f>东城贝米收入!I80+茶山贝米收入!I80+湖南贝米易俗河收入!I80+湖南贝米岳塘收入!I80+'长安贝米收入 '!I80</f>
        <v>1957.95</v>
      </c>
      <c r="J80" s="8">
        <f>东城贝米收入!J80+茶山贝米收入!J80+湖南贝米易俗河收入!J80+湖南贝米岳塘收入!J80+'长安贝米收入 '!J80</f>
        <v>3778</v>
      </c>
      <c r="K80" s="8">
        <f>东城贝米收入!K80+茶山贝米收入!K80+湖南贝米易俗河收入!K80+湖南贝米岳塘收入!K80+'长安贝米收入 '!K80</f>
        <v>1672</v>
      </c>
      <c r="L80" s="8">
        <f>东城贝米收入!L80+茶山贝米收入!L80+湖南贝米易俗河收入!L80+湖南贝米岳塘收入!L80+'长安贝米收入 '!L80+石龙贝米收入!L80</f>
        <v>88</v>
      </c>
      <c r="M80" s="8">
        <f>东城贝米收入!M80+茶山贝米收入!M80+湖南贝米易俗河收入!M80+湖南贝米岳塘收入!M80+'长安贝米收入 '!M80+石龙贝米收入!M80</f>
        <v>1427.8</v>
      </c>
      <c r="N80" s="8">
        <f>东城贝米收入!N80+茶山贝米收入!N80+湖南贝米易俗河收入!N80+湖南贝米岳塘收入!N80+'长安贝米收入 '!N80+石龙贝米收入!N80</f>
        <v>1599.7</v>
      </c>
      <c r="O80" s="27">
        <f t="shared" si="2"/>
        <v>13348.43</v>
      </c>
    </row>
    <row r="81" s="1" customFormat="1" customHeight="1" spans="1:15">
      <c r="A81" s="14"/>
      <c r="B81" s="19" t="s">
        <v>61</v>
      </c>
      <c r="C81" s="8">
        <f>东城贝米收入!C81+茶山贝米收入!C81+湖南贝米易俗河收入!C81+湖南贝米岳塘收入!C81+'长安贝米收入 '!C81</f>
        <v>0</v>
      </c>
      <c r="D81" s="8">
        <f>东城贝米收入!D81+茶山贝米收入!D81+湖南贝米易俗河收入!D81+湖南贝米岳塘收入!D81+'长安贝米收入 '!D81</f>
        <v>0</v>
      </c>
      <c r="E81" s="8">
        <f>东城贝米收入!E81+茶山贝米收入!E81+湖南贝米易俗河收入!E81+湖南贝米岳塘收入!E81+'长安贝米收入 '!E81</f>
        <v>495</v>
      </c>
      <c r="F81" s="8">
        <f>东城贝米收入!F81+茶山贝米收入!F81+湖南贝米易俗河收入!F81+湖南贝米岳塘收入!F81+'长安贝米收入 '!F81</f>
        <v>672</v>
      </c>
      <c r="G81" s="8">
        <f>东城贝米收入!G81+茶山贝米收入!G81+湖南贝米易俗河收入!G81+湖南贝米岳塘收入!G81+'长安贝米收入 '!G81</f>
        <v>327.08</v>
      </c>
      <c r="H81" s="8">
        <f>东城贝米收入!H81+茶山贝米收入!H81+湖南贝米易俗河收入!H81+湖南贝米岳塘收入!H81+'长安贝米收入 '!H81</f>
        <v>312.6</v>
      </c>
      <c r="I81" s="8">
        <f>东城贝米收入!I81+茶山贝米收入!I81+湖南贝米易俗河收入!I81+湖南贝米岳塘收入!I81+'长安贝米收入 '!I81</f>
        <v>990</v>
      </c>
      <c r="J81" s="8">
        <f>东城贝米收入!J81+茶山贝米收入!J81+湖南贝米易俗河收入!J81+湖南贝米岳塘收入!J81+'长安贝米收入 '!J81</f>
        <v>1716</v>
      </c>
      <c r="K81" s="8">
        <f>东城贝米收入!K81+茶山贝米收入!K81+湖南贝米易俗河收入!K81+湖南贝米岳塘收入!K81+'长安贝米收入 '!K81</f>
        <v>1848</v>
      </c>
      <c r="L81" s="8">
        <f>东城贝米收入!L81+茶山贝米收入!L81+湖南贝米易俗河收入!L81+湖南贝米岳塘收入!L81+'长安贝米收入 '!L81+石龙贝米收入!L81</f>
        <v>0</v>
      </c>
      <c r="M81" s="8">
        <f>东城贝米收入!M81+茶山贝米收入!M81+湖南贝米易俗河收入!M81+湖南贝米岳塘收入!M81+'长安贝米收入 '!M81+石龙贝米收入!M81</f>
        <v>949.3</v>
      </c>
      <c r="N81" s="8">
        <f>东城贝米收入!N81+茶山贝米收入!N81+湖南贝米易俗河收入!N81+湖南贝米岳塘收入!N81+'长安贝米收入 '!N81+石龙贝米收入!N81</f>
        <v>949.3</v>
      </c>
      <c r="O81" s="27">
        <f t="shared" si="2"/>
        <v>8259.28</v>
      </c>
    </row>
    <row r="82" s="1" customFormat="1" customHeight="1" spans="1:15">
      <c r="A82" s="14"/>
      <c r="B82" s="20" t="s">
        <v>73</v>
      </c>
      <c r="C82" s="8">
        <f>东城贝米收入!C82+茶山贝米收入!C82+湖南贝米易俗河收入!C82+湖南贝米岳塘收入!C82+'长安贝米收入 '!C82</f>
        <v>0</v>
      </c>
      <c r="D82" s="8">
        <f>东城贝米收入!D82+茶山贝米收入!D82+湖南贝米易俗河收入!D82+湖南贝米岳塘收入!D82+'长安贝米收入 '!D82</f>
        <v>0</v>
      </c>
      <c r="E82" s="8">
        <f>东城贝米收入!E82+茶山贝米收入!E82+湖南贝米易俗河收入!E82+湖南贝米岳塘收入!E82+'长安贝米收入 '!E82</f>
        <v>0</v>
      </c>
      <c r="F82" s="8">
        <f>东城贝米收入!F82+茶山贝米收入!F82+湖南贝米易俗河收入!F82+湖南贝米岳塘收入!F82+'长安贝米收入 '!F82</f>
        <v>0</v>
      </c>
      <c r="G82" s="8">
        <f>东城贝米收入!G82+茶山贝米收入!G82+湖南贝米易俗河收入!G82+湖南贝米岳塘收入!G82+'长安贝米收入 '!G82</f>
        <v>0</v>
      </c>
      <c r="H82" s="8">
        <f>东城贝米收入!H82+茶山贝米收入!H82+湖南贝米易俗河收入!H82+湖南贝米岳塘收入!H82+'长安贝米收入 '!H82</f>
        <v>0</v>
      </c>
      <c r="I82" s="8">
        <f>东城贝米收入!I82+茶山贝米收入!I82+湖南贝米易俗河收入!I82+湖南贝米岳塘收入!I82+'长安贝米收入 '!I82</f>
        <v>0</v>
      </c>
      <c r="J82" s="8">
        <f>东城贝米收入!J82+茶山贝米收入!J82+湖南贝米易俗河收入!J82+湖南贝米岳塘收入!J82+'长安贝米收入 '!J82</f>
        <v>0</v>
      </c>
      <c r="K82" s="8">
        <f>东城贝米收入!K82+茶山贝米收入!K82+湖南贝米易俗河收入!K82+湖南贝米岳塘收入!K82+'长安贝米收入 '!K82</f>
        <v>0</v>
      </c>
      <c r="L82" s="8">
        <f>东城贝米收入!L82+茶山贝米收入!L82+湖南贝米易俗河收入!L82+湖南贝米岳塘收入!L82+'长安贝米收入 '!L82+石龙贝米收入!L82</f>
        <v>0</v>
      </c>
      <c r="M82" s="8">
        <f>东城贝米收入!M82+茶山贝米收入!M82+湖南贝米易俗河收入!M82+湖南贝米岳塘收入!M82+'长安贝米收入 '!M82+石龙贝米收入!M82</f>
        <v>0</v>
      </c>
      <c r="N82" s="8">
        <f>东城贝米收入!N82+茶山贝米收入!N82+湖南贝米易俗河收入!N82+湖南贝米岳塘收入!N82+'长安贝米收入 '!N82+石龙贝米收入!N82</f>
        <v>0</v>
      </c>
      <c r="O82" s="27">
        <f t="shared" si="2"/>
        <v>0</v>
      </c>
    </row>
    <row r="83" s="1" customFormat="1" customHeight="1" spans="1:15">
      <c r="A83" s="14"/>
      <c r="B83" s="19" t="s">
        <v>74</v>
      </c>
      <c r="C83" s="8">
        <f>东城贝米收入!C83+茶山贝米收入!C83+湖南贝米易俗河收入!C83+湖南贝米岳塘收入!C83+'长安贝米收入 '!C83</f>
        <v>0</v>
      </c>
      <c r="D83" s="8">
        <f>东城贝米收入!D83+茶山贝米收入!D83+湖南贝米易俗河收入!D83+湖南贝米岳塘收入!D83+'长安贝米收入 '!D83</f>
        <v>0</v>
      </c>
      <c r="E83" s="8">
        <f>东城贝米收入!E83+茶山贝米收入!E83+湖南贝米易俗河收入!E83+湖南贝米岳塘收入!E83+'长安贝米收入 '!E83</f>
        <v>0</v>
      </c>
      <c r="F83" s="8">
        <f>东城贝米收入!F83+茶山贝米收入!F83+湖南贝米易俗河收入!F83+湖南贝米岳塘收入!F83+'长安贝米收入 '!F83</f>
        <v>0</v>
      </c>
      <c r="G83" s="8">
        <f>东城贝米收入!G83+茶山贝米收入!G83+湖南贝米易俗河收入!G83+湖南贝米岳塘收入!G83+'长安贝米收入 '!G83</f>
        <v>0</v>
      </c>
      <c r="H83" s="8">
        <f>东城贝米收入!H83+茶山贝米收入!H83+湖南贝米易俗河收入!H83+湖南贝米岳塘收入!H83+'长安贝米收入 '!H83</f>
        <v>0</v>
      </c>
      <c r="I83" s="8">
        <f>东城贝米收入!I83+茶山贝米收入!I83+湖南贝米易俗河收入!I83+湖南贝米岳塘收入!I83+'长安贝米收入 '!I83</f>
        <v>0</v>
      </c>
      <c r="J83" s="8">
        <f>东城贝米收入!J83+茶山贝米收入!J83+湖南贝米易俗河收入!J83+湖南贝米岳塘收入!J83+'长安贝米收入 '!J83</f>
        <v>0</v>
      </c>
      <c r="K83" s="8">
        <f>东城贝米收入!K83+茶山贝米收入!K83+湖南贝米易俗河收入!K83+湖南贝米岳塘收入!K83+'长安贝米收入 '!K83</f>
        <v>0</v>
      </c>
      <c r="L83" s="8">
        <f>东城贝米收入!L83+茶山贝米收入!L83+湖南贝米易俗河收入!L83+湖南贝米岳塘收入!L83+'长安贝米收入 '!L83+石龙贝米收入!L83</f>
        <v>0</v>
      </c>
      <c r="M83" s="8">
        <f>东城贝米收入!M83+茶山贝米收入!M83+湖南贝米易俗河收入!M83+湖南贝米岳塘收入!M83+'长安贝米收入 '!M83+石龙贝米收入!M83</f>
        <v>0</v>
      </c>
      <c r="N83" s="8">
        <f>东城贝米收入!N83+茶山贝米收入!N83+湖南贝米易俗河收入!N83+湖南贝米岳塘收入!N83+'长安贝米收入 '!N83+石龙贝米收入!N83</f>
        <v>0</v>
      </c>
      <c r="O83" s="27">
        <f t="shared" si="2"/>
        <v>0</v>
      </c>
    </row>
    <row r="84" s="1" customFormat="1" customHeight="1" spans="1:15">
      <c r="A84" s="14"/>
      <c r="B84" s="20" t="s">
        <v>75</v>
      </c>
      <c r="C84" s="8">
        <f>东城贝米收入!C84+茶山贝米收入!C84+湖南贝米易俗河收入!C84+湖南贝米岳塘收入!C84+'长安贝米收入 '!C84</f>
        <v>0</v>
      </c>
      <c r="D84" s="8">
        <f>东城贝米收入!D84+茶山贝米收入!D84+湖南贝米易俗河收入!D84+湖南贝米岳塘收入!D84+'长安贝米收入 '!D84</f>
        <v>0</v>
      </c>
      <c r="E84" s="8">
        <f>东城贝米收入!E84+茶山贝米收入!E84+湖南贝米易俗河收入!E84+湖南贝米岳塘收入!E84+'长安贝米收入 '!E84</f>
        <v>0</v>
      </c>
      <c r="F84" s="8">
        <f>东城贝米收入!F84+茶山贝米收入!F84+湖南贝米易俗河收入!F84+湖南贝米岳塘收入!F84+'长安贝米收入 '!F84</f>
        <v>0</v>
      </c>
      <c r="G84" s="8">
        <f>东城贝米收入!G84+茶山贝米收入!G84+湖南贝米易俗河收入!G84+湖南贝米岳塘收入!G84+'长安贝米收入 '!G84</f>
        <v>0</v>
      </c>
      <c r="H84" s="8">
        <f>东城贝米收入!H84+茶山贝米收入!H84+湖南贝米易俗河收入!H84+湖南贝米岳塘收入!H84+'长安贝米收入 '!H84</f>
        <v>0</v>
      </c>
      <c r="I84" s="8">
        <f>东城贝米收入!I84+茶山贝米收入!I84+湖南贝米易俗河收入!I84+湖南贝米岳塘收入!I84+'长安贝米收入 '!I84</f>
        <v>0</v>
      </c>
      <c r="J84" s="8">
        <f>东城贝米收入!J84+茶山贝米收入!J84+湖南贝米易俗河收入!J84+湖南贝米岳塘收入!J84+'长安贝米收入 '!J84</f>
        <v>0</v>
      </c>
      <c r="K84" s="8">
        <f>东城贝米收入!K84+茶山贝米收入!K84+湖南贝米易俗河收入!K84+湖南贝米岳塘收入!K84+'长安贝米收入 '!K84</f>
        <v>0</v>
      </c>
      <c r="L84" s="8">
        <f>东城贝米收入!L84+茶山贝米收入!L84+湖南贝米易俗河收入!L84+湖南贝米岳塘收入!L84+'长安贝米收入 '!L84+石龙贝米收入!L84</f>
        <v>0</v>
      </c>
      <c r="M84" s="8">
        <f>东城贝米收入!M84+茶山贝米收入!M84+湖南贝米易俗河收入!M84+湖南贝米岳塘收入!M84+'长安贝米收入 '!M84+石龙贝米收入!M84</f>
        <v>0</v>
      </c>
      <c r="N84" s="8">
        <f>东城贝米收入!N84+茶山贝米收入!N84+湖南贝米易俗河收入!N84+湖南贝米岳塘收入!N84+'长安贝米收入 '!N84+石龙贝米收入!N84</f>
        <v>0</v>
      </c>
      <c r="O84" s="27">
        <f t="shared" si="2"/>
        <v>0</v>
      </c>
    </row>
    <row r="85" s="1" customFormat="1" customHeight="1" spans="1:15">
      <c r="A85" s="14"/>
      <c r="B85" s="20" t="s">
        <v>76</v>
      </c>
      <c r="C85" s="8">
        <f>东城贝米收入!C85+茶山贝米收入!C85+湖南贝米易俗河收入!C85+湖南贝米岳塘收入!C85+'长安贝米收入 '!C85</f>
        <v>0</v>
      </c>
      <c r="D85" s="8">
        <f>东城贝米收入!D85+茶山贝米收入!D85+湖南贝米易俗河收入!D85+湖南贝米岳塘收入!D85+'长安贝米收入 '!D85</f>
        <v>0</v>
      </c>
      <c r="E85" s="8">
        <f>东城贝米收入!E85+茶山贝米收入!E85+湖南贝米易俗河收入!E85+湖南贝米岳塘收入!E85+'长安贝米收入 '!E85</f>
        <v>0</v>
      </c>
      <c r="F85" s="8">
        <f>东城贝米收入!F85+茶山贝米收入!F85+湖南贝米易俗河收入!F85+湖南贝米岳塘收入!F85+'长安贝米收入 '!F85</f>
        <v>0</v>
      </c>
      <c r="G85" s="8">
        <f>东城贝米收入!G85+茶山贝米收入!G85+湖南贝米易俗河收入!G85+湖南贝米岳塘收入!G85+'长安贝米收入 '!G85</f>
        <v>0</v>
      </c>
      <c r="H85" s="8">
        <f>东城贝米收入!H85+茶山贝米收入!H85+湖南贝米易俗河收入!H85+湖南贝米岳塘收入!H85+'长安贝米收入 '!H85</f>
        <v>0</v>
      </c>
      <c r="I85" s="8">
        <f>东城贝米收入!I85+茶山贝米收入!I85+湖南贝米易俗河收入!I85+湖南贝米岳塘收入!I85+'长安贝米收入 '!I85</f>
        <v>0</v>
      </c>
      <c r="J85" s="8">
        <f>东城贝米收入!J85+茶山贝米收入!J85+湖南贝米易俗河收入!J85+湖南贝米岳塘收入!J85+'长安贝米收入 '!J85</f>
        <v>0</v>
      </c>
      <c r="K85" s="8">
        <f>东城贝米收入!K85+茶山贝米收入!K85+湖南贝米易俗河收入!K85+湖南贝米岳塘收入!K85+'长安贝米收入 '!K85</f>
        <v>0</v>
      </c>
      <c r="L85" s="8">
        <f>东城贝米收入!L85+茶山贝米收入!L85+湖南贝米易俗河收入!L85+湖南贝米岳塘收入!L85+'长安贝米收入 '!L85+石龙贝米收入!L85</f>
        <v>0</v>
      </c>
      <c r="M85" s="8">
        <f>东城贝米收入!M85+茶山贝米收入!M85+湖南贝米易俗河收入!M85+湖南贝米岳塘收入!M85+'长安贝米收入 '!M85+石龙贝米收入!M85</f>
        <v>0</v>
      </c>
      <c r="N85" s="8">
        <f>东城贝米收入!N85+茶山贝米收入!N85+湖南贝米易俗河收入!N85+湖南贝米岳塘收入!N85+'长安贝米收入 '!N85+石龙贝米收入!N85</f>
        <v>0</v>
      </c>
      <c r="O85" s="27">
        <f t="shared" si="2"/>
        <v>0</v>
      </c>
    </row>
    <row r="86" s="1" customFormat="1" customHeight="1" spans="1:15">
      <c r="A86" s="14"/>
      <c r="B86" s="19" t="s">
        <v>77</v>
      </c>
      <c r="C86" s="8">
        <f>东城贝米收入!C86+茶山贝米收入!C86+湖南贝米易俗河收入!C86+湖南贝米岳塘收入!C86+'长安贝米收入 '!C86</f>
        <v>0</v>
      </c>
      <c r="D86" s="8">
        <f>东城贝米收入!D86+茶山贝米收入!D86+湖南贝米易俗河收入!D86+湖南贝米岳塘收入!D86+'长安贝米收入 '!D86</f>
        <v>0</v>
      </c>
      <c r="E86" s="8">
        <f>东城贝米收入!E86+茶山贝米收入!E86+湖南贝米易俗河收入!E86+湖南贝米岳塘收入!E86+'长安贝米收入 '!E86</f>
        <v>0</v>
      </c>
      <c r="F86" s="8">
        <f>东城贝米收入!F86+茶山贝米收入!F86+湖南贝米易俗河收入!F86+湖南贝米岳塘收入!F86+'长安贝米收入 '!F86</f>
        <v>0</v>
      </c>
      <c r="G86" s="8">
        <f>东城贝米收入!G86+茶山贝米收入!G86+湖南贝米易俗河收入!G86+湖南贝米岳塘收入!G86+'长安贝米收入 '!G86</f>
        <v>0</v>
      </c>
      <c r="H86" s="8">
        <f>东城贝米收入!H86+茶山贝米收入!H86+湖南贝米易俗河收入!H86+湖南贝米岳塘收入!H86+'长安贝米收入 '!H86</f>
        <v>0</v>
      </c>
      <c r="I86" s="8">
        <f>东城贝米收入!I86+茶山贝米收入!I86+湖南贝米易俗河收入!I86+湖南贝米岳塘收入!I86+'长安贝米收入 '!I86</f>
        <v>0</v>
      </c>
      <c r="J86" s="8">
        <f>东城贝米收入!J86+茶山贝米收入!J86+湖南贝米易俗河收入!J86+湖南贝米岳塘收入!J86+'长安贝米收入 '!J86</f>
        <v>0</v>
      </c>
      <c r="K86" s="8">
        <f>东城贝米收入!K86+茶山贝米收入!K86+湖南贝米易俗河收入!K86+湖南贝米岳塘收入!K86+'长安贝米收入 '!K86</f>
        <v>0</v>
      </c>
      <c r="L86" s="8">
        <f>东城贝米收入!L86+茶山贝米收入!L86+湖南贝米易俗河收入!L86+湖南贝米岳塘收入!L86+'长安贝米收入 '!L86+石龙贝米收入!L86</f>
        <v>0</v>
      </c>
      <c r="M86" s="8">
        <f>东城贝米收入!M86+茶山贝米收入!M86+湖南贝米易俗河收入!M86+湖南贝米岳塘收入!M86+'长安贝米收入 '!M86+石龙贝米收入!M86</f>
        <v>0</v>
      </c>
      <c r="N86" s="8">
        <f>东城贝米收入!N86+茶山贝米收入!N86+湖南贝米易俗河收入!N86+湖南贝米岳塘收入!N86+'长安贝米收入 '!N86+石龙贝米收入!N86</f>
        <v>0</v>
      </c>
      <c r="O86" s="27">
        <f t="shared" si="2"/>
        <v>0</v>
      </c>
    </row>
    <row r="87" s="1" customFormat="1" customHeight="1" spans="1:15">
      <c r="A87" s="14"/>
      <c r="B87" s="19" t="s">
        <v>78</v>
      </c>
      <c r="C87" s="8">
        <f>东城贝米收入!C87+茶山贝米收入!C87+湖南贝米易俗河收入!C87+湖南贝米岳塘收入!C87+'长安贝米收入 '!C87</f>
        <v>0</v>
      </c>
      <c r="D87" s="8">
        <f>东城贝米收入!D87+茶山贝米收入!D87+湖南贝米易俗河收入!D87+湖南贝米岳塘收入!D87+'长安贝米收入 '!D87</f>
        <v>0</v>
      </c>
      <c r="E87" s="8">
        <f>东城贝米收入!E87+茶山贝米收入!E87+湖南贝米易俗河收入!E87+湖南贝米岳塘收入!E87+'长安贝米收入 '!E87</f>
        <v>0</v>
      </c>
      <c r="F87" s="8">
        <f>东城贝米收入!F87+茶山贝米收入!F87+湖南贝米易俗河收入!F87+湖南贝米岳塘收入!F87+'长安贝米收入 '!F87</f>
        <v>0</v>
      </c>
      <c r="G87" s="8">
        <f>东城贝米收入!G87+茶山贝米收入!G87+湖南贝米易俗河收入!G87+湖南贝米岳塘收入!G87+'长安贝米收入 '!G87</f>
        <v>0</v>
      </c>
      <c r="H87" s="8">
        <f>东城贝米收入!H87+茶山贝米收入!H87+湖南贝米易俗河收入!H87+湖南贝米岳塘收入!H87+'长安贝米收入 '!H87</f>
        <v>0</v>
      </c>
      <c r="I87" s="8">
        <f>东城贝米收入!I87+茶山贝米收入!I87+湖南贝米易俗河收入!I87+湖南贝米岳塘收入!I87+'长安贝米收入 '!I87</f>
        <v>0</v>
      </c>
      <c r="J87" s="8">
        <f>东城贝米收入!J87+茶山贝米收入!J87+湖南贝米易俗河收入!J87+湖南贝米岳塘收入!J87+'长安贝米收入 '!J87</f>
        <v>0</v>
      </c>
      <c r="K87" s="8">
        <f>东城贝米收入!K87+茶山贝米收入!K87+湖南贝米易俗河收入!K87+湖南贝米岳塘收入!K87+'长安贝米收入 '!K87</f>
        <v>0</v>
      </c>
      <c r="L87" s="8">
        <f>东城贝米收入!L87+茶山贝米收入!L87+湖南贝米易俗河收入!L87+湖南贝米岳塘收入!L87+'长安贝米收入 '!L87+石龙贝米收入!L87</f>
        <v>0</v>
      </c>
      <c r="M87" s="8">
        <f>东城贝米收入!M87+茶山贝米收入!M87+湖南贝米易俗河收入!M87+湖南贝米岳塘收入!M87+'长安贝米收入 '!M87+石龙贝米收入!M87</f>
        <v>0</v>
      </c>
      <c r="N87" s="8">
        <f>东城贝米收入!N87+茶山贝米收入!N87+湖南贝米易俗河收入!N87+湖南贝米岳塘收入!N87+'长安贝米收入 '!N87+石龙贝米收入!N87</f>
        <v>0</v>
      </c>
      <c r="O87" s="27">
        <f t="shared" si="2"/>
        <v>0</v>
      </c>
    </row>
    <row r="88" s="1" customFormat="1" customHeight="1" spans="1:15">
      <c r="A88" s="16"/>
      <c r="B88" s="19" t="s">
        <v>79</v>
      </c>
      <c r="C88" s="8">
        <f>东城贝米收入!C88+茶山贝米收入!C88+湖南贝米易俗河收入!C88+湖南贝米岳塘收入!C88+'长安贝米收入 '!C88</f>
        <v>0</v>
      </c>
      <c r="D88" s="8">
        <f>东城贝米收入!D88+茶山贝米收入!D88+湖南贝米易俗河收入!D88+湖南贝米岳塘收入!D88+'长安贝米收入 '!D88</f>
        <v>0</v>
      </c>
      <c r="E88" s="8">
        <f>东城贝米收入!E88+茶山贝米收入!E88+湖南贝米易俗河收入!E88+湖南贝米岳塘收入!E88+'长安贝米收入 '!E88</f>
        <v>0</v>
      </c>
      <c r="F88" s="8">
        <f>东城贝米收入!F88+茶山贝米收入!F88+湖南贝米易俗河收入!F88+湖南贝米岳塘收入!F88+'长安贝米收入 '!F88</f>
        <v>0</v>
      </c>
      <c r="G88" s="8">
        <f>东城贝米收入!G88+茶山贝米收入!G88+湖南贝米易俗河收入!G88+湖南贝米岳塘收入!G88+'长安贝米收入 '!G88</f>
        <v>0</v>
      </c>
      <c r="H88" s="8">
        <f>东城贝米收入!H88+茶山贝米收入!H88+湖南贝米易俗河收入!H88+湖南贝米岳塘收入!H88+'长安贝米收入 '!H88</f>
        <v>0</v>
      </c>
      <c r="I88" s="8">
        <f>东城贝米收入!I88+茶山贝米收入!I88+湖南贝米易俗河收入!I88+湖南贝米岳塘收入!I88+'长安贝米收入 '!I88</f>
        <v>0</v>
      </c>
      <c r="J88" s="8">
        <f>东城贝米收入!J88+茶山贝米收入!J88+湖南贝米易俗河收入!J88+湖南贝米岳塘收入!J88+'长安贝米收入 '!J88</f>
        <v>0</v>
      </c>
      <c r="K88" s="8">
        <f>东城贝米收入!K88+茶山贝米收入!K88+湖南贝米易俗河收入!K88+湖南贝米岳塘收入!K88+'长安贝米收入 '!K88</f>
        <v>0</v>
      </c>
      <c r="L88" s="8">
        <f>东城贝米收入!L88+茶山贝米收入!L88+湖南贝米易俗河收入!L88+湖南贝米岳塘收入!L88+'长安贝米收入 '!L88+石龙贝米收入!L88</f>
        <v>0</v>
      </c>
      <c r="M88" s="8">
        <f>东城贝米收入!M88+茶山贝米收入!M88+湖南贝米易俗河收入!M88+湖南贝米岳塘收入!M88+'长安贝米收入 '!M88+石龙贝米收入!M88</f>
        <v>0</v>
      </c>
      <c r="N88" s="8">
        <f>东城贝米收入!N88+茶山贝米收入!N88+湖南贝米易俗河收入!N88+湖南贝米岳塘收入!N88+'长安贝米收入 '!N88+石龙贝米收入!N88</f>
        <v>0</v>
      </c>
      <c r="O88" s="27">
        <f t="shared" si="2"/>
        <v>0</v>
      </c>
    </row>
    <row r="89" s="1" customFormat="1" customHeight="1" spans="1:15">
      <c r="A89" s="14" t="s">
        <v>80</v>
      </c>
      <c r="B89" s="19" t="s">
        <v>59</v>
      </c>
      <c r="C89" s="8">
        <f>东城贝米收入!C89+茶山贝米收入!C89+湖南贝米易俗河收入!C89+湖南贝米岳塘收入!C89+'长安贝米收入 '!C89</f>
        <v>0</v>
      </c>
      <c r="D89" s="8">
        <f>东城贝米收入!D89+茶山贝米收入!D89+湖南贝米易俗河收入!D89+湖南贝米岳塘收入!D89+'长安贝米收入 '!D89</f>
        <v>0</v>
      </c>
      <c r="E89" s="8">
        <f>东城贝米收入!E89+茶山贝米收入!E89+湖南贝米易俗河收入!E89+湖南贝米岳塘收入!E89+'长安贝米收入 '!E89</f>
        <v>0</v>
      </c>
      <c r="F89" s="8">
        <f>东城贝米收入!F89+茶山贝米收入!F89+湖南贝米易俗河收入!F89+湖南贝米岳塘收入!F89+'长安贝米收入 '!F89</f>
        <v>0</v>
      </c>
      <c r="G89" s="8">
        <f>东城贝米收入!G89+茶山贝米收入!G89+湖南贝米易俗河收入!G89+湖南贝米岳塘收入!G89+'长安贝米收入 '!G89</f>
        <v>0</v>
      </c>
      <c r="H89" s="8">
        <f>东城贝米收入!H89+茶山贝米收入!H89+湖南贝米易俗河收入!H89+湖南贝米岳塘收入!H89+'长安贝米收入 '!H89</f>
        <v>0</v>
      </c>
      <c r="I89" s="8">
        <f>东城贝米收入!I89+茶山贝米收入!I89+湖南贝米易俗河收入!I89+湖南贝米岳塘收入!I89+'长安贝米收入 '!I89</f>
        <v>2668.6</v>
      </c>
      <c r="J89" s="8">
        <f>东城贝米收入!J89+茶山贝米收入!J89+湖南贝米易俗河收入!J89+湖南贝米岳塘收入!J89+'长安贝米收入 '!J89</f>
        <v>1900</v>
      </c>
      <c r="K89" s="8">
        <f>东城贝米收入!K89+茶山贝米收入!K89+湖南贝米易俗河收入!K89+湖南贝米岳塘收入!K89+'长安贝米收入 '!K89</f>
        <v>0</v>
      </c>
      <c r="L89" s="8">
        <f>东城贝米收入!L89+茶山贝米收入!L89+湖南贝米易俗河收入!L89+湖南贝米岳塘收入!L89+'长安贝米收入 '!L89+石龙贝米收入!L89</f>
        <v>0</v>
      </c>
      <c r="M89" s="8">
        <f>东城贝米收入!M89+茶山贝米收入!M89+湖南贝米易俗河收入!M89+湖南贝米岳塘收入!M89+'长安贝米收入 '!M89+石龙贝米收入!M89</f>
        <v>0</v>
      </c>
      <c r="N89" s="8">
        <f>东城贝米收入!N89+茶山贝米收入!N89+湖南贝米易俗河收入!N89+湖南贝米岳塘收入!N89+'长安贝米收入 '!N89+石龙贝米收入!N89</f>
        <v>0</v>
      </c>
      <c r="O89" s="27">
        <f t="shared" si="2"/>
        <v>4568.6</v>
      </c>
    </row>
    <row r="90" s="1" customFormat="1" customHeight="1" spans="1:15">
      <c r="A90" s="14"/>
      <c r="B90" s="20" t="s">
        <v>60</v>
      </c>
      <c r="C90" s="8">
        <f>东城贝米收入!C90+茶山贝米收入!C90+湖南贝米易俗河收入!C90+湖南贝米岳塘收入!C90+'长安贝米收入 '!C90</f>
        <v>0</v>
      </c>
      <c r="D90" s="8">
        <f>东城贝米收入!D90+茶山贝米收入!D90+湖南贝米易俗河收入!D90+湖南贝米岳塘收入!D90+'长安贝米收入 '!D90</f>
        <v>0</v>
      </c>
      <c r="E90" s="8">
        <f>东城贝米收入!E90+茶山贝米收入!E90+湖南贝米易俗河收入!E90+湖南贝米岳塘收入!E90+'长安贝米收入 '!E90</f>
        <v>0</v>
      </c>
      <c r="F90" s="8">
        <f>东城贝米收入!F90+茶山贝米收入!F90+湖南贝米易俗河收入!F90+湖南贝米岳塘收入!F90+'长安贝米收入 '!F90</f>
        <v>0</v>
      </c>
      <c r="G90" s="8">
        <f>东城贝米收入!G90+茶山贝米收入!G90+湖南贝米易俗河收入!G90+湖南贝米岳塘收入!G90+'长安贝米收入 '!G90</f>
        <v>0</v>
      </c>
      <c r="H90" s="8">
        <f>东城贝米收入!H90+茶山贝米收入!H90+湖南贝米易俗河收入!H90+湖南贝米岳塘收入!H90+'长安贝米收入 '!H90</f>
        <v>0</v>
      </c>
      <c r="I90" s="8">
        <f>东城贝米收入!I90+茶山贝米收入!I90+湖南贝米易俗河收入!I90+湖南贝米岳塘收入!I90+'长安贝米收入 '!I90</f>
        <v>2668.6</v>
      </c>
      <c r="J90" s="8">
        <f>东城贝米收入!J90+茶山贝米收入!J90+湖南贝米易俗河收入!J90+湖南贝米岳塘收入!J90+'长安贝米收入 '!J90</f>
        <v>900</v>
      </c>
      <c r="K90" s="8">
        <f>东城贝米收入!K90+茶山贝米收入!K90+湖南贝米易俗河收入!K90+湖南贝米岳塘收入!K90+'长安贝米收入 '!K90</f>
        <v>192</v>
      </c>
      <c r="L90" s="8">
        <f>东城贝米收入!L90+茶山贝米收入!L90+湖南贝米易俗河收入!L90+湖南贝米岳塘收入!L90+'长安贝米收入 '!L90+石龙贝米收入!L90</f>
        <v>384</v>
      </c>
      <c r="M90" s="8">
        <f>东城贝米收入!M90+茶山贝米收入!M90+湖南贝米易俗河收入!M90+湖南贝米岳塘收入!M90+'长安贝米收入 '!M90+石龙贝米收入!M90</f>
        <v>336</v>
      </c>
      <c r="N90" s="8">
        <f>东城贝米收入!N90+茶山贝米收入!N90+湖南贝米易俗河收入!N90+湖南贝米岳塘收入!N90+'长安贝米收入 '!N90+石龙贝米收入!N90</f>
        <v>708</v>
      </c>
      <c r="O90" s="27">
        <f t="shared" si="2"/>
        <v>5188.6</v>
      </c>
    </row>
    <row r="91" s="1" customFormat="1" customHeight="1" spans="1:15">
      <c r="A91" s="14"/>
      <c r="B91" s="19" t="s">
        <v>61</v>
      </c>
      <c r="C91" s="8">
        <f>东城贝米收入!C91+茶山贝米收入!C91+湖南贝米易俗河收入!C91+湖南贝米岳塘收入!C91+'长安贝米收入 '!C91</f>
        <v>0</v>
      </c>
      <c r="D91" s="8">
        <f>东城贝米收入!D91+茶山贝米收入!D91+湖南贝米易俗河收入!D91+湖南贝米岳塘收入!D91+'长安贝米收入 '!D91</f>
        <v>0</v>
      </c>
      <c r="E91" s="8">
        <f>东城贝米收入!E91+茶山贝米收入!E91+湖南贝米易俗河收入!E91+湖南贝米岳塘收入!E91+'长安贝米收入 '!E91</f>
        <v>0</v>
      </c>
      <c r="F91" s="8">
        <f>东城贝米收入!F91+茶山贝米收入!F91+湖南贝米易俗河收入!F91+湖南贝米岳塘收入!F91+'长安贝米收入 '!F91</f>
        <v>0</v>
      </c>
      <c r="G91" s="8">
        <f>东城贝米收入!G91+茶山贝米收入!G91+湖南贝米易俗河收入!G91+湖南贝米岳塘收入!G91+'长安贝米收入 '!G91</f>
        <v>0</v>
      </c>
      <c r="H91" s="8">
        <f>东城贝米收入!H91+茶山贝米收入!H91+湖南贝米易俗河收入!H91+湖南贝米岳塘收入!H91+'长安贝米收入 '!H91</f>
        <v>0</v>
      </c>
      <c r="I91" s="8">
        <f>东城贝米收入!I91+茶山贝米收入!I91+湖南贝米易俗河收入!I91+湖南贝米岳塘收入!I91+'长安贝米收入 '!I91</f>
        <v>1788.6</v>
      </c>
      <c r="J91" s="8">
        <f>东城贝米收入!J91+茶山贝米收入!J91+湖南贝米易俗河收入!J91+湖南贝米岳塘收入!J91+'长安贝米收入 '!J91</f>
        <v>1900</v>
      </c>
      <c r="K91" s="8">
        <f>东城贝米收入!K91+茶山贝米收入!K91+湖南贝米易俗河收入!K91+湖南贝米岳塘收入!K91+'长安贝米收入 '!K91</f>
        <v>192</v>
      </c>
      <c r="L91" s="8">
        <f>东城贝米收入!L91+茶山贝米收入!L91+湖南贝米易俗河收入!L91+湖南贝米岳塘收入!L91+'长安贝米收入 '!L91+石龙贝米收入!L91</f>
        <v>384</v>
      </c>
      <c r="M91" s="8">
        <f>东城贝米收入!M91+茶山贝米收入!M91+湖南贝米易俗河收入!M91+湖南贝米岳塘收入!M91+'长安贝米收入 '!M91+石龙贝米收入!M91</f>
        <v>336</v>
      </c>
      <c r="N91" s="8">
        <f>东城贝米收入!N91+茶山贝米收入!N91+湖南贝米易俗河收入!N91+湖南贝米岳塘收入!N91+'长安贝米收入 '!N91+石龙贝米收入!N91</f>
        <v>420</v>
      </c>
      <c r="O91" s="27">
        <f t="shared" si="2"/>
        <v>5020.6</v>
      </c>
    </row>
    <row r="92" s="1" customFormat="1" customHeight="1" spans="1:15">
      <c r="A92" s="14"/>
      <c r="B92" s="20" t="s">
        <v>73</v>
      </c>
      <c r="C92" s="8">
        <f>东城贝米收入!C92+茶山贝米收入!C92+湖南贝米易俗河收入!C92+湖南贝米岳塘收入!C92+'长安贝米收入 '!C92</f>
        <v>0</v>
      </c>
      <c r="D92" s="8">
        <f>东城贝米收入!D92+茶山贝米收入!D92+湖南贝米易俗河收入!D92+湖南贝米岳塘收入!D92+'长安贝米收入 '!D92</f>
        <v>0</v>
      </c>
      <c r="E92" s="8">
        <f>东城贝米收入!E92+茶山贝米收入!E92+湖南贝米易俗河收入!E92+湖南贝米岳塘收入!E92+'长安贝米收入 '!E92</f>
        <v>0</v>
      </c>
      <c r="F92" s="8">
        <f>东城贝米收入!F92+茶山贝米收入!F92+湖南贝米易俗河收入!F92+湖南贝米岳塘收入!F92+'长安贝米收入 '!F92</f>
        <v>0</v>
      </c>
      <c r="G92" s="8">
        <f>东城贝米收入!G92+茶山贝米收入!G92+湖南贝米易俗河收入!G92+湖南贝米岳塘收入!G92+'长安贝米收入 '!G92</f>
        <v>0</v>
      </c>
      <c r="H92" s="8">
        <f>东城贝米收入!H92+茶山贝米收入!H92+湖南贝米易俗河收入!H92+湖南贝米岳塘收入!H92+'长安贝米收入 '!H92</f>
        <v>0</v>
      </c>
      <c r="I92" s="8">
        <f>东城贝米收入!I92+茶山贝米收入!I92+湖南贝米易俗河收入!I92+湖南贝米岳塘收入!I92+'长安贝米收入 '!I92</f>
        <v>0</v>
      </c>
      <c r="J92" s="8">
        <f>东城贝米收入!J92+茶山贝米收入!J92+湖南贝米易俗河收入!J92+湖南贝米岳塘收入!J92+'长安贝米收入 '!J92</f>
        <v>0</v>
      </c>
      <c r="K92" s="8">
        <f>东城贝米收入!K92+茶山贝米收入!K92+湖南贝米易俗河收入!K92+湖南贝米岳塘收入!K92+'长安贝米收入 '!K92</f>
        <v>0</v>
      </c>
      <c r="L92" s="8">
        <f>东城贝米收入!L92+茶山贝米收入!L92+湖南贝米易俗河收入!L92+湖南贝米岳塘收入!L92+'长安贝米收入 '!L92+石龙贝米收入!L92</f>
        <v>0</v>
      </c>
      <c r="M92" s="8">
        <f>东城贝米收入!M92+茶山贝米收入!M92+湖南贝米易俗河收入!M92+湖南贝米岳塘收入!M92+'长安贝米收入 '!M92+石龙贝米收入!M92</f>
        <v>0</v>
      </c>
      <c r="N92" s="8">
        <f>东城贝米收入!N92+茶山贝米收入!N92+湖南贝米易俗河收入!N92+湖南贝米岳塘收入!N92+'长安贝米收入 '!N92+石龙贝米收入!N92</f>
        <v>0</v>
      </c>
      <c r="O92" s="27">
        <f t="shared" si="2"/>
        <v>0</v>
      </c>
    </row>
    <row r="93" s="1" customFormat="1" customHeight="1" spans="1:15">
      <c r="A93" s="14"/>
      <c r="B93" s="19" t="s">
        <v>74</v>
      </c>
      <c r="C93" s="8">
        <f>东城贝米收入!C93+茶山贝米收入!C93+湖南贝米易俗河收入!C93+湖南贝米岳塘收入!C93+'长安贝米收入 '!C93</f>
        <v>0</v>
      </c>
      <c r="D93" s="8">
        <f>东城贝米收入!D93+茶山贝米收入!D93+湖南贝米易俗河收入!D93+湖南贝米岳塘收入!D93+'长安贝米收入 '!D93</f>
        <v>0</v>
      </c>
      <c r="E93" s="8">
        <f>东城贝米收入!E93+茶山贝米收入!E93+湖南贝米易俗河收入!E93+湖南贝米岳塘收入!E93+'长安贝米收入 '!E93</f>
        <v>0</v>
      </c>
      <c r="F93" s="8">
        <f>东城贝米收入!F93+茶山贝米收入!F93+湖南贝米易俗河收入!F93+湖南贝米岳塘收入!F93+'长安贝米收入 '!F93</f>
        <v>0</v>
      </c>
      <c r="G93" s="8">
        <f>东城贝米收入!G93+茶山贝米收入!G93+湖南贝米易俗河收入!G93+湖南贝米岳塘收入!G93+'长安贝米收入 '!G93</f>
        <v>0</v>
      </c>
      <c r="H93" s="8">
        <f>东城贝米收入!H93+茶山贝米收入!H93+湖南贝米易俗河收入!H93+湖南贝米岳塘收入!H93+'长安贝米收入 '!H93</f>
        <v>0</v>
      </c>
      <c r="I93" s="8">
        <f>东城贝米收入!I93+茶山贝米收入!I93+湖南贝米易俗河收入!I93+湖南贝米岳塘收入!I93+'长安贝米收入 '!I93</f>
        <v>0</v>
      </c>
      <c r="J93" s="8">
        <f>东城贝米收入!J93+茶山贝米收入!J93+湖南贝米易俗河收入!J93+湖南贝米岳塘收入!J93+'长安贝米收入 '!J93</f>
        <v>0</v>
      </c>
      <c r="K93" s="8">
        <f>东城贝米收入!K93+茶山贝米收入!K93+湖南贝米易俗河收入!K93+湖南贝米岳塘收入!K93+'长安贝米收入 '!K93</f>
        <v>0</v>
      </c>
      <c r="L93" s="8">
        <f>东城贝米收入!L93+茶山贝米收入!L93+湖南贝米易俗河收入!L93+湖南贝米岳塘收入!L93+'长安贝米收入 '!L93+石龙贝米收入!L93</f>
        <v>0</v>
      </c>
      <c r="M93" s="8">
        <f>东城贝米收入!M93+茶山贝米收入!M93+湖南贝米易俗河收入!M93+湖南贝米岳塘收入!M93+'长安贝米收入 '!M93+石龙贝米收入!M93</f>
        <v>0</v>
      </c>
      <c r="N93" s="8">
        <f>东城贝米收入!N93+茶山贝米收入!N93+湖南贝米易俗河收入!N93+湖南贝米岳塘收入!N93+'长安贝米收入 '!N93+石龙贝米收入!N93</f>
        <v>0</v>
      </c>
      <c r="O93" s="27">
        <f t="shared" si="2"/>
        <v>0</v>
      </c>
    </row>
    <row r="94" s="1" customFormat="1" customHeight="1" spans="1:15">
      <c r="A94" s="14"/>
      <c r="B94" s="20" t="s">
        <v>75</v>
      </c>
      <c r="C94" s="8">
        <f>东城贝米收入!C94+茶山贝米收入!C94+湖南贝米易俗河收入!C94+湖南贝米岳塘收入!C94+'长安贝米收入 '!C94</f>
        <v>0</v>
      </c>
      <c r="D94" s="8">
        <f>东城贝米收入!D94+茶山贝米收入!D94+湖南贝米易俗河收入!D94+湖南贝米岳塘收入!D94+'长安贝米收入 '!D94</f>
        <v>0</v>
      </c>
      <c r="E94" s="8">
        <f>东城贝米收入!E94+茶山贝米收入!E94+湖南贝米易俗河收入!E94+湖南贝米岳塘收入!E94+'长安贝米收入 '!E94</f>
        <v>0</v>
      </c>
      <c r="F94" s="8">
        <f>东城贝米收入!F94+茶山贝米收入!F94+湖南贝米易俗河收入!F94+湖南贝米岳塘收入!F94+'长安贝米收入 '!F94</f>
        <v>0</v>
      </c>
      <c r="G94" s="8">
        <f>东城贝米收入!G94+茶山贝米收入!G94+湖南贝米易俗河收入!G94+湖南贝米岳塘收入!G94+'长安贝米收入 '!G94</f>
        <v>0</v>
      </c>
      <c r="H94" s="8">
        <f>东城贝米收入!H94+茶山贝米收入!H94+湖南贝米易俗河收入!H94+湖南贝米岳塘收入!H94+'长安贝米收入 '!H94</f>
        <v>0</v>
      </c>
      <c r="I94" s="8">
        <f>东城贝米收入!I94+茶山贝米收入!I94+湖南贝米易俗河收入!I94+湖南贝米岳塘收入!I94+'长安贝米收入 '!I94</f>
        <v>0</v>
      </c>
      <c r="J94" s="8">
        <f>东城贝米收入!J94+茶山贝米收入!J94+湖南贝米易俗河收入!J94+湖南贝米岳塘收入!J94+'长安贝米收入 '!J94</f>
        <v>0</v>
      </c>
      <c r="K94" s="8">
        <f>东城贝米收入!K94+茶山贝米收入!K94+湖南贝米易俗河收入!K94+湖南贝米岳塘收入!K94+'长安贝米收入 '!K94</f>
        <v>0</v>
      </c>
      <c r="L94" s="8">
        <f>东城贝米收入!L94+茶山贝米收入!L94+湖南贝米易俗河收入!L94+湖南贝米岳塘收入!L94+'长安贝米收入 '!L94+石龙贝米收入!L94</f>
        <v>0</v>
      </c>
      <c r="M94" s="8">
        <f>东城贝米收入!M94+茶山贝米收入!M94+湖南贝米易俗河收入!M94+湖南贝米岳塘收入!M94+'长安贝米收入 '!M94+石龙贝米收入!M94</f>
        <v>0</v>
      </c>
      <c r="N94" s="8">
        <f>东城贝米收入!N94+茶山贝米收入!N94+湖南贝米易俗河收入!N94+湖南贝米岳塘收入!N94+'长安贝米收入 '!N94+石龙贝米收入!N94</f>
        <v>0</v>
      </c>
      <c r="O94" s="27">
        <f t="shared" si="2"/>
        <v>0</v>
      </c>
    </row>
    <row r="95" s="1" customFormat="1" customHeight="1" spans="1:15">
      <c r="A95" s="14"/>
      <c r="B95" s="20" t="s">
        <v>76</v>
      </c>
      <c r="C95" s="8">
        <f>东城贝米收入!C95+茶山贝米收入!C95+湖南贝米易俗河收入!C95+湖南贝米岳塘收入!C95+'长安贝米收入 '!C95</f>
        <v>0</v>
      </c>
      <c r="D95" s="8">
        <f>东城贝米收入!D95+茶山贝米收入!D95+湖南贝米易俗河收入!D95+湖南贝米岳塘收入!D95+'长安贝米收入 '!D95</f>
        <v>0</v>
      </c>
      <c r="E95" s="8">
        <f>东城贝米收入!E95+茶山贝米收入!E95+湖南贝米易俗河收入!E95+湖南贝米岳塘收入!E95+'长安贝米收入 '!E95</f>
        <v>0</v>
      </c>
      <c r="F95" s="8">
        <f>东城贝米收入!F95+茶山贝米收入!F95+湖南贝米易俗河收入!F95+湖南贝米岳塘收入!F95+'长安贝米收入 '!F95</f>
        <v>0</v>
      </c>
      <c r="G95" s="8">
        <f>东城贝米收入!G95+茶山贝米收入!G95+湖南贝米易俗河收入!G95+湖南贝米岳塘收入!G95+'长安贝米收入 '!G95</f>
        <v>0</v>
      </c>
      <c r="H95" s="8">
        <f>东城贝米收入!H95+茶山贝米收入!H95+湖南贝米易俗河收入!H95+湖南贝米岳塘收入!H95+'长安贝米收入 '!H95</f>
        <v>0</v>
      </c>
      <c r="I95" s="8">
        <f>东城贝米收入!I95+茶山贝米收入!I95+湖南贝米易俗河收入!I95+湖南贝米岳塘收入!I95+'长安贝米收入 '!I95</f>
        <v>0</v>
      </c>
      <c r="J95" s="8">
        <f>东城贝米收入!J95+茶山贝米收入!J95+湖南贝米易俗河收入!J95+湖南贝米岳塘收入!J95+'长安贝米收入 '!J95</f>
        <v>0</v>
      </c>
      <c r="K95" s="8">
        <f>东城贝米收入!K95+茶山贝米收入!K95+湖南贝米易俗河收入!K95+湖南贝米岳塘收入!K95+'长安贝米收入 '!K95</f>
        <v>0</v>
      </c>
      <c r="L95" s="8">
        <f>东城贝米收入!L95+茶山贝米收入!L95+湖南贝米易俗河收入!L95+湖南贝米岳塘收入!L95+'长安贝米收入 '!L95+石龙贝米收入!L95</f>
        <v>0</v>
      </c>
      <c r="M95" s="8">
        <f>东城贝米收入!M95+茶山贝米收入!M95+湖南贝米易俗河收入!M95+湖南贝米岳塘收入!M95+'长安贝米收入 '!M95+石龙贝米收入!M95</f>
        <v>0</v>
      </c>
      <c r="N95" s="8">
        <f>东城贝米收入!N95+茶山贝米收入!N95+湖南贝米易俗河收入!N95+湖南贝米岳塘收入!N95+'长安贝米收入 '!N95+石龙贝米收入!N95</f>
        <v>0</v>
      </c>
      <c r="O95" s="27">
        <f t="shared" si="2"/>
        <v>0</v>
      </c>
    </row>
    <row r="96" s="1" customFormat="1" customHeight="1" spans="1:15">
      <c r="A96" s="14"/>
      <c r="B96" s="19" t="s">
        <v>77</v>
      </c>
      <c r="C96" s="8">
        <f>东城贝米收入!C96+茶山贝米收入!C96+湖南贝米易俗河收入!C96+湖南贝米岳塘收入!C96+'长安贝米收入 '!C96</f>
        <v>0</v>
      </c>
      <c r="D96" s="8">
        <f>东城贝米收入!D96+茶山贝米收入!D96+湖南贝米易俗河收入!D96+湖南贝米岳塘收入!D96+'长安贝米收入 '!D96</f>
        <v>0</v>
      </c>
      <c r="E96" s="8">
        <f>东城贝米收入!E96+茶山贝米收入!E96+湖南贝米易俗河收入!E96+湖南贝米岳塘收入!E96+'长安贝米收入 '!E96</f>
        <v>0</v>
      </c>
      <c r="F96" s="8">
        <f>东城贝米收入!F96+茶山贝米收入!F96+湖南贝米易俗河收入!F96+湖南贝米岳塘收入!F96+'长安贝米收入 '!F96</f>
        <v>0</v>
      </c>
      <c r="G96" s="8">
        <f>东城贝米收入!G96+茶山贝米收入!G96+湖南贝米易俗河收入!G96+湖南贝米岳塘收入!G96+'长安贝米收入 '!G96</f>
        <v>0</v>
      </c>
      <c r="H96" s="8">
        <f>东城贝米收入!H96+茶山贝米收入!H96+湖南贝米易俗河收入!H96+湖南贝米岳塘收入!H96+'长安贝米收入 '!H96</f>
        <v>0</v>
      </c>
      <c r="I96" s="8">
        <f>东城贝米收入!I96+茶山贝米收入!I96+湖南贝米易俗河收入!I96+湖南贝米岳塘收入!I96+'长安贝米收入 '!I96</f>
        <v>0</v>
      </c>
      <c r="J96" s="8">
        <f>东城贝米收入!J96+茶山贝米收入!J96+湖南贝米易俗河收入!J96+湖南贝米岳塘收入!J96+'长安贝米收入 '!J96</f>
        <v>0</v>
      </c>
      <c r="K96" s="8">
        <f>东城贝米收入!K96+茶山贝米收入!K96+湖南贝米易俗河收入!K96+湖南贝米岳塘收入!K96+'长安贝米收入 '!K96</f>
        <v>0</v>
      </c>
      <c r="L96" s="8">
        <f>东城贝米收入!L96+茶山贝米收入!L96+湖南贝米易俗河收入!L96+湖南贝米岳塘收入!L96+'长安贝米收入 '!L96+石龙贝米收入!L96</f>
        <v>0</v>
      </c>
      <c r="M96" s="8">
        <f>东城贝米收入!M96+茶山贝米收入!M96+湖南贝米易俗河收入!M96+湖南贝米岳塘收入!M96+'长安贝米收入 '!M96+石龙贝米收入!M96</f>
        <v>0</v>
      </c>
      <c r="N96" s="8">
        <f>东城贝米收入!N96+茶山贝米收入!N96+湖南贝米易俗河收入!N96+湖南贝米岳塘收入!N96+'长安贝米收入 '!N96+石龙贝米收入!N96</f>
        <v>0</v>
      </c>
      <c r="O96" s="27">
        <f t="shared" si="2"/>
        <v>0</v>
      </c>
    </row>
    <row r="97" s="1" customFormat="1" customHeight="1" spans="1:15">
      <c r="A97" s="14"/>
      <c r="B97" s="19" t="s">
        <v>78</v>
      </c>
      <c r="C97" s="8">
        <f>东城贝米收入!C97+茶山贝米收入!C97+湖南贝米易俗河收入!C97+湖南贝米岳塘收入!C97+'长安贝米收入 '!C97</f>
        <v>0</v>
      </c>
      <c r="D97" s="8">
        <f>东城贝米收入!D97+茶山贝米收入!D97+湖南贝米易俗河收入!D97+湖南贝米岳塘收入!D97+'长安贝米收入 '!D97</f>
        <v>0</v>
      </c>
      <c r="E97" s="8">
        <f>东城贝米收入!E97+茶山贝米收入!E97+湖南贝米易俗河收入!E97+湖南贝米岳塘收入!E97+'长安贝米收入 '!E97</f>
        <v>0</v>
      </c>
      <c r="F97" s="8">
        <f>东城贝米收入!F97+茶山贝米收入!F97+湖南贝米易俗河收入!F97+湖南贝米岳塘收入!F97+'长安贝米收入 '!F97</f>
        <v>0</v>
      </c>
      <c r="G97" s="8">
        <f>东城贝米收入!G97+茶山贝米收入!G97+湖南贝米易俗河收入!G97+湖南贝米岳塘收入!G97+'长安贝米收入 '!G97</f>
        <v>0</v>
      </c>
      <c r="H97" s="8">
        <f>东城贝米收入!H97+茶山贝米收入!H97+湖南贝米易俗河收入!H97+湖南贝米岳塘收入!H97+'长安贝米收入 '!H97</f>
        <v>0</v>
      </c>
      <c r="I97" s="8">
        <f>东城贝米收入!I97+茶山贝米收入!I97+湖南贝米易俗河收入!I97+湖南贝米岳塘收入!I97+'长安贝米收入 '!I97</f>
        <v>0</v>
      </c>
      <c r="J97" s="8">
        <f>东城贝米收入!J97+茶山贝米收入!J97+湖南贝米易俗河收入!J97+湖南贝米岳塘收入!J97+'长安贝米收入 '!J97</f>
        <v>0</v>
      </c>
      <c r="K97" s="8">
        <f>东城贝米收入!K97+茶山贝米收入!K97+湖南贝米易俗河收入!K97+湖南贝米岳塘收入!K97+'长安贝米收入 '!K97</f>
        <v>0</v>
      </c>
      <c r="L97" s="8">
        <f>东城贝米收入!L97+茶山贝米收入!L97+湖南贝米易俗河收入!L97+湖南贝米岳塘收入!L97+'长安贝米收入 '!L97+石龙贝米收入!L97</f>
        <v>0</v>
      </c>
      <c r="M97" s="8">
        <f>东城贝米收入!M97+茶山贝米收入!M97+湖南贝米易俗河收入!M97+湖南贝米岳塘收入!M97+'长安贝米收入 '!M97+石龙贝米收入!M97</f>
        <v>0</v>
      </c>
      <c r="N97" s="8">
        <f>东城贝米收入!N97+茶山贝米收入!N97+湖南贝米易俗河收入!N97+湖南贝米岳塘收入!N97+'长安贝米收入 '!N97+石龙贝米收入!N97</f>
        <v>0</v>
      </c>
      <c r="O97" s="27">
        <f t="shared" si="2"/>
        <v>0</v>
      </c>
    </row>
    <row r="98" s="1" customFormat="1" customHeight="1" spans="1:15">
      <c r="A98" s="16"/>
      <c r="B98" s="19" t="s">
        <v>79</v>
      </c>
      <c r="C98" s="8">
        <f>东城贝米收入!C98+茶山贝米收入!C98+湖南贝米易俗河收入!C98+湖南贝米岳塘收入!C98+'长安贝米收入 '!C98</f>
        <v>0</v>
      </c>
      <c r="D98" s="8">
        <f>东城贝米收入!D98+茶山贝米收入!D98+湖南贝米易俗河收入!D98+湖南贝米岳塘收入!D98+'长安贝米收入 '!D98</f>
        <v>0</v>
      </c>
      <c r="E98" s="8">
        <f>东城贝米收入!E98+茶山贝米收入!E98+湖南贝米易俗河收入!E98+湖南贝米岳塘收入!E98+'长安贝米收入 '!E98</f>
        <v>0</v>
      </c>
      <c r="F98" s="8">
        <f>东城贝米收入!F98+茶山贝米收入!F98+湖南贝米易俗河收入!F98+湖南贝米岳塘收入!F98+'长安贝米收入 '!F98</f>
        <v>0</v>
      </c>
      <c r="G98" s="8">
        <f>东城贝米收入!G98+茶山贝米收入!G98+湖南贝米易俗河收入!G98+湖南贝米岳塘收入!G98+'长安贝米收入 '!G98</f>
        <v>0</v>
      </c>
      <c r="H98" s="8">
        <f>东城贝米收入!H98+茶山贝米收入!H98+湖南贝米易俗河收入!H98+湖南贝米岳塘收入!H98+'长安贝米收入 '!H98</f>
        <v>0</v>
      </c>
      <c r="I98" s="8">
        <f>东城贝米收入!I98+茶山贝米收入!I98+湖南贝米易俗河收入!I98+湖南贝米岳塘收入!I98+'长安贝米收入 '!I98</f>
        <v>0</v>
      </c>
      <c r="J98" s="8">
        <f>东城贝米收入!J98+茶山贝米收入!J98+湖南贝米易俗河收入!J98+湖南贝米岳塘收入!J98+'长安贝米收入 '!J98</f>
        <v>0</v>
      </c>
      <c r="K98" s="8">
        <f>东城贝米收入!K98+茶山贝米收入!K98+湖南贝米易俗河收入!K98+湖南贝米岳塘收入!K98+'长安贝米收入 '!K98</f>
        <v>0</v>
      </c>
      <c r="L98" s="8">
        <f>东城贝米收入!L98+茶山贝米收入!L98+湖南贝米易俗河收入!L98+湖南贝米岳塘收入!L98+'长安贝米收入 '!L98+石龙贝米收入!L98</f>
        <v>0</v>
      </c>
      <c r="M98" s="8">
        <f>东城贝米收入!M98+茶山贝米收入!M98+湖南贝米易俗河收入!M98+湖南贝米岳塘收入!M98+'长安贝米收入 '!M98+石龙贝米收入!M98</f>
        <v>0</v>
      </c>
      <c r="N98" s="8">
        <f>东城贝米收入!N98+茶山贝米收入!N98+湖南贝米易俗河收入!N98+湖南贝米岳塘收入!N98+'长安贝米收入 '!N98+石龙贝米收入!N98</f>
        <v>0</v>
      </c>
      <c r="O98" s="27">
        <f t="shared" si="2"/>
        <v>0</v>
      </c>
    </row>
    <row r="99" s="1" customFormat="1" customHeight="1" spans="1:15">
      <c r="A99" s="14" t="s">
        <v>81</v>
      </c>
      <c r="B99" s="19" t="s">
        <v>59</v>
      </c>
      <c r="C99" s="8">
        <f>东城贝米收入!C99+茶山贝米收入!C99+湖南贝米易俗河收入!C99+湖南贝米岳塘收入!C99+'长安贝米收入 '!C99</f>
        <v>0</v>
      </c>
      <c r="D99" s="8">
        <f>东城贝米收入!D99+茶山贝米收入!D99+湖南贝米易俗河收入!D99+湖南贝米岳塘收入!D99+'长安贝米收入 '!D99</f>
        <v>518.7</v>
      </c>
      <c r="E99" s="8">
        <f>东城贝米收入!E99+茶山贝米收入!E99+湖南贝米易俗河收入!E99+湖南贝米岳塘收入!E99+'长安贝米收入 '!E99</f>
        <v>0</v>
      </c>
      <c r="F99" s="8">
        <f>东城贝米收入!F99+茶山贝米收入!F99+湖南贝米易俗河收入!F99+湖南贝米岳塘收入!F99+'长安贝米收入 '!F99</f>
        <v>0</v>
      </c>
      <c r="G99" s="8">
        <f>东城贝米收入!G99+茶山贝米收入!G99+湖南贝米易俗河收入!G99+湖南贝米岳塘收入!G99+'长安贝米收入 '!G99</f>
        <v>0</v>
      </c>
      <c r="H99" s="8">
        <f>东城贝米收入!H99+茶山贝米收入!H99+湖南贝米易俗河收入!H99+湖南贝米岳塘收入!H99+'长安贝米收入 '!H99</f>
        <v>0</v>
      </c>
      <c r="I99" s="8">
        <f>东城贝米收入!I99+茶山贝米收入!I99+湖南贝米易俗河收入!I99+湖南贝米岳塘收入!I99+'长安贝米收入 '!I99</f>
        <v>0</v>
      </c>
      <c r="J99" s="8">
        <f>东城贝米收入!J99+茶山贝米收入!J99+湖南贝米易俗河收入!J99+湖南贝米岳塘收入!J99+'长安贝米收入 '!J99</f>
        <v>845</v>
      </c>
      <c r="K99" s="8">
        <f>东城贝米收入!K99+茶山贝米收入!K99+湖南贝米易俗河收入!K99+湖南贝米岳塘收入!K99+'长安贝米收入 '!K99</f>
        <v>0</v>
      </c>
      <c r="L99" s="8">
        <f>东城贝米收入!L99+茶山贝米收入!L99+湖南贝米易俗河收入!L99+湖南贝米岳塘收入!L99+'长安贝米收入 '!L99+石龙贝米收入!L99</f>
        <v>0</v>
      </c>
      <c r="M99" s="8">
        <f>东城贝米收入!M99+茶山贝米收入!M99+湖南贝米易俗河收入!M99+湖南贝米岳塘收入!M99+'长安贝米收入 '!M99+石龙贝米收入!M99</f>
        <v>0</v>
      </c>
      <c r="N99" s="8">
        <f>东城贝米收入!N99+茶山贝米收入!N99+湖南贝米易俗河收入!N99+湖南贝米岳塘收入!N99+'长安贝米收入 '!N99+石龙贝米收入!N99</f>
        <v>0</v>
      </c>
      <c r="O99" s="27">
        <f t="shared" si="2"/>
        <v>1363.7</v>
      </c>
    </row>
    <row r="100" s="1" customFormat="1" customHeight="1" spans="1:15">
      <c r="A100" s="14"/>
      <c r="B100" s="20" t="s">
        <v>60</v>
      </c>
      <c r="C100" s="8">
        <f>东城贝米收入!C100+茶山贝米收入!C100+湖南贝米易俗河收入!C100+湖南贝米岳塘收入!C100+'长安贝米收入 '!C100</f>
        <v>122.4</v>
      </c>
      <c r="D100" s="8">
        <f>东城贝米收入!D100+茶山贝米收入!D100+湖南贝米易俗河收入!D100+湖南贝米岳塘收入!D100+'长安贝米收入 '!D100</f>
        <v>1491.3</v>
      </c>
      <c r="E100" s="8">
        <f>东城贝米收入!E100+茶山贝米收入!E100+湖南贝米易俗河收入!E100+湖南贝米岳塘收入!E100+'长安贝米收入 '!E100</f>
        <v>1047.17</v>
      </c>
      <c r="F100" s="8">
        <f>东城贝米收入!F100+茶山贝米收入!F100+湖南贝米易俗河收入!F100+湖南贝米岳塘收入!F100+'长安贝米收入 '!F100</f>
        <v>2048</v>
      </c>
      <c r="G100" s="8">
        <f>东城贝米收入!G100+茶山贝米收入!G100+湖南贝米易俗河收入!G100+湖南贝米岳塘收入!G100+'长安贝米收入 '!G100</f>
        <v>1199</v>
      </c>
      <c r="H100" s="8">
        <f>东城贝米收入!H100+茶山贝米收入!H100+湖南贝米易俗河收入!H100+湖南贝米岳塘收入!H100+'长安贝米收入 '!H100</f>
        <v>1182.62</v>
      </c>
      <c r="I100" s="8">
        <f>东城贝米收入!I100+茶山贝米收入!I100+湖南贝米易俗河收入!I100+湖南贝米岳塘收入!I100+'长安贝米收入 '!I100</f>
        <v>257.04</v>
      </c>
      <c r="J100" s="8">
        <f>东城贝米收入!J100+茶山贝米收入!J100+湖南贝米易俗河收入!J100+湖南贝米岳塘收入!J100+'长安贝米收入 '!J100</f>
        <v>2317</v>
      </c>
      <c r="K100" s="8">
        <f>东城贝米收入!K100+茶山贝米收入!K100+湖南贝米易俗河收入!K100+湖南贝米岳塘收入!K100+'长安贝米收入 '!K100</f>
        <v>0</v>
      </c>
      <c r="L100" s="8">
        <f>东城贝米收入!L100+茶山贝米收入!L100+湖南贝米易俗河收入!L100+湖南贝米岳塘收入!L100+'长安贝米收入 '!L100+石龙贝米收入!L100</f>
        <v>1404</v>
      </c>
      <c r="M100" s="8">
        <f>东城贝米收入!M100+茶山贝米收入!M100+湖南贝米易俗河收入!M100+湖南贝米岳塘收入!M100+'长安贝米收入 '!M100+石龙贝米收入!M100</f>
        <v>1482</v>
      </c>
      <c r="N100" s="8">
        <f>东城贝米收入!N100+茶山贝米收入!N100+湖南贝米易俗河收入!N100+湖南贝米岳塘收入!N100+'长安贝米收入 '!N100+石龙贝米收入!N100</f>
        <v>2171</v>
      </c>
      <c r="O100" s="27">
        <f t="shared" si="2"/>
        <v>14721.53</v>
      </c>
    </row>
    <row r="101" s="1" customFormat="1" customHeight="1" spans="1:15">
      <c r="A101" s="14"/>
      <c r="B101" s="19" t="s">
        <v>61</v>
      </c>
      <c r="C101" s="8">
        <f>东城贝米收入!C101+茶山贝米收入!C101+湖南贝米易俗河收入!C101+湖南贝米岳塘收入!C101+'长安贝米收入 '!C101</f>
        <v>0</v>
      </c>
      <c r="D101" s="8">
        <f>东城贝米收入!D101+茶山贝米收入!D101+湖南贝米易俗河收入!D101+湖南贝米岳塘收入!D101+'长安贝米收入 '!D101</f>
        <v>0</v>
      </c>
      <c r="E101" s="8">
        <f>东城贝米收入!E101+茶山贝米收入!E101+湖南贝米易俗河收入!E101+湖南贝米岳塘收入!E101+'长安贝米收入 '!E101</f>
        <v>752.64</v>
      </c>
      <c r="F101" s="8">
        <f>东城贝米收入!F101+茶山贝米收入!F101+湖南贝米易俗河收入!F101+湖南贝米岳塘收入!F101+'长安贝米收入 '!F101</f>
        <v>1536</v>
      </c>
      <c r="G101" s="8">
        <f>东城贝米收入!G101+茶山贝米收入!G101+湖南贝米易俗河收入!G101+湖南贝米岳塘收入!G101+'长安贝米收入 '!G101</f>
        <v>1025.64</v>
      </c>
      <c r="H101" s="8">
        <f>东城贝米收入!H101+茶山贝米收入!H101+湖南贝米易俗河收入!H101+湖南贝米岳塘收入!H101+'长安贝米收入 '!H101</f>
        <v>1619.76</v>
      </c>
      <c r="I101" s="8">
        <f>东城贝米收入!I101+茶山贝米收入!I101+湖南贝米易俗河收入!I101+湖南贝米岳塘收入!I101+'长安贝米收入 '!I101</f>
        <v>104</v>
      </c>
      <c r="J101" s="8">
        <f>东城贝米收入!J101+茶山贝米收入!J101+湖南贝米易俗河收入!J101+湖南贝米岳塘收入!J101+'长安贝米收入 '!J101</f>
        <v>845</v>
      </c>
      <c r="K101" s="8">
        <f>东城贝米收入!K101+茶山贝米收入!K101+湖南贝米易俗河收入!K101+湖南贝米岳塘收入!K101+'长安贝米收入 '!K101</f>
        <v>0</v>
      </c>
      <c r="L101" s="8">
        <f>东城贝米收入!L101+茶山贝米收入!L101+湖南贝米易俗河收入!L101+湖南贝米岳塘收入!L101+'长安贝米收入 '!L101+石龙贝米收入!L101</f>
        <v>0</v>
      </c>
      <c r="M101" s="8">
        <f>东城贝米收入!M101+茶山贝米收入!M101+湖南贝米易俗河收入!M101+湖南贝米岳塘收入!M101+'长安贝米收入 '!M101+石龙贝米收入!M101</f>
        <v>0</v>
      </c>
      <c r="N101" s="8">
        <f>东城贝米收入!N101+茶山贝米收入!N101+湖南贝米易俗河收入!N101+湖南贝米岳塘收入!N101+'长安贝米收入 '!N101+石龙贝米收入!N101</f>
        <v>0</v>
      </c>
      <c r="O101" s="27">
        <f t="shared" si="2"/>
        <v>5883.04</v>
      </c>
    </row>
    <row r="102" s="1" customFormat="1" customHeight="1" spans="1:15">
      <c r="A102" s="14"/>
      <c r="B102" s="20" t="s">
        <v>73</v>
      </c>
      <c r="C102" s="8">
        <f>东城贝米收入!C102+茶山贝米收入!C102+湖南贝米易俗河收入!C102+湖南贝米岳塘收入!C102+'长安贝米收入 '!C102</f>
        <v>0</v>
      </c>
      <c r="D102" s="8">
        <f>东城贝米收入!D102+茶山贝米收入!D102+湖南贝米易俗河收入!D102+湖南贝米岳塘收入!D102+'长安贝米收入 '!D102</f>
        <v>0</v>
      </c>
      <c r="E102" s="8">
        <f>东城贝米收入!E102+茶山贝米收入!E102+湖南贝米易俗河收入!E102+湖南贝米岳塘收入!E102+'长安贝米收入 '!E102</f>
        <v>0</v>
      </c>
      <c r="F102" s="8">
        <f>东城贝米收入!F102+茶山贝米收入!F102+湖南贝米易俗河收入!F102+湖南贝米岳塘收入!F102+'长安贝米收入 '!F102</f>
        <v>0</v>
      </c>
      <c r="G102" s="8">
        <f>东城贝米收入!G102+茶山贝米收入!G102+湖南贝米易俗河收入!G102+湖南贝米岳塘收入!G102+'长安贝米收入 '!G102</f>
        <v>0</v>
      </c>
      <c r="H102" s="8">
        <f>东城贝米收入!H102+茶山贝米收入!H102+湖南贝米易俗河收入!H102+湖南贝米岳塘收入!H102+'长安贝米收入 '!H102</f>
        <v>0</v>
      </c>
      <c r="I102" s="8">
        <f>东城贝米收入!I102+茶山贝米收入!I102+湖南贝米易俗河收入!I102+湖南贝米岳塘收入!I102+'长安贝米收入 '!I102</f>
        <v>0</v>
      </c>
      <c r="J102" s="8">
        <f>东城贝米收入!J102+茶山贝米收入!J102+湖南贝米易俗河收入!J102+湖南贝米岳塘收入!J102+'长安贝米收入 '!J102</f>
        <v>0</v>
      </c>
      <c r="K102" s="8">
        <f>东城贝米收入!K102+茶山贝米收入!K102+湖南贝米易俗河收入!K102+湖南贝米岳塘收入!K102+'长安贝米收入 '!K102</f>
        <v>0</v>
      </c>
      <c r="L102" s="8">
        <f>东城贝米收入!L102+茶山贝米收入!L102+湖南贝米易俗河收入!L102+湖南贝米岳塘收入!L102+'长安贝米收入 '!L102+石龙贝米收入!L102</f>
        <v>0</v>
      </c>
      <c r="M102" s="8">
        <f>东城贝米收入!M102+茶山贝米收入!M102+湖南贝米易俗河收入!M102+湖南贝米岳塘收入!M102+'长安贝米收入 '!M102+石龙贝米收入!M102</f>
        <v>0</v>
      </c>
      <c r="N102" s="8">
        <f>东城贝米收入!N102+茶山贝米收入!N102+湖南贝米易俗河收入!N102+湖南贝米岳塘收入!N102+'长安贝米收入 '!N102+石龙贝米收入!N102</f>
        <v>0</v>
      </c>
      <c r="O102" s="27">
        <f t="shared" si="2"/>
        <v>0</v>
      </c>
    </row>
    <row r="103" s="1" customFormat="1" customHeight="1" spans="1:15">
      <c r="A103" s="14"/>
      <c r="B103" s="19" t="s">
        <v>74</v>
      </c>
      <c r="C103" s="8">
        <f>东城贝米收入!C103+茶山贝米收入!C103+湖南贝米易俗河收入!C103+湖南贝米岳塘收入!C103+'长安贝米收入 '!C103</f>
        <v>122.4</v>
      </c>
      <c r="D103" s="8">
        <f>东城贝米收入!D103+茶山贝米收入!D103+湖南贝米易俗河收入!D103+湖南贝米岳塘收入!D103+'长安贝米收入 '!D103</f>
        <v>1491.3</v>
      </c>
      <c r="E103" s="8">
        <f>东城贝米收入!E103+茶山贝米收入!E103+湖南贝米易俗河收入!E103+湖南贝米岳塘收入!E103+'长安贝米收入 '!E103</f>
        <v>973.07</v>
      </c>
      <c r="F103" s="8">
        <f>东城贝米收入!F103+茶山贝米收入!F103+湖南贝米易俗河收入!F103+湖南贝米岳塘收入!F103+'长安贝米收入 '!F103</f>
        <v>1920</v>
      </c>
      <c r="G103" s="8">
        <f>东城贝米收入!G103+茶山贝米收入!G103+湖南贝米易俗河收入!G103+湖南贝米岳塘收入!G103+'长安贝米收入 '!G103</f>
        <v>1254.15</v>
      </c>
      <c r="H103" s="8">
        <f>东城贝米收入!H103+茶山贝米收入!H103+湖南贝米易俗河收入!H103+湖南贝米岳塘收入!H103+'长安贝米收入 '!H103</f>
        <v>539.74</v>
      </c>
      <c r="I103" s="8">
        <f>东城贝米收入!I103+茶山贝米收入!I103+湖南贝米易俗河收入!I103+湖南贝米岳塘收入!I103+'长安贝米收入 '!I103</f>
        <v>0</v>
      </c>
      <c r="J103" s="8">
        <f>东城贝米收入!J103+茶山贝米收入!J103+湖南贝米易俗河收入!J103+湖南贝米岳塘收入!J103+'长安贝米收入 '!J103</f>
        <v>0</v>
      </c>
      <c r="K103" s="8">
        <f>东城贝米收入!K103+茶山贝米收入!K103+湖南贝米易俗河收入!K103+湖南贝米岳塘收入!K103+'长安贝米收入 '!K103</f>
        <v>0</v>
      </c>
      <c r="L103" s="8">
        <f>东城贝米收入!L103+茶山贝米收入!L103+湖南贝米易俗河收入!L103+湖南贝米岳塘收入!L103+'长安贝米收入 '!L103+石龙贝米收入!L103</f>
        <v>0</v>
      </c>
      <c r="M103" s="8">
        <f>东城贝米收入!M103+茶山贝米收入!M103+湖南贝米易俗河收入!M103+湖南贝米岳塘收入!M103+'长安贝米收入 '!M103+石龙贝米收入!M103</f>
        <v>0</v>
      </c>
      <c r="N103" s="8">
        <f>东城贝米收入!N103+茶山贝米收入!N103+湖南贝米易俗河收入!N103+湖南贝米岳塘收入!N103+'长安贝米收入 '!N103+石龙贝米收入!N103</f>
        <v>0</v>
      </c>
      <c r="O103" s="27">
        <f t="shared" si="2"/>
        <v>6300.66</v>
      </c>
    </row>
    <row r="104" s="1" customFormat="1" customHeight="1" spans="1:15">
      <c r="A104" s="14"/>
      <c r="B104" s="20" t="s">
        <v>75</v>
      </c>
      <c r="C104" s="8">
        <f>东城贝米收入!C104+茶山贝米收入!C104+湖南贝米易俗河收入!C104+湖南贝米岳塘收入!C104+'长安贝米收入 '!C104</f>
        <v>0</v>
      </c>
      <c r="D104" s="8">
        <f>东城贝米收入!D104+茶山贝米收入!D104+湖南贝米易俗河收入!D104+湖南贝米岳塘收入!D104+'长安贝米收入 '!D104</f>
        <v>0</v>
      </c>
      <c r="E104" s="8">
        <f>东城贝米收入!E104+茶山贝米收入!E104+湖南贝米易俗河收入!E104+湖南贝米岳塘收入!E104+'长安贝米收入 '!E104</f>
        <v>0</v>
      </c>
      <c r="F104" s="8">
        <f>东城贝米收入!F104+茶山贝米收入!F104+湖南贝米易俗河收入!F104+湖南贝米岳塘收入!F104+'长安贝米收入 '!F104</f>
        <v>0</v>
      </c>
      <c r="G104" s="8">
        <f>东城贝米收入!G104+茶山贝米收入!G104+湖南贝米易俗河收入!G104+湖南贝米岳塘收入!G104+'长安贝米收入 '!G104</f>
        <v>0</v>
      </c>
      <c r="H104" s="8">
        <f>东城贝米收入!H104+茶山贝米收入!H104+湖南贝米易俗河收入!H104+湖南贝米岳塘收入!H104+'长安贝米收入 '!H104</f>
        <v>0</v>
      </c>
      <c r="I104" s="8">
        <f>东城贝米收入!I104+茶山贝米收入!I104+湖南贝米易俗河收入!I104+湖南贝米岳塘收入!I104+'长安贝米收入 '!I104</f>
        <v>0</v>
      </c>
      <c r="J104" s="8">
        <f>东城贝米收入!J104+茶山贝米收入!J104+湖南贝米易俗河收入!J104+湖南贝米岳塘收入!J104+'长安贝米收入 '!J104</f>
        <v>0</v>
      </c>
      <c r="K104" s="8">
        <f>东城贝米收入!K104+茶山贝米收入!K104+湖南贝米易俗河收入!K104+湖南贝米岳塘收入!K104+'长安贝米收入 '!K104</f>
        <v>0</v>
      </c>
      <c r="L104" s="8">
        <f>东城贝米收入!L104+茶山贝米收入!L104+湖南贝米易俗河收入!L104+湖南贝米岳塘收入!L104+'长安贝米收入 '!L104+石龙贝米收入!L104</f>
        <v>0</v>
      </c>
      <c r="M104" s="8">
        <f>东城贝米收入!M104+茶山贝米收入!M104+湖南贝米易俗河收入!M104+湖南贝米岳塘收入!M104+'长安贝米收入 '!M104+石龙贝米收入!M104</f>
        <v>0</v>
      </c>
      <c r="N104" s="8">
        <f>东城贝米收入!N104+茶山贝米收入!N104+湖南贝米易俗河收入!N104+湖南贝米岳塘收入!N104+'长安贝米收入 '!N104+石龙贝米收入!N104</f>
        <v>0</v>
      </c>
      <c r="O104" s="27">
        <f t="shared" si="2"/>
        <v>0</v>
      </c>
    </row>
    <row r="105" s="1" customFormat="1" customHeight="1" spans="1:15">
      <c r="A105" s="14"/>
      <c r="B105" s="20" t="s">
        <v>76</v>
      </c>
      <c r="C105" s="8">
        <f>东城贝米收入!C105+茶山贝米收入!C105+湖南贝米易俗河收入!C105+湖南贝米岳塘收入!C105+'长安贝米收入 '!C105</f>
        <v>0</v>
      </c>
      <c r="D105" s="8">
        <f>东城贝米收入!D105+茶山贝米收入!D105+湖南贝米易俗河收入!D105+湖南贝米岳塘收入!D105+'长安贝米收入 '!D105</f>
        <v>0</v>
      </c>
      <c r="E105" s="8">
        <f>东城贝米收入!E105+茶山贝米收入!E105+湖南贝米易俗河收入!E105+湖南贝米岳塘收入!E105+'长安贝米收入 '!E105</f>
        <v>0</v>
      </c>
      <c r="F105" s="8">
        <f>东城贝米收入!F105+茶山贝米收入!F105+湖南贝米易俗河收入!F105+湖南贝米岳塘收入!F105+'长安贝米收入 '!F105</f>
        <v>0</v>
      </c>
      <c r="G105" s="8">
        <f>东城贝米收入!G105+茶山贝米收入!G105+湖南贝米易俗河收入!G105+湖南贝米岳塘收入!G105+'长安贝米收入 '!G105</f>
        <v>0</v>
      </c>
      <c r="H105" s="8">
        <f>东城贝米收入!H105+茶山贝米收入!H105+湖南贝米易俗河收入!H105+湖南贝米岳塘收入!H105+'长安贝米收入 '!H105</f>
        <v>0</v>
      </c>
      <c r="I105" s="8">
        <f>东城贝米收入!I105+茶山贝米收入!I105+湖南贝米易俗河收入!I105+湖南贝米岳塘收入!I105+'长安贝米收入 '!I105</f>
        <v>0</v>
      </c>
      <c r="J105" s="8">
        <f>东城贝米收入!J105+茶山贝米收入!J105+湖南贝米易俗河收入!J105+湖南贝米岳塘收入!J105+'长安贝米收入 '!J105</f>
        <v>0</v>
      </c>
      <c r="K105" s="8">
        <f>东城贝米收入!K105+茶山贝米收入!K105+湖南贝米易俗河收入!K105+湖南贝米岳塘收入!K105+'长安贝米收入 '!K105</f>
        <v>0</v>
      </c>
      <c r="L105" s="8">
        <f>东城贝米收入!L105+茶山贝米收入!L105+湖南贝米易俗河收入!L105+湖南贝米岳塘收入!L105+'长安贝米收入 '!L105+石龙贝米收入!L105</f>
        <v>0</v>
      </c>
      <c r="M105" s="8">
        <f>东城贝米收入!M105+茶山贝米收入!M105+湖南贝米易俗河收入!M105+湖南贝米岳塘收入!M105+'长安贝米收入 '!M105+石龙贝米收入!M105</f>
        <v>0</v>
      </c>
      <c r="N105" s="8">
        <f>东城贝米收入!N105+茶山贝米收入!N105+湖南贝米易俗河收入!N105+湖南贝米岳塘收入!N105+'长安贝米收入 '!N105+石龙贝米收入!N105</f>
        <v>0</v>
      </c>
      <c r="O105" s="27">
        <f t="shared" si="2"/>
        <v>0</v>
      </c>
    </row>
    <row r="106" s="1" customFormat="1" customHeight="1" spans="1:15">
      <c r="A106" s="14"/>
      <c r="B106" s="19" t="s">
        <v>77</v>
      </c>
      <c r="C106" s="8">
        <f>东城贝米收入!C106+茶山贝米收入!C106+湖南贝米易俗河收入!C106+湖南贝米岳塘收入!C106+'长安贝米收入 '!C106</f>
        <v>0</v>
      </c>
      <c r="D106" s="8">
        <f>东城贝米收入!D106+茶山贝米收入!D106+湖南贝米易俗河收入!D106+湖南贝米岳塘收入!D106+'长安贝米收入 '!D106</f>
        <v>582.24</v>
      </c>
      <c r="E106" s="8">
        <f>东城贝米收入!E106+茶山贝米收入!E106+湖南贝米易俗河收入!E106+湖南贝米岳塘收入!E106+'长安贝米收入 '!E106</f>
        <v>294.53</v>
      </c>
      <c r="F106" s="8">
        <f>东城贝米收入!F106+茶山贝米收入!F106+湖南贝米易俗河收入!F106+湖南贝米岳塘收入!F106+'长安贝米收入 '!F106</f>
        <v>512</v>
      </c>
      <c r="G106" s="8">
        <f>东城贝米收入!G106+茶山贝米收入!G106+湖南贝米易俗河收入!G106+湖南贝米岳塘收入!G106+'长安贝米收入 '!G106</f>
        <v>447.68</v>
      </c>
      <c r="H106" s="8">
        <f>东城贝米收入!H106+茶山贝米收入!H106+湖南贝米易俗河收入!H106+湖南贝米岳塘收入!H106+'长安贝米收入 '!H106</f>
        <v>577.4</v>
      </c>
      <c r="I106" s="8">
        <f>东城贝米收入!I106+茶山贝米收入!I106+湖南贝米易俗河收入!I106+湖南贝米岳塘收入!I106+'长安贝米收入 '!I106</f>
        <v>0</v>
      </c>
      <c r="J106" s="8">
        <f>东城贝米收入!J106+茶山贝米收入!J106+湖南贝米易俗河收入!J106+湖南贝米岳塘收入!J106+'长安贝米收入 '!J106</f>
        <v>0</v>
      </c>
      <c r="K106" s="8">
        <f>东城贝米收入!K106+茶山贝米收入!K106+湖南贝米易俗河收入!K106+湖南贝米岳塘收入!K106+'长安贝米收入 '!K106</f>
        <v>0</v>
      </c>
      <c r="L106" s="8">
        <f>东城贝米收入!L106+茶山贝米收入!L106+湖南贝米易俗河收入!L106+湖南贝米岳塘收入!L106+'长安贝米收入 '!L106+石龙贝米收入!L106</f>
        <v>0</v>
      </c>
      <c r="M106" s="8">
        <f>东城贝米收入!M106+茶山贝米收入!M106+湖南贝米易俗河收入!M106+湖南贝米岳塘收入!M106+'长安贝米收入 '!M106+石龙贝米收入!M106</f>
        <v>0</v>
      </c>
      <c r="N106" s="8">
        <f>东城贝米收入!N106+茶山贝米收入!N106+湖南贝米易俗河收入!N106+湖南贝米岳塘收入!N106+'长安贝米收入 '!N106+石龙贝米收入!N106</f>
        <v>0</v>
      </c>
      <c r="O106" s="27">
        <f t="shared" si="2"/>
        <v>2413.85</v>
      </c>
    </row>
    <row r="107" s="1" customFormat="1" customHeight="1" spans="1:15">
      <c r="A107" s="14"/>
      <c r="B107" s="19" t="s">
        <v>78</v>
      </c>
      <c r="C107" s="8">
        <f>东城贝米收入!C107+茶山贝米收入!C107+湖南贝米易俗河收入!C107+湖南贝米岳塘收入!C107+'长安贝米收入 '!C107</f>
        <v>0</v>
      </c>
      <c r="D107" s="8">
        <f>东城贝米收入!D107+茶山贝米收入!D107+湖南贝米易俗河收入!D107+湖南贝米岳塘收入!D107+'长安贝米收入 '!D107</f>
        <v>0</v>
      </c>
      <c r="E107" s="8">
        <f>东城贝米收入!E107+茶山贝米收入!E107+湖南贝米易俗河收入!E107+湖南贝米岳塘收入!E107+'长安贝米收入 '!E107</f>
        <v>0</v>
      </c>
      <c r="F107" s="8">
        <f>东城贝米收入!F107+茶山贝米收入!F107+湖南贝米易俗河收入!F107+湖南贝米岳塘收入!F107+'长安贝米收入 '!F107</f>
        <v>0</v>
      </c>
      <c r="G107" s="8">
        <f>东城贝米收入!G107+茶山贝米收入!G107+湖南贝米易俗河收入!G107+湖南贝米岳塘收入!G107+'长安贝米收入 '!G107</f>
        <v>0</v>
      </c>
      <c r="H107" s="8">
        <f>东城贝米收入!H107+茶山贝米收入!H107+湖南贝米易俗河收入!H107+湖南贝米岳塘收入!H107+'长安贝米收入 '!H107</f>
        <v>0</v>
      </c>
      <c r="I107" s="8">
        <f>东城贝米收入!I107+茶山贝米收入!I107+湖南贝米易俗河收入!I107+湖南贝米岳塘收入!I107+'长安贝米收入 '!I107</f>
        <v>0</v>
      </c>
      <c r="J107" s="8">
        <f>东城贝米收入!J107+茶山贝米收入!J107+湖南贝米易俗河收入!J107+湖南贝米岳塘收入!J107+'长安贝米收入 '!J107</f>
        <v>0</v>
      </c>
      <c r="K107" s="8">
        <f>东城贝米收入!K107+茶山贝米收入!K107+湖南贝米易俗河收入!K107+湖南贝米岳塘收入!K107+'长安贝米收入 '!K107</f>
        <v>0</v>
      </c>
      <c r="L107" s="8">
        <f>东城贝米收入!L107+茶山贝米收入!L107+湖南贝米易俗河收入!L107+湖南贝米岳塘收入!L107+'长安贝米收入 '!L107+石龙贝米收入!L107</f>
        <v>0</v>
      </c>
      <c r="M107" s="8">
        <f>东城贝米收入!M107+茶山贝米收入!M107+湖南贝米易俗河收入!M107+湖南贝米岳塘收入!M107+'长安贝米收入 '!M107+石龙贝米收入!M107</f>
        <v>0</v>
      </c>
      <c r="N107" s="8">
        <f>东城贝米收入!N107+茶山贝米收入!N107+湖南贝米易俗河收入!N107+湖南贝米岳塘收入!N107+'长安贝米收入 '!N107+石龙贝米收入!N107</f>
        <v>0</v>
      </c>
      <c r="O107" s="27">
        <f t="shared" si="2"/>
        <v>0</v>
      </c>
    </row>
    <row r="108" s="1" customFormat="1" customHeight="1" spans="1:15">
      <c r="A108" s="16"/>
      <c r="B108" s="19" t="s">
        <v>79</v>
      </c>
      <c r="C108" s="8">
        <f>东城贝米收入!C108+茶山贝米收入!C108+湖南贝米易俗河收入!C108+湖南贝米岳塘收入!C108+'长安贝米收入 '!C108</f>
        <v>0</v>
      </c>
      <c r="D108" s="8">
        <f>东城贝米收入!D108+茶山贝米收入!D108+湖南贝米易俗河收入!D108+湖南贝米岳塘收入!D108+'长安贝米收入 '!D108</f>
        <v>0</v>
      </c>
      <c r="E108" s="8">
        <f>东城贝米收入!E108+茶山贝米收入!E108+湖南贝米易俗河收入!E108+湖南贝米岳塘收入!E108+'长安贝米收入 '!E108</f>
        <v>0</v>
      </c>
      <c r="F108" s="8">
        <f>东城贝米收入!F108+茶山贝米收入!F108+湖南贝米易俗河收入!F108+湖南贝米岳塘收入!F108+'长安贝米收入 '!F108</f>
        <v>0</v>
      </c>
      <c r="G108" s="8">
        <f>东城贝米收入!G108+茶山贝米收入!G108+湖南贝米易俗河收入!G108+湖南贝米岳塘收入!G108+'长安贝米收入 '!G108</f>
        <v>0</v>
      </c>
      <c r="H108" s="8">
        <f>东城贝米收入!H108+茶山贝米收入!H108+湖南贝米易俗河收入!H108+湖南贝米岳塘收入!H108+'长安贝米收入 '!H108</f>
        <v>0</v>
      </c>
      <c r="I108" s="8">
        <f>东城贝米收入!I108+茶山贝米收入!I108+湖南贝米易俗河收入!I108+湖南贝米岳塘收入!I108+'长安贝米收入 '!I108</f>
        <v>0</v>
      </c>
      <c r="J108" s="8">
        <f>东城贝米收入!J108+茶山贝米收入!J108+湖南贝米易俗河收入!J108+湖南贝米岳塘收入!J108+'长安贝米收入 '!J108</f>
        <v>0</v>
      </c>
      <c r="K108" s="8">
        <f>东城贝米收入!K108+茶山贝米收入!K108+湖南贝米易俗河收入!K108+湖南贝米岳塘收入!K108+'长安贝米收入 '!K108</f>
        <v>0</v>
      </c>
      <c r="L108" s="8">
        <f>东城贝米收入!L108+茶山贝米收入!L108+湖南贝米易俗河收入!L108+湖南贝米岳塘收入!L108+'长安贝米收入 '!L108+石龙贝米收入!L108</f>
        <v>0</v>
      </c>
      <c r="M108" s="8">
        <f>东城贝米收入!M108+茶山贝米收入!M108+湖南贝米易俗河收入!M108+湖南贝米岳塘收入!M108+'长安贝米收入 '!M108+石龙贝米收入!M108</f>
        <v>0</v>
      </c>
      <c r="N108" s="8">
        <f>东城贝米收入!N108+茶山贝米收入!N108+湖南贝米易俗河收入!N108+湖南贝米岳塘收入!N108+'长安贝米收入 '!N108+石龙贝米收入!N108</f>
        <v>0</v>
      </c>
      <c r="O108" s="27">
        <f t="shared" si="2"/>
        <v>0</v>
      </c>
    </row>
    <row r="109" s="1" customFormat="1" customHeight="1" spans="1:15">
      <c r="A109" s="14" t="s">
        <v>82</v>
      </c>
      <c r="B109" s="19" t="s">
        <v>59</v>
      </c>
      <c r="C109" s="8">
        <f>湖南贝米岳塘收入!C109</f>
        <v>0</v>
      </c>
      <c r="D109" s="8">
        <f>湖南贝米岳塘收入!D109</f>
        <v>0</v>
      </c>
      <c r="E109" s="8">
        <f>湖南贝米岳塘收入!E109</f>
        <v>0</v>
      </c>
      <c r="F109" s="8">
        <f>湖南贝米岳塘收入!F109</f>
        <v>0</v>
      </c>
      <c r="G109" s="8">
        <f>湖南贝米岳塘收入!G109</f>
        <v>0</v>
      </c>
      <c r="H109" s="8">
        <f>湖南贝米岳塘收入!H109</f>
        <v>0</v>
      </c>
      <c r="I109" s="8">
        <f>湖南贝米岳塘收入!I109</f>
        <v>0</v>
      </c>
      <c r="J109" s="8">
        <f>湖南贝米岳塘收入!J109</f>
        <v>0</v>
      </c>
      <c r="K109" s="8">
        <f>湖南贝米岳塘收入!K109</f>
        <v>0</v>
      </c>
      <c r="L109" s="8">
        <f>湖南贝米岳塘收入!L109</f>
        <v>0</v>
      </c>
      <c r="M109" s="8">
        <f>湖南贝米岳塘收入!M109</f>
        <v>0</v>
      </c>
      <c r="N109" s="8">
        <f>湖南贝米岳塘收入!N109</f>
        <v>0</v>
      </c>
      <c r="O109" s="27">
        <f t="shared" si="2"/>
        <v>0</v>
      </c>
    </row>
    <row r="110" s="1" customFormat="1" customHeight="1" spans="1:15">
      <c r="A110" s="14"/>
      <c r="B110" s="20" t="s">
        <v>60</v>
      </c>
      <c r="C110" s="8">
        <f>湖南贝米岳塘收入!C110</f>
        <v>0</v>
      </c>
      <c r="D110" s="8">
        <f>湖南贝米岳塘收入!D110</f>
        <v>0</v>
      </c>
      <c r="E110" s="8">
        <f>湖南贝米岳塘收入!E110</f>
        <v>0</v>
      </c>
      <c r="F110" s="8">
        <f>湖南贝米岳塘收入!F110</f>
        <v>0</v>
      </c>
      <c r="G110" s="8">
        <f>湖南贝米岳塘收入!G110</f>
        <v>0</v>
      </c>
      <c r="H110" s="8">
        <f>湖南贝米岳塘收入!H110</f>
        <v>0</v>
      </c>
      <c r="I110" s="8">
        <f>湖南贝米岳塘收入!I110</f>
        <v>2211.92</v>
      </c>
      <c r="J110" s="8">
        <f>湖南贝米岳塘收入!J110</f>
        <v>1935</v>
      </c>
      <c r="K110" s="8">
        <f>湖南贝米岳塘收入!K110</f>
        <v>0</v>
      </c>
      <c r="L110" s="8">
        <f>湖南贝米岳塘收入!L110</f>
        <v>0</v>
      </c>
      <c r="M110" s="8">
        <f>湖南贝米岳塘收入!M110</f>
        <v>0</v>
      </c>
      <c r="N110" s="8">
        <f>湖南贝米岳塘收入!N110</f>
        <v>0</v>
      </c>
      <c r="O110" s="27">
        <f t="shared" si="2"/>
        <v>4146.92</v>
      </c>
    </row>
    <row r="111" s="1" customFormat="1" customHeight="1" spans="1:15">
      <c r="A111" s="14"/>
      <c r="B111" s="19" t="s">
        <v>61</v>
      </c>
      <c r="C111" s="8">
        <f>湖南贝米岳塘收入!C111</f>
        <v>0</v>
      </c>
      <c r="D111" s="8">
        <f>湖南贝米岳塘收入!D111</f>
        <v>0</v>
      </c>
      <c r="E111" s="8">
        <f>湖南贝米岳塘收入!E111</f>
        <v>0</v>
      </c>
      <c r="F111" s="8">
        <f>湖南贝米岳塘收入!F111</f>
        <v>0</v>
      </c>
      <c r="G111" s="8">
        <f>湖南贝米岳塘收入!G111</f>
        <v>0</v>
      </c>
      <c r="H111" s="8">
        <f>湖南贝米岳塘收入!H111</f>
        <v>0</v>
      </c>
      <c r="I111" s="8">
        <f>湖南贝米岳塘收入!I111</f>
        <v>2112.98</v>
      </c>
      <c r="J111" s="8">
        <f>湖南贝米岳塘收入!J111</f>
        <v>1935</v>
      </c>
      <c r="K111" s="8">
        <f>湖南贝米岳塘收入!K111</f>
        <v>0</v>
      </c>
      <c r="L111" s="8">
        <f>湖南贝米岳塘收入!L111</f>
        <v>0</v>
      </c>
      <c r="M111" s="8">
        <f>湖南贝米岳塘收入!M111</f>
        <v>0</v>
      </c>
      <c r="N111" s="8">
        <f>湖南贝米岳塘收入!N111</f>
        <v>0</v>
      </c>
      <c r="O111" s="27">
        <f t="shared" si="2"/>
        <v>4047.98</v>
      </c>
    </row>
    <row r="112" s="1" customFormat="1" customHeight="1" spans="1:15">
      <c r="A112" s="14"/>
      <c r="B112" s="20" t="s">
        <v>73</v>
      </c>
      <c r="C112" s="8">
        <f>湖南贝米岳塘收入!C112</f>
        <v>0</v>
      </c>
      <c r="D112" s="8">
        <f>湖南贝米岳塘收入!D112</f>
        <v>0</v>
      </c>
      <c r="E112" s="8">
        <f>湖南贝米岳塘收入!E112</f>
        <v>0</v>
      </c>
      <c r="F112" s="8">
        <f>湖南贝米岳塘收入!F112</f>
        <v>0</v>
      </c>
      <c r="G112" s="8">
        <f>湖南贝米岳塘收入!G112</f>
        <v>0</v>
      </c>
      <c r="H112" s="8">
        <f>湖南贝米岳塘收入!H112</f>
        <v>0</v>
      </c>
      <c r="I112" s="8">
        <f>湖南贝米岳塘收入!I112</f>
        <v>0</v>
      </c>
      <c r="J112" s="8">
        <f>湖南贝米岳塘收入!J112</f>
        <v>0</v>
      </c>
      <c r="K112" s="8">
        <f>湖南贝米岳塘收入!K112</f>
        <v>0</v>
      </c>
      <c r="L112" s="8">
        <f>湖南贝米岳塘收入!L112</f>
        <v>0</v>
      </c>
      <c r="M112" s="8">
        <f>湖南贝米岳塘收入!M112</f>
        <v>0</v>
      </c>
      <c r="N112" s="8">
        <f>湖南贝米岳塘收入!N112</f>
        <v>0</v>
      </c>
      <c r="O112" s="27">
        <f t="shared" si="2"/>
        <v>0</v>
      </c>
    </row>
    <row r="113" s="1" customFormat="1" customHeight="1" spans="1:15">
      <c r="A113" s="14"/>
      <c r="B113" s="19" t="s">
        <v>74</v>
      </c>
      <c r="C113" s="8">
        <f>湖南贝米岳塘收入!C113</f>
        <v>0</v>
      </c>
      <c r="D113" s="8">
        <f>湖南贝米岳塘收入!D113</f>
        <v>0</v>
      </c>
      <c r="E113" s="8">
        <f>湖南贝米岳塘收入!E113</f>
        <v>0</v>
      </c>
      <c r="F113" s="8">
        <f>湖南贝米岳塘收入!F113</f>
        <v>0</v>
      </c>
      <c r="G113" s="8">
        <f>湖南贝米岳塘收入!G113</f>
        <v>0</v>
      </c>
      <c r="H113" s="8">
        <f>湖南贝米岳塘收入!H113</f>
        <v>0</v>
      </c>
      <c r="I113" s="8">
        <f>湖南贝米岳塘收入!I113</f>
        <v>0</v>
      </c>
      <c r="J113" s="8">
        <f>湖南贝米岳塘收入!J113</f>
        <v>0</v>
      </c>
      <c r="K113" s="8">
        <f>湖南贝米岳塘收入!K113</f>
        <v>0</v>
      </c>
      <c r="L113" s="8">
        <f>湖南贝米岳塘收入!L113</f>
        <v>0</v>
      </c>
      <c r="M113" s="8">
        <f>湖南贝米岳塘收入!M113</f>
        <v>0</v>
      </c>
      <c r="N113" s="8">
        <f>湖南贝米岳塘收入!N113</f>
        <v>0</v>
      </c>
      <c r="O113" s="27">
        <f t="shared" si="2"/>
        <v>0</v>
      </c>
    </row>
    <row r="114" s="1" customFormat="1" customHeight="1" spans="1:15">
      <c r="A114" s="14"/>
      <c r="B114" s="20" t="s">
        <v>75</v>
      </c>
      <c r="C114" s="8">
        <f>湖南贝米岳塘收入!C114</f>
        <v>0</v>
      </c>
      <c r="D114" s="8">
        <f>湖南贝米岳塘收入!D114</f>
        <v>0</v>
      </c>
      <c r="E114" s="8">
        <f>湖南贝米岳塘收入!E114</f>
        <v>0</v>
      </c>
      <c r="F114" s="8">
        <f>湖南贝米岳塘收入!F114</f>
        <v>0</v>
      </c>
      <c r="G114" s="8">
        <f>湖南贝米岳塘收入!G114</f>
        <v>0</v>
      </c>
      <c r="H114" s="8">
        <f>湖南贝米岳塘收入!H114</f>
        <v>0</v>
      </c>
      <c r="I114" s="8">
        <f>湖南贝米岳塘收入!I114</f>
        <v>0</v>
      </c>
      <c r="J114" s="8">
        <f>湖南贝米岳塘收入!J114</f>
        <v>0</v>
      </c>
      <c r="K114" s="8">
        <f>湖南贝米岳塘收入!K114</f>
        <v>0</v>
      </c>
      <c r="L114" s="8">
        <f>湖南贝米岳塘收入!L114</f>
        <v>0</v>
      </c>
      <c r="M114" s="8">
        <f>湖南贝米岳塘收入!M114</f>
        <v>0</v>
      </c>
      <c r="N114" s="8">
        <f>湖南贝米岳塘收入!N114</f>
        <v>0</v>
      </c>
      <c r="O114" s="27">
        <f t="shared" si="2"/>
        <v>0</v>
      </c>
    </row>
    <row r="115" s="1" customFormat="1" customHeight="1" spans="1:15">
      <c r="A115" s="14"/>
      <c r="B115" s="20" t="s">
        <v>76</v>
      </c>
      <c r="C115" s="8">
        <f>湖南贝米岳塘收入!C115</f>
        <v>0</v>
      </c>
      <c r="D115" s="8">
        <f>湖南贝米岳塘收入!D115</f>
        <v>0</v>
      </c>
      <c r="E115" s="8">
        <f>湖南贝米岳塘收入!E115</f>
        <v>0</v>
      </c>
      <c r="F115" s="8">
        <f>湖南贝米岳塘收入!F115</f>
        <v>0</v>
      </c>
      <c r="G115" s="8">
        <f>湖南贝米岳塘收入!G115</f>
        <v>0</v>
      </c>
      <c r="H115" s="8">
        <f>湖南贝米岳塘收入!H115</f>
        <v>0</v>
      </c>
      <c r="I115" s="8">
        <f>湖南贝米岳塘收入!I115</f>
        <v>0</v>
      </c>
      <c r="J115" s="8">
        <f>湖南贝米岳塘收入!J115</f>
        <v>0</v>
      </c>
      <c r="K115" s="8">
        <f>湖南贝米岳塘收入!K115</f>
        <v>0</v>
      </c>
      <c r="L115" s="8">
        <f>湖南贝米岳塘收入!L115</f>
        <v>0</v>
      </c>
      <c r="M115" s="8">
        <f>湖南贝米岳塘收入!M115</f>
        <v>0</v>
      </c>
      <c r="N115" s="8">
        <f>湖南贝米岳塘收入!N115</f>
        <v>0</v>
      </c>
      <c r="O115" s="27">
        <f t="shared" si="2"/>
        <v>0</v>
      </c>
    </row>
    <row r="116" s="1" customFormat="1" customHeight="1" spans="1:15">
      <c r="A116" s="14"/>
      <c r="B116" s="19" t="s">
        <v>77</v>
      </c>
      <c r="C116" s="8">
        <f>湖南贝米岳塘收入!C116</f>
        <v>0</v>
      </c>
      <c r="D116" s="8">
        <f>湖南贝米岳塘收入!D116</f>
        <v>0</v>
      </c>
      <c r="E116" s="8">
        <f>湖南贝米岳塘收入!E116</f>
        <v>0</v>
      </c>
      <c r="F116" s="8">
        <f>湖南贝米岳塘收入!F116</f>
        <v>0</v>
      </c>
      <c r="G116" s="8">
        <f>湖南贝米岳塘收入!G116</f>
        <v>0</v>
      </c>
      <c r="H116" s="8">
        <f>湖南贝米岳塘收入!H116</f>
        <v>0</v>
      </c>
      <c r="I116" s="8">
        <f>湖南贝米岳塘收入!I116</f>
        <v>0</v>
      </c>
      <c r="J116" s="8">
        <f>湖南贝米岳塘收入!J116</f>
        <v>0</v>
      </c>
      <c r="K116" s="8">
        <f>湖南贝米岳塘收入!K116</f>
        <v>0</v>
      </c>
      <c r="L116" s="8">
        <f>湖南贝米岳塘收入!L116</f>
        <v>0</v>
      </c>
      <c r="M116" s="8">
        <f>湖南贝米岳塘收入!M116</f>
        <v>333.6</v>
      </c>
      <c r="N116" s="8">
        <f>湖南贝米岳塘收入!N116</f>
        <v>556</v>
      </c>
      <c r="O116" s="27">
        <f t="shared" si="2"/>
        <v>889.6</v>
      </c>
    </row>
    <row r="117" s="1" customFormat="1" customHeight="1" spans="1:15">
      <c r="A117" s="14"/>
      <c r="B117" s="19" t="s">
        <v>78</v>
      </c>
      <c r="C117" s="8">
        <f>湖南贝米岳塘收入!C117</f>
        <v>0</v>
      </c>
      <c r="D117" s="8">
        <f>湖南贝米岳塘收入!D117</f>
        <v>0</v>
      </c>
      <c r="E117" s="8">
        <f>湖南贝米岳塘收入!E117</f>
        <v>0</v>
      </c>
      <c r="F117" s="8">
        <f>湖南贝米岳塘收入!F117</f>
        <v>0</v>
      </c>
      <c r="G117" s="8">
        <f>湖南贝米岳塘收入!G117</f>
        <v>0</v>
      </c>
      <c r="H117" s="8">
        <f>湖南贝米岳塘收入!H117</f>
        <v>0</v>
      </c>
      <c r="I117" s="8">
        <f>湖南贝米岳塘收入!I117</f>
        <v>0</v>
      </c>
      <c r="J117" s="8">
        <f>湖南贝米岳塘收入!J117</f>
        <v>0</v>
      </c>
      <c r="K117" s="8">
        <f>湖南贝米岳塘收入!K117</f>
        <v>0</v>
      </c>
      <c r="L117" s="8">
        <f>湖南贝米岳塘收入!L117</f>
        <v>0</v>
      </c>
      <c r="M117" s="8">
        <f>湖南贝米岳塘收入!M117</f>
        <v>0</v>
      </c>
      <c r="N117" s="8">
        <f>湖南贝米岳塘收入!N117</f>
        <v>0</v>
      </c>
      <c r="O117" s="27">
        <f t="shared" si="2"/>
        <v>0</v>
      </c>
    </row>
    <row r="118" s="1" customFormat="1" customHeight="1" spans="1:15">
      <c r="A118" s="16"/>
      <c r="B118" s="19" t="s">
        <v>79</v>
      </c>
      <c r="C118" s="8">
        <f>湖南贝米岳塘收入!C118</f>
        <v>0</v>
      </c>
      <c r="D118" s="8">
        <f>湖南贝米岳塘收入!D118</f>
        <v>0</v>
      </c>
      <c r="E118" s="8">
        <f>湖南贝米岳塘收入!E118</f>
        <v>0</v>
      </c>
      <c r="F118" s="8">
        <f>湖南贝米岳塘收入!F118</f>
        <v>0</v>
      </c>
      <c r="G118" s="8">
        <f>湖南贝米岳塘收入!G118</f>
        <v>0</v>
      </c>
      <c r="H118" s="8">
        <f>湖南贝米岳塘收入!H118</f>
        <v>0</v>
      </c>
      <c r="I118" s="8">
        <f>湖南贝米岳塘收入!I118</f>
        <v>0</v>
      </c>
      <c r="J118" s="8">
        <f>湖南贝米岳塘收入!J118</f>
        <v>0</v>
      </c>
      <c r="K118" s="8">
        <f>湖南贝米岳塘收入!K118</f>
        <v>0</v>
      </c>
      <c r="L118" s="8">
        <f>湖南贝米岳塘收入!L118</f>
        <v>0</v>
      </c>
      <c r="M118" s="8">
        <f>湖南贝米岳塘收入!M118</f>
        <v>0</v>
      </c>
      <c r="N118" s="8">
        <f>湖南贝米岳塘收入!N118</f>
        <v>0</v>
      </c>
      <c r="O118" s="27">
        <f t="shared" si="2"/>
        <v>0</v>
      </c>
    </row>
    <row r="119" s="1" customFormat="1" customHeight="1" spans="1:15">
      <c r="A119" s="13" t="s">
        <v>83</v>
      </c>
      <c r="B119" s="5" t="s">
        <v>84</v>
      </c>
      <c r="C119" s="8">
        <f>东城贝米收入!C109+茶山贝米收入!C109+湖南贝米易俗河收入!C109+湖南贝米岳塘收入!C119+'长安贝米收入 '!C109</f>
        <v>2386.15</v>
      </c>
      <c r="D119" s="8">
        <f>东城贝米收入!D109+茶山贝米收入!D109+湖南贝米易俗河收入!D109+湖南贝米岳塘收入!D119+'长安贝米收入 '!D109</f>
        <v>572.62</v>
      </c>
      <c r="E119" s="8">
        <f>东城贝米收入!E109+茶山贝米收入!E109+湖南贝米易俗河收入!E109+湖南贝米岳塘收入!E119+'长安贝米收入 '!E109</f>
        <v>6459.59</v>
      </c>
      <c r="F119" s="8">
        <f>东城贝米收入!F109+茶山贝米收入!F109+湖南贝米易俗河收入!F109+湖南贝米岳塘收入!F119+'长安贝米收入 '!F109</f>
        <v>8584.58</v>
      </c>
      <c r="G119" s="8">
        <f>东城贝米收入!G109+茶山贝米收入!G109+湖南贝米易俗河收入!G109+湖南贝米岳塘收入!G119+'长安贝米收入 '!G109</f>
        <v>5515.2</v>
      </c>
      <c r="H119" s="8">
        <f>东城贝米收入!H109+茶山贝米收入!H109+湖南贝米易俗河收入!H109+湖南贝米岳塘收入!H119+'长安贝米收入 '!H109</f>
        <v>5805.35</v>
      </c>
      <c r="I119" s="8">
        <f>东城贝米收入!I109+茶山贝米收入!I109+湖南贝米易俗河收入!I109+湖南贝米岳塘收入!I119+'长安贝米收入 '!I109</f>
        <v>0</v>
      </c>
      <c r="J119" s="8">
        <f>东城贝米收入!J109+茶山贝米收入!J109+湖南贝米易俗河收入!J109+湖南贝米岳塘收入!J119+'长安贝米收入 '!J109</f>
        <v>0</v>
      </c>
      <c r="K119" s="8">
        <f>东城贝米收入!K109+茶山贝米收入!K109+湖南贝米易俗河收入!K109+湖南贝米岳塘收入!K119+'长安贝米收入 '!K109</f>
        <v>0</v>
      </c>
      <c r="L119" s="8">
        <f>东城贝米收入!L109+茶山贝米收入!L109+湖南贝米易俗河收入!L109+湖南贝米岳塘收入!L119+'长安贝米收入 '!L109+石龙贝米收入!L109</f>
        <v>0</v>
      </c>
      <c r="M119" s="8">
        <f>东城贝米收入!M109+茶山贝米收入!M109+湖南贝米易俗河收入!M109+湖南贝米岳塘收入!M119+'长安贝米收入 '!M109+石龙贝米收入!M109</f>
        <v>0</v>
      </c>
      <c r="N119" s="8">
        <f>东城贝米收入!N109+茶山贝米收入!N109+湖南贝米易俗河收入!N109+湖南贝米岳塘收入!N119+'长安贝米收入 '!N109+石龙贝米收入!N109</f>
        <v>0</v>
      </c>
      <c r="O119" s="27">
        <f t="shared" si="2"/>
        <v>29323.49</v>
      </c>
    </row>
    <row r="120" s="1" customFormat="1" customHeight="1" spans="1:15">
      <c r="A120" s="14"/>
      <c r="B120" s="5" t="s">
        <v>59</v>
      </c>
      <c r="C120" s="8">
        <f>东城贝米收入!C110+茶山贝米收入!C110+湖南贝米易俗河收入!C110+湖南贝米岳塘收入!C120+'长安贝米收入 '!C110+石龙贝米收入!C110</f>
        <v>2386.15</v>
      </c>
      <c r="D120" s="8">
        <f>东城贝米收入!D110+茶山贝米收入!D110+湖南贝米易俗河收入!D110+湖南贝米岳塘收入!D120+'长安贝米收入 '!D110+石龙贝米收入!D110</f>
        <v>562.88</v>
      </c>
      <c r="E120" s="8">
        <f>东城贝米收入!E110+茶山贝米收入!E110+湖南贝米易俗河收入!E110+湖南贝米岳塘收入!E120+'长安贝米收入 '!E110+石龙贝米收入!E110</f>
        <v>6469.33</v>
      </c>
      <c r="F120" s="8">
        <f>东城贝米收入!F110+茶山贝米收入!F110+湖南贝米易俗河收入!F110+湖南贝米岳塘收入!F120+'长安贝米收入 '!F110+石龙贝米收入!F110</f>
        <v>8678.06</v>
      </c>
      <c r="G120" s="8">
        <f>东城贝米收入!G110+茶山贝米收入!G110+湖南贝米易俗河收入!G110+湖南贝米岳塘收入!G120+'长安贝米收入 '!G110+石龙贝米收入!G110</f>
        <v>5515.2</v>
      </c>
      <c r="H120" s="8">
        <f>东城贝米收入!H110+茶山贝米收入!H110+湖南贝米易俗河收入!H110+湖南贝米岳塘收入!H120+'长安贝米收入 '!H110+石龙贝米收入!H110</f>
        <v>5824.83</v>
      </c>
      <c r="I120" s="8">
        <f>东城贝米收入!I110+茶山贝米收入!I110+湖南贝米易俗河收入!I110+湖南贝米岳塘收入!I120+'长安贝米收入 '!I110+石龙贝米收入!I110</f>
        <v>0</v>
      </c>
      <c r="J120" s="8">
        <f>东城贝米收入!J110+茶山贝米收入!J110+湖南贝米易俗河收入!J110+湖南贝米岳塘收入!J120+'长安贝米收入 '!J110+石龙贝米收入!J110</f>
        <v>0</v>
      </c>
      <c r="K120" s="8">
        <f>东城贝米收入!K110+茶山贝米收入!K110+湖南贝米易俗河收入!K110+湖南贝米岳塘收入!K120+'长安贝米收入 '!K110+石龙贝米收入!K110</f>
        <v>5073.26</v>
      </c>
      <c r="L120" s="8">
        <f>东城贝米收入!L110+茶山贝米收入!L110+湖南贝米易俗河收入!L110+湖南贝米岳塘收入!L120+'长安贝米收入 '!L110+石龙贝米收入!L110</f>
        <v>4026.24</v>
      </c>
      <c r="M120" s="8">
        <f>东城贝米收入!M110+茶山贝米收入!M110+湖南贝米易俗河收入!M110+湖南贝米岳塘收入!M120+'长安贝米收入 '!M110+石龙贝米收入!M110</f>
        <v>4503.7</v>
      </c>
      <c r="N120" s="8">
        <f>东城贝米收入!N110+茶山贝米收入!N110+湖南贝米易俗河收入!N110+湖南贝米岳塘收入!N120+'长安贝米收入 '!N110+石龙贝米收入!N110</f>
        <v>4160.82</v>
      </c>
      <c r="O120" s="27">
        <f t="shared" si="2"/>
        <v>47200.47</v>
      </c>
    </row>
    <row r="121" s="1" customFormat="1" customHeight="1" spans="1:15">
      <c r="A121" s="14"/>
      <c r="B121" s="5" t="s">
        <v>60</v>
      </c>
      <c r="C121" s="8">
        <f>东城贝米收入!C111+茶山贝米收入!C111+湖南贝米易俗河收入!C111+湖南贝米岳塘收入!C121+'长安贝米收入 '!C111+石龙贝米收入!C111</f>
        <v>2386.15</v>
      </c>
      <c r="D121" s="8">
        <f>东城贝米收入!D111+茶山贝米收入!D111+湖南贝米易俗河收入!D111+湖南贝米岳塘收入!D121+'长安贝米收入 '!D111+石龙贝米收入!D111</f>
        <v>562.88</v>
      </c>
      <c r="E121" s="8">
        <f>东城贝米收入!E111+茶山贝米收入!E111+湖南贝米易俗河收入!E111+湖南贝米岳塘收入!E121+'长安贝米收入 '!E111+石龙贝米收入!E111</f>
        <v>6469.33</v>
      </c>
      <c r="F121" s="8">
        <f>东城贝米收入!F111+茶山贝米收入!F111+湖南贝米易俗河收入!F111+湖南贝米岳塘收入!F121+'长安贝米收入 '!F111+石龙贝米收入!F111</f>
        <v>8709.22</v>
      </c>
      <c r="G121" s="8">
        <f>东城贝米收入!G111+茶山贝米收入!G111+湖南贝米易俗河收入!G111+湖南贝米岳塘收入!G121+'长安贝米收入 '!G111+石龙贝米收入!G111</f>
        <v>5515.2</v>
      </c>
      <c r="H121" s="8">
        <f>东城贝米收入!H111+茶山贝米收入!H111+湖南贝米易俗河收入!H111+湖南贝米岳塘收入!H121+'长安贝米收入 '!H111+石龙贝米收入!H111</f>
        <v>5817.03</v>
      </c>
      <c r="I121" s="8">
        <f>东城贝米收入!I111+茶山贝米收入!I111+湖南贝米易俗河收入!I111+湖南贝米岳塘收入!I121+'长安贝米收入 '!I111+石龙贝米收入!I111</f>
        <v>0</v>
      </c>
      <c r="J121" s="8">
        <f>东城贝米收入!J111+茶山贝米收入!J111+湖南贝米易俗河收入!J111+湖南贝米岳塘收入!J121+'长安贝米收入 '!J111+石龙贝米收入!J111</f>
        <v>0</v>
      </c>
      <c r="K121" s="8">
        <f>东城贝米收入!K111+茶山贝米收入!K111+湖南贝米易俗河收入!K111+湖南贝米岳塘收入!K121+'长安贝米收入 '!K111+石龙贝米收入!K111</f>
        <v>4187.96</v>
      </c>
      <c r="L121" s="8">
        <f>东城贝米收入!L111+茶山贝米收入!L111+湖南贝米易俗河收入!L111+湖南贝米岳塘收入!L121+'长安贝米收入 '!L111+石龙贝米收入!L111</f>
        <v>4018.46</v>
      </c>
      <c r="M121" s="8">
        <f>东城贝米收入!M111+茶山贝米收入!M111+湖南贝米易俗河收入!M111+湖南贝米岳塘收入!M121+'长安贝米收入 '!M111+石龙贝米收入!M111</f>
        <v>4456.95</v>
      </c>
      <c r="N121" s="8">
        <f>东城贝米收入!N111+茶山贝米收入!N111+湖南贝米易俗河收入!N111+湖南贝米岳塘收入!N121+'长安贝米收入 '!N111+石龙贝米收入!N111</f>
        <v>4490.02</v>
      </c>
      <c r="O121" s="27">
        <f t="shared" si="2"/>
        <v>46613.2</v>
      </c>
    </row>
    <row r="122" s="1" customFormat="1" customHeight="1" spans="1:15">
      <c r="A122" s="14"/>
      <c r="B122" s="5" t="s">
        <v>61</v>
      </c>
      <c r="C122" s="8">
        <f>东城贝米收入!C112+茶山贝米收入!C112+湖南贝米易俗河收入!C112+湖南贝米岳塘收入!C122+'长安贝米收入 '!C112+石龙贝米收入!C112</f>
        <v>2386.15</v>
      </c>
      <c r="D122" s="8">
        <f>东城贝米收入!D112+茶山贝米收入!D112+湖南贝米易俗河收入!D112+湖南贝米岳塘收入!D122+'长安贝米收入 '!D112+石龙贝米收入!D112</f>
        <v>562.88</v>
      </c>
      <c r="E122" s="8">
        <f>东城贝米收入!E112+茶山贝米收入!E112+湖南贝米易俗河收入!E112+湖南贝米岳塘收入!E122+'长安贝米收入 '!E112+石龙贝米收入!E112</f>
        <v>6477.12</v>
      </c>
      <c r="F122" s="8">
        <f>东城贝米收入!F112+茶山贝米收入!F112+湖南贝米易俗河收入!F112+湖南贝米岳塘收入!F122+'长安贝米收入 '!F112+石龙贝米收入!F112</f>
        <v>8709.22</v>
      </c>
      <c r="G122" s="8">
        <f>东城贝米收入!G112+茶山贝米收入!G112+湖南贝米易俗河收入!G112+湖南贝米岳塘收入!G122+'长安贝米收入 '!G112+石龙贝米收入!G112</f>
        <v>5515.2</v>
      </c>
      <c r="H122" s="8">
        <f>东城贝米收入!H112+茶山贝米收入!H112+湖南贝米易俗河收入!H112+湖南贝米岳塘收入!H122+'长安贝米收入 '!H112+石龙贝米收入!H112</f>
        <v>5824.83</v>
      </c>
      <c r="I122" s="8">
        <f>东城贝米收入!I112+茶山贝米收入!I112+湖南贝米易俗河收入!I112+湖南贝米岳塘收入!I122+'长安贝米收入 '!I112+石龙贝米收入!I112</f>
        <v>0</v>
      </c>
      <c r="J122" s="8">
        <f>东城贝米收入!J112+茶山贝米收入!J112+湖南贝米易俗河收入!J112+湖南贝米岳塘收入!J122+'长安贝米收入 '!J112+石龙贝米收入!J112</f>
        <v>0</v>
      </c>
      <c r="K122" s="8">
        <f>东城贝米收入!K112+茶山贝米收入!K112+湖南贝米易俗河收入!K112+湖南贝米岳塘收入!K122+'长安贝米收入 '!K112+石龙贝米收入!K112</f>
        <v>2321.88</v>
      </c>
      <c r="L122" s="8">
        <f>东城贝米收入!L112+茶山贝米收入!L112+湖南贝米易俗河收入!L112+湖南贝米岳塘收入!L122+'长安贝米收入 '!L112+石龙贝米收入!L112</f>
        <v>2984.14</v>
      </c>
      <c r="M122" s="8">
        <f>东城贝米收入!M112+茶山贝米收入!M112+湖南贝米易俗河收入!M112+湖南贝米岳塘收入!M122+'长安贝米收入 '!M112+石龙贝米收入!M112</f>
        <v>2740.8</v>
      </c>
      <c r="N122" s="8">
        <f>东城贝米收入!N112+茶山贝米收入!N112+湖南贝米易俗河收入!N112+湖南贝米岳塘收入!N122+'长安贝米收入 '!N112+石龙贝米收入!N112</f>
        <v>3103.08</v>
      </c>
      <c r="O122" s="27">
        <f t="shared" si="2"/>
        <v>40625.3</v>
      </c>
    </row>
    <row r="123" s="1" customFormat="1" customHeight="1" spans="1:15">
      <c r="A123" s="14"/>
      <c r="B123" s="5" t="s">
        <v>85</v>
      </c>
      <c r="C123" s="8">
        <f>东城贝米收入!C113+茶山贝米收入!C113+湖南贝米易俗河收入!C113+湖南贝米岳塘收入!C123+'长安贝米收入 '!C113+石龙贝米收入!C113</f>
        <v>2343.29</v>
      </c>
      <c r="D123" s="8">
        <f>东城贝米收入!D113+茶山贝米收入!D113+湖南贝米易俗河收入!D113+湖南贝米岳塘收入!D123+'长安贝米收入 '!D113+石龙贝米收入!D113</f>
        <v>0</v>
      </c>
      <c r="E123" s="8">
        <f>东城贝米收入!E113+茶山贝米收入!E113+湖南贝米易俗河收入!E113+湖南贝米岳塘收入!E123+'长安贝米收入 '!E113+石龙贝米收入!E113</f>
        <v>0</v>
      </c>
      <c r="F123" s="8">
        <f>东城贝米收入!F113+茶山贝米收入!F113+湖南贝米易俗河收入!F113+湖南贝米岳塘收入!F123+'长安贝米收入 '!F113+石龙贝米收入!F113</f>
        <v>0</v>
      </c>
      <c r="G123" s="8">
        <f>东城贝米收入!G113+茶山贝米收入!G113+湖南贝米易俗河收入!G113+湖南贝米岳塘收入!G123+'长安贝米收入 '!G113+石龙贝米收入!G113</f>
        <v>0</v>
      </c>
      <c r="H123" s="8">
        <f>东城贝米收入!H113+茶山贝米收入!H113+湖南贝米易俗河收入!H113+湖南贝米岳塘收入!H123+'长安贝米收入 '!H113+石龙贝米收入!H113</f>
        <v>0</v>
      </c>
      <c r="I123" s="8">
        <f>东城贝米收入!I113+茶山贝米收入!I113+湖南贝米易俗河收入!I113+湖南贝米岳塘收入!I123+'长安贝米收入 '!I113+石龙贝米收入!I113</f>
        <v>0</v>
      </c>
      <c r="J123" s="8">
        <f>东城贝米收入!J113+茶山贝米收入!J113+湖南贝米易俗河收入!J113+湖南贝米岳塘收入!J123+'长安贝米收入 '!J113+石龙贝米收入!J113</f>
        <v>0</v>
      </c>
      <c r="K123" s="8">
        <f>东城贝米收入!K113+茶山贝米收入!K113+湖南贝米易俗河收入!K113+湖南贝米岳塘收入!K123+'长安贝米收入 '!K113+石龙贝米收入!K113</f>
        <v>0</v>
      </c>
      <c r="L123" s="8">
        <f>东城贝米收入!L113+茶山贝米收入!L113+湖南贝米易俗河收入!L113+湖南贝米岳塘收入!L123+'长安贝米收入 '!L113+石龙贝米收入!L113</f>
        <v>0</v>
      </c>
      <c r="M123" s="8">
        <f>东城贝米收入!M113+茶山贝米收入!M113+湖南贝米易俗河收入!M113+湖南贝米岳塘收入!M123+'长安贝米收入 '!M113+石龙贝米收入!M113</f>
        <v>0</v>
      </c>
      <c r="N123" s="8">
        <f>东城贝米收入!N113+茶山贝米收入!N113+湖南贝米易俗河收入!N113+湖南贝米岳塘收入!N123+'长安贝米收入 '!N113+石龙贝米收入!N113</f>
        <v>0</v>
      </c>
      <c r="O123" s="27">
        <f t="shared" si="2"/>
        <v>2343.29</v>
      </c>
    </row>
    <row r="124" s="1" customFormat="1" customHeight="1" spans="1:15">
      <c r="A124" s="14"/>
      <c r="B124" s="5" t="s">
        <v>65</v>
      </c>
      <c r="C124" s="8">
        <f>东城贝米收入!C114+茶山贝米收入!C114+湖南贝米易俗河收入!C114+湖南贝米岳塘收入!C124+'长安贝米收入 '!C114+石龙贝米收入!C114</f>
        <v>4262.49</v>
      </c>
      <c r="D124" s="8">
        <f>东城贝米收入!D114+茶山贝米收入!D114+湖南贝米易俗河收入!D114+湖南贝米岳塘收入!D124+'长安贝米收入 '!D114+石龙贝米收入!D114</f>
        <v>2560.73</v>
      </c>
      <c r="E124" s="8">
        <f>东城贝米收入!E114+茶山贝米收入!E114+湖南贝米易俗河收入!E114+湖南贝米岳塘收入!E124+'长安贝米收入 '!E114+石龙贝米收入!E114</f>
        <v>6956.54</v>
      </c>
      <c r="F124" s="8">
        <f>东城贝米收入!F114+茶山贝米收入!F114+湖南贝米易俗河收入!F114+湖南贝米岳塘收入!F124+'长安贝米收入 '!F114+石龙贝米收入!F114</f>
        <v>3365.28</v>
      </c>
      <c r="G124" s="8">
        <f>东城贝米收入!G114+茶山贝米收入!G114+湖南贝米易俗河收入!G114+湖南贝米岳塘收入!G124+'长安贝米收入 '!G114+石龙贝米收入!G114</f>
        <v>2894.94</v>
      </c>
      <c r="H124" s="8">
        <f>东城贝米收入!H114+茶山贝米收入!H114+湖南贝米易俗河收入!H114+湖南贝米岳塘收入!H124+'长安贝米收入 '!H114+石龙贝米收入!H114</f>
        <v>3054.6</v>
      </c>
      <c r="I124" s="8">
        <f>东城贝米收入!I114+茶山贝米收入!I114+湖南贝米易俗河收入!I114+湖南贝米岳塘收入!I124+'长安贝米收入 '!I114+石龙贝米收入!I114</f>
        <v>0</v>
      </c>
      <c r="J124" s="8">
        <f>东城贝米收入!J114+茶山贝米收入!J114+湖南贝米易俗河收入!J114+湖南贝米岳塘收入!J124+'长安贝米收入 '!J114+石龙贝米收入!J114</f>
        <v>0</v>
      </c>
      <c r="K124" s="8">
        <f>东城贝米收入!K114+茶山贝米收入!K114+湖南贝米易俗河收入!K114+湖南贝米岳塘收入!K124+'长安贝米收入 '!K114+石龙贝米收入!K114</f>
        <v>3613.36</v>
      </c>
      <c r="L124" s="8">
        <f>东城贝米收入!L114+茶山贝米收入!L114+湖南贝米易俗河收入!L114+湖南贝米岳塘收入!L124+'长安贝米收入 '!L114+石龙贝米收入!L114</f>
        <v>2353</v>
      </c>
      <c r="M124" s="8">
        <f>东城贝米收入!M114+茶山贝米收入!M114+湖南贝米易俗河收入!M114+湖南贝米岳塘收入!M124+'长安贝米收入 '!M114+石龙贝米收入!M114</f>
        <v>3309.6</v>
      </c>
      <c r="N124" s="8">
        <f>东城贝米收入!N114+茶山贝米收入!N114+湖南贝米易俗河收入!N114+湖南贝米岳塘收入!N124+'长安贝米收入 '!N114+石龙贝米收入!N114</f>
        <v>2750.5</v>
      </c>
      <c r="O124" s="27">
        <f t="shared" si="2"/>
        <v>35121.04</v>
      </c>
    </row>
    <row r="125" s="1" customFormat="1" customHeight="1" spans="1:15">
      <c r="A125" s="14"/>
      <c r="B125" s="5" t="s">
        <v>86</v>
      </c>
      <c r="C125" s="8">
        <f>东城贝米收入!C115+茶山贝米收入!C115+湖南贝米易俗河收入!C115+湖南贝米岳塘收入!C125+'长安贝米收入 '!C115+石龙贝米收入!C115</f>
        <v>1301.18</v>
      </c>
      <c r="D125" s="8">
        <f>东城贝米收入!D115+茶山贝米收入!D115+湖南贝米易俗河收入!D115+湖南贝米岳塘收入!D125+'长安贝米收入 '!D115+石龙贝米收入!D115</f>
        <v>346.68</v>
      </c>
      <c r="E125" s="8">
        <f>东城贝米收入!E115+茶山贝米收入!E115+湖南贝米易俗河收入!E115+湖南贝米岳塘收入!E125+'长安贝米收入 '!E115+石龙贝米收入!E115</f>
        <v>3093.44</v>
      </c>
      <c r="F125" s="8">
        <f>东城贝米收入!F115+茶山贝米收入!F115+湖南贝米易俗河收入!F115+湖南贝米岳塘收入!F125+'长安贝米收入 '!F115+石龙贝米收入!F115</f>
        <v>4268.92</v>
      </c>
      <c r="G125" s="8">
        <f>东城贝米收入!G115+茶山贝米收入!G115+湖南贝米易俗河收入!G115+湖南贝米岳塘收入!G125+'长安贝米收入 '!G115+石龙贝米收入!G115</f>
        <v>2524.82</v>
      </c>
      <c r="H125" s="8">
        <f>东城贝米收入!H115+茶山贝米收入!H115+湖南贝米易俗河收入!H115+湖南贝米岳塘收入!H125+'长安贝米收入 '!H115+石龙贝米收入!H115</f>
        <v>2723.42</v>
      </c>
      <c r="I125" s="8">
        <f>东城贝米收入!I115+茶山贝米收入!I115+湖南贝米易俗河收入!I115+湖南贝米岳塘收入!I125+'长安贝米收入 '!I115+石龙贝米收入!I115</f>
        <v>0</v>
      </c>
      <c r="J125" s="8">
        <f>东城贝米收入!J115+茶山贝米收入!J115+湖南贝米易俗河收入!J115+湖南贝米岳塘收入!J125+'长安贝米收入 '!J115+石龙贝米收入!J115</f>
        <v>0</v>
      </c>
      <c r="K125" s="8">
        <f>东城贝米收入!K115+茶山贝米收入!K115+湖南贝米易俗河收入!K115+湖南贝米岳塘收入!K125+'长安贝米收入 '!K115+石龙贝米收入!K115</f>
        <v>3584.16</v>
      </c>
      <c r="L125" s="8">
        <f>东城贝米收入!L115+茶山贝米收入!L115+湖南贝米易俗河收入!L115+湖南贝米岳塘收入!L125+'长安贝米收入 '!L115+石龙贝米收入!L115</f>
        <v>2173.8</v>
      </c>
      <c r="M125" s="8">
        <f>东城贝米收入!M115+茶山贝米收入!M115+湖南贝米易俗河收入!M115+湖南贝米岳塘收入!M125+'长安贝米收入 '!M115+石龙贝米收入!M115</f>
        <v>3525.8</v>
      </c>
      <c r="N125" s="8">
        <f>东城贝米收入!N115+茶山贝米收入!N115+湖南贝米易俗河收入!N115+湖南贝米岳塘收入!N125+'长安贝米收入 '!N115+石龙贝米收入!N115</f>
        <v>2727.12</v>
      </c>
      <c r="O125" s="27">
        <f t="shared" si="2"/>
        <v>26269.34</v>
      </c>
    </row>
    <row r="126" s="1" customFormat="1" customHeight="1" spans="1:15">
      <c r="A126" s="14"/>
      <c r="B126" s="5" t="s">
        <v>63</v>
      </c>
      <c r="C126" s="8">
        <f>东城贝米收入!C116+茶山贝米收入!C116+湖南贝米易俗河收入!C116+湖南贝米岳塘收入!C126+'长安贝米收入 '!C116+石龙贝米收入!C116</f>
        <v>4811.18</v>
      </c>
      <c r="D126" s="8">
        <f>东城贝米收入!D116+茶山贝米收入!D116+湖南贝米易俗河收入!D116+湖南贝米岳塘收入!D126+'长安贝米收入 '!D116+石龙贝米收入!D116</f>
        <v>2130.82</v>
      </c>
      <c r="E126" s="8">
        <f>东城贝米收入!E116+茶山贝米收入!E116+湖南贝米易俗河收入!E116+湖南贝米岳塘收入!E126+'长安贝米收入 '!E116+石龙贝米收入!E116</f>
        <v>11991.96</v>
      </c>
      <c r="F126" s="8">
        <f>东城贝米收入!F116+茶山贝米收入!F116+湖南贝米易俗河收入!F116+湖南贝米岳塘收入!F126+'长安贝米收入 '!F116+石龙贝米收入!F116</f>
        <v>16483.64</v>
      </c>
      <c r="G126" s="8">
        <f>东城贝米收入!G116+茶山贝米收入!G116+湖南贝米易俗河收入!G116+湖南贝米岳塘收入!G126+'长安贝米收入 '!G116+石龙贝米收入!G116</f>
        <v>13473.32</v>
      </c>
      <c r="H126" s="8">
        <f>东城贝米收入!H116+茶山贝米收入!H116+湖南贝米易俗河收入!H116+湖南贝米岳塘收入!H126+'长安贝米收入 '!H116+石龙贝米收入!H116</f>
        <v>11423.72</v>
      </c>
      <c r="I126" s="8">
        <f>东城贝米收入!I116+茶山贝米收入!I116+湖南贝米易俗河收入!I116+湖南贝米岳塘收入!I126+'长安贝米收入 '!I116+石龙贝米收入!I116</f>
        <v>0</v>
      </c>
      <c r="J126" s="8">
        <f>东城贝米收入!J116+茶山贝米收入!J116+湖南贝米易俗河收入!J116+湖南贝米岳塘收入!J126+'长安贝米收入 '!J116+石龙贝米收入!J116</f>
        <v>0</v>
      </c>
      <c r="K126" s="8">
        <f>东城贝米收入!K116+茶山贝米收入!K116+湖南贝米易俗河收入!K116+湖南贝米岳塘收入!K126+'长安贝米收入 '!K116+石龙贝米收入!K116</f>
        <v>2267.34</v>
      </c>
      <c r="L126" s="8">
        <f>东城贝米收入!L116+茶山贝米收入!L116+湖南贝米易俗河收入!L116+湖南贝米岳塘收入!L126+'长安贝米收入 '!L116+石龙贝米收入!L116</f>
        <v>2908.18</v>
      </c>
      <c r="M126" s="8">
        <f>东城贝米收入!M116+茶山贝米收入!M116+湖南贝米易俗河收入!M116+湖南贝米岳塘收入!M126+'长安贝米收入 '!M116+石龙贝米收入!M116</f>
        <v>2715.46</v>
      </c>
      <c r="N126" s="8">
        <f>东城贝米收入!N116+茶山贝米收入!N116+湖南贝米易俗河收入!N116+湖南贝米岳塘收入!N126+'长安贝米收入 '!N116+石龙贝米收入!N116</f>
        <v>3079.7</v>
      </c>
      <c r="O126" s="27">
        <f t="shared" si="2"/>
        <v>71285.32</v>
      </c>
    </row>
    <row r="127" s="1" customFormat="1" customHeight="1" spans="1:15">
      <c r="A127" s="14"/>
      <c r="B127" s="5" t="s">
        <v>53</v>
      </c>
      <c r="C127" s="8">
        <f>东城贝米收入!C117</f>
        <v>1137.56</v>
      </c>
      <c r="D127" s="8">
        <f>东城贝米收入!D117</f>
        <v>204.51</v>
      </c>
      <c r="E127" s="8">
        <f>东城贝米收入!E117</f>
        <v>3243.43</v>
      </c>
      <c r="F127" s="8">
        <f>东城贝米收入!F117</f>
        <v>3817.1</v>
      </c>
      <c r="G127" s="8">
        <f>东城贝米收入!G117</f>
        <v>2875.44</v>
      </c>
      <c r="H127" s="8">
        <f>东城贝米收入!H117</f>
        <v>2953.35</v>
      </c>
      <c r="I127" s="8">
        <f>东城贝米收入!I117</f>
        <v>0</v>
      </c>
      <c r="J127" s="8">
        <f>东城贝米收入!J117</f>
        <v>0</v>
      </c>
      <c r="K127" s="8">
        <f>东城贝米收入!K117</f>
        <v>1608.96</v>
      </c>
      <c r="L127" s="8">
        <f>东城贝米收入!L117</f>
        <v>1324.56</v>
      </c>
      <c r="M127" s="8">
        <f>东城贝米收入!M117</f>
        <v>1511.6</v>
      </c>
      <c r="N127" s="8">
        <f>东城贝米收入!N117</f>
        <v>1363.56</v>
      </c>
      <c r="O127" s="27">
        <f t="shared" si="2"/>
        <v>20040.07</v>
      </c>
    </row>
    <row r="128" s="1" customFormat="1" customHeight="1" spans="1:15">
      <c r="A128" s="14"/>
      <c r="B128" s="5" t="s">
        <v>52</v>
      </c>
      <c r="C128" s="8">
        <f>东城贝米收入!C118</f>
        <v>0</v>
      </c>
      <c r="D128" s="8">
        <f>东城贝米收入!D118</f>
        <v>880.36</v>
      </c>
      <c r="E128" s="8">
        <f>东城贝米收入!E118</f>
        <v>7895.27</v>
      </c>
      <c r="F128" s="8">
        <f>东城贝米收入!F118</f>
        <v>13071.62</v>
      </c>
      <c r="G128" s="8">
        <f>东城贝米收入!G118</f>
        <v>7293.849</v>
      </c>
      <c r="H128" s="8">
        <f>东城贝米收入!H118</f>
        <v>7163.18</v>
      </c>
      <c r="I128" s="8">
        <f>东城贝米收入!I118</f>
        <v>0</v>
      </c>
      <c r="J128" s="8">
        <f>东城贝米收入!J118</f>
        <v>0</v>
      </c>
      <c r="K128" s="8">
        <f>东城贝米收入!K118</f>
        <v>3744.83</v>
      </c>
      <c r="L128" s="8">
        <f>东城贝米收入!L118</f>
        <v>3292.87</v>
      </c>
      <c r="M128" s="8">
        <f>东城贝米收入!M118</f>
        <v>3768.33</v>
      </c>
      <c r="N128" s="8">
        <f>东城贝米收入!N118</f>
        <v>3596.88</v>
      </c>
      <c r="O128" s="27">
        <f t="shared" si="2"/>
        <v>50707.189</v>
      </c>
    </row>
    <row r="129" s="1" customFormat="1" customHeight="1" spans="1:15">
      <c r="A129" s="16"/>
      <c r="B129" s="5" t="s">
        <v>55</v>
      </c>
      <c r="C129" s="8">
        <f>东城贝米收入!C119</f>
        <v>0</v>
      </c>
      <c r="D129" s="8">
        <f>东城贝米收入!D119</f>
        <v>0</v>
      </c>
      <c r="E129" s="8">
        <f>东城贝米收入!E119</f>
        <v>0</v>
      </c>
      <c r="F129" s="8">
        <f>东城贝米收入!F119</f>
        <v>0</v>
      </c>
      <c r="G129" s="8">
        <f>东城贝米收入!G119</f>
        <v>0</v>
      </c>
      <c r="H129" s="8">
        <f>东城贝米收入!H119</f>
        <v>0</v>
      </c>
      <c r="I129" s="8">
        <f>东城贝米收入!I119</f>
        <v>0</v>
      </c>
      <c r="J129" s="8">
        <f>东城贝米收入!J119</f>
        <v>0</v>
      </c>
      <c r="K129" s="8">
        <f>东城贝米收入!K119</f>
        <v>0</v>
      </c>
      <c r="L129" s="8">
        <f>东城贝米收入!L119</f>
        <v>0</v>
      </c>
      <c r="M129" s="8">
        <f>东城贝米收入!M119</f>
        <v>0</v>
      </c>
      <c r="N129" s="8">
        <f>东城贝米收入!N119</f>
        <v>0</v>
      </c>
      <c r="O129" s="27">
        <f t="shared" si="2"/>
        <v>0</v>
      </c>
    </row>
    <row r="130" s="1" customFormat="1" customHeight="1" spans="1:15">
      <c r="A130" s="5" t="s">
        <v>87</v>
      </c>
      <c r="B130" s="5" t="s">
        <v>59</v>
      </c>
      <c r="C130" s="8">
        <f>东城贝米收入!C120+茶山贝米收入!C117+湖南贝米易俗河收入!C117+湖南贝米岳塘收入!C127+'长安贝米收入 '!C117+石龙贝米收入!C117</f>
        <v>3286.94</v>
      </c>
      <c r="D130" s="8">
        <f>东城贝米收入!D120+茶山贝米收入!D117+湖南贝米易俗河收入!D117+湖南贝米岳塘收入!D127+'长安贝米收入 '!D117+石龙贝米收入!D117</f>
        <v>484.8</v>
      </c>
      <c r="E130" s="8">
        <f>东城贝米收入!E120+茶山贝米收入!E117+湖南贝米易俗河收入!E117+湖南贝米岳塘收入!E127+'长安贝米收入 '!E117+石龙贝米收入!E117</f>
        <v>4958.64</v>
      </c>
      <c r="F130" s="8">
        <f>东城贝米收入!F120+茶山贝米收入!F117+湖南贝米易俗河收入!F117+湖南贝米岳塘收入!F127+'长安贝米收入 '!F117+石龙贝米收入!F117</f>
        <v>4541.97</v>
      </c>
      <c r="G130" s="8">
        <f>东城贝米收入!G120+茶山贝米收入!G117+湖南贝米易俗河收入!G117+湖南贝米岳塘收入!G127+'长安贝米收入 '!G117+石龙贝米收入!G117</f>
        <v>4782.03</v>
      </c>
      <c r="H130" s="8">
        <f>东城贝米收入!H120+茶山贝米收入!H117+湖南贝米易俗河收入!H117+湖南贝米岳塘收入!H127+'长安贝米收入 '!H117+石龙贝米收入!H117</f>
        <v>4563.21</v>
      </c>
      <c r="I130" s="8">
        <f>东城贝米收入!I120+茶山贝米收入!I117+湖南贝米易俗河收入!I117+湖南贝米岳塘收入!I127+'长安贝米收入 '!I117+石龙贝米收入!I117</f>
        <v>0</v>
      </c>
      <c r="J130" s="8">
        <f>东城贝米收入!J120+茶山贝米收入!J117+湖南贝米易俗河收入!J117+湖南贝米岳塘收入!J127+'长安贝米收入 '!J117+石龙贝米收入!J117</f>
        <v>0</v>
      </c>
      <c r="K130" s="8">
        <f>东城贝米收入!K120+茶山贝米收入!K117+湖南贝米易俗河收入!K117+湖南贝米岳塘收入!K127+'长安贝米收入 '!K117+石龙贝米收入!K117</f>
        <v>6004.08</v>
      </c>
      <c r="L130" s="8">
        <f>东城贝米收入!L120+茶山贝米收入!L117+湖南贝米易俗河收入!L117+湖南贝米岳塘收入!L127+'长安贝米收入 '!L117+石龙贝米收入!L117</f>
        <v>4725.08</v>
      </c>
      <c r="M130" s="8">
        <f>东城贝米收入!M120+茶山贝米收入!M117+湖南贝米易俗河收入!M117+湖南贝米岳塘收入!M127+'长安贝米收入 '!M117+石龙贝米收入!M117</f>
        <v>6262.48</v>
      </c>
      <c r="N130" s="8">
        <f>东城贝米收入!N120+茶山贝米收入!N117+湖南贝米易俗河收入!N117+湖南贝米岳塘收入!N127+'长安贝米收入 '!N117+石龙贝米收入!N117</f>
        <v>7256.12</v>
      </c>
      <c r="O130" s="27">
        <f t="shared" si="2"/>
        <v>46865.35</v>
      </c>
    </row>
    <row r="131" s="1" customFormat="1" customHeight="1" spans="1:15">
      <c r="A131" s="5"/>
      <c r="B131" s="5" t="s">
        <v>60</v>
      </c>
      <c r="C131" s="8">
        <f>东城贝米收入!C121+茶山贝米收入!C118+湖南贝米易俗河收入!C118+湖南贝米岳塘收入!C128+'长安贝米收入 '!C118+石龙贝米收入!C118</f>
        <v>3286.94</v>
      </c>
      <c r="D131" s="8">
        <f>东城贝米收入!D121+茶山贝米收入!D118+湖南贝米易俗河收入!D118+湖南贝米岳塘收入!D128+'长安贝米收入 '!D118+石龙贝米收入!D118</f>
        <v>484.8</v>
      </c>
      <c r="E131" s="8">
        <f>东城贝米收入!E121+茶山贝米收入!E118+湖南贝米易俗河收入!E118+湖南贝米岳塘收入!E128+'长安贝米收入 '!E118+石龙贝米收入!E118</f>
        <v>4958.64</v>
      </c>
      <c r="F131" s="8">
        <f>东城贝米收入!F121+茶山贝米收入!F118+湖南贝米易俗河收入!F118+湖南贝米岳塘收入!F128+'长安贝米收入 '!F118+石龙贝米收入!F118</f>
        <v>4541.97</v>
      </c>
      <c r="G131" s="8">
        <f>东城贝米收入!G121+茶山贝米收入!G118+湖南贝米易俗河收入!G118+湖南贝米岳塘收入!G128+'长安贝米收入 '!G118+石龙贝米收入!G118</f>
        <v>4782.03</v>
      </c>
      <c r="H131" s="8">
        <f>东城贝米收入!H121+茶山贝米收入!H118+湖南贝米易俗河收入!H118+湖南贝米岳塘收入!H128+'长安贝米收入 '!H118+石龙贝米收入!H118</f>
        <v>4563.21</v>
      </c>
      <c r="I131" s="8">
        <f>东城贝米收入!I121+茶山贝米收入!I118+湖南贝米易俗河收入!I118+湖南贝米岳塘收入!I128+'长安贝米收入 '!I118+石龙贝米收入!I118</f>
        <v>0</v>
      </c>
      <c r="J131" s="8">
        <f>东城贝米收入!J121+茶山贝米收入!J118+湖南贝米易俗河收入!J118+湖南贝米岳塘收入!J128+'长安贝米收入 '!J118+石龙贝米收入!J118</f>
        <v>0</v>
      </c>
      <c r="K131" s="8">
        <f>东城贝米收入!K121+茶山贝米收入!K118+湖南贝米易俗河收入!K118+湖南贝米岳塘收入!K128+'长安贝米收入 '!K118+石龙贝米收入!K118</f>
        <v>5854.64</v>
      </c>
      <c r="L131" s="8">
        <f>东城贝米收入!L121+茶山贝米收入!L118+湖南贝米易俗河收入!L118+湖南贝米岳塘收入!L128+'长安贝米收入 '!L118+石龙贝米收入!L118</f>
        <v>4373.09</v>
      </c>
      <c r="M131" s="8">
        <f>东城贝米收入!M121+茶山贝米收入!M118+湖南贝米易俗河收入!M118+湖南贝米岳塘收入!M128+'长安贝米收入 '!M118+石龙贝米收入!M118</f>
        <v>5833.97</v>
      </c>
      <c r="N131" s="8">
        <f>东城贝米收入!N121+茶山贝米收入!N118+湖南贝米易俗河收入!N118+湖南贝米岳塘收入!N128+'长安贝米收入 '!N118+石龙贝米收入!N118</f>
        <v>6543.58</v>
      </c>
      <c r="O131" s="27">
        <f t="shared" si="2"/>
        <v>45222.87</v>
      </c>
    </row>
    <row r="132" s="1" customFormat="1" customHeight="1" spans="1:15">
      <c r="A132" s="5"/>
      <c r="B132" s="5" t="s">
        <v>61</v>
      </c>
      <c r="C132" s="8">
        <f>东城贝米收入!C122+茶山贝米收入!C119+湖南贝米易俗河收入!C119+湖南贝米岳塘收入!C129+'长安贝米收入 '!C119+石龙贝米收入!C119</f>
        <v>3286.94</v>
      </c>
      <c r="D132" s="8">
        <f>东城贝米收入!D122+茶山贝米收入!D119+湖南贝米易俗河收入!D119+湖南贝米岳塘收入!D129+'长安贝米收入 '!D119+石龙贝米收入!D119</f>
        <v>484.8</v>
      </c>
      <c r="E132" s="8">
        <f>东城贝米收入!E122+茶山贝米收入!E119+湖南贝米易俗河收入!E119+湖南贝米岳塘收入!E129+'长安贝米收入 '!E119+石龙贝米收入!E119</f>
        <v>4958.64</v>
      </c>
      <c r="F132" s="8">
        <f>东城贝米收入!F122+茶山贝米收入!F119+湖南贝米易俗河收入!F119+湖南贝米岳塘收入!F129+'长安贝米收入 '!F119+石龙贝米收入!F119</f>
        <v>4541.97</v>
      </c>
      <c r="G132" s="8">
        <f>东城贝米收入!G122+茶山贝米收入!G119+湖南贝米易俗河收入!G119+湖南贝米岳塘收入!G129+'长安贝米收入 '!G119+石龙贝米收入!G119</f>
        <v>4782.03</v>
      </c>
      <c r="H132" s="8">
        <f>东城贝米收入!H122+茶山贝米收入!H119+湖南贝米易俗河收入!H119+湖南贝米岳塘收入!H129+'长安贝米收入 '!H119+石龙贝米收入!H119</f>
        <v>4563.21</v>
      </c>
      <c r="I132" s="8">
        <f>东城贝米收入!I122+茶山贝米收入!I119+湖南贝米易俗河收入!I119+湖南贝米岳塘收入!I129+'长安贝米收入 '!I119+石龙贝米收入!I119</f>
        <v>0</v>
      </c>
      <c r="J132" s="8">
        <f>东城贝米收入!J122+茶山贝米收入!J119+湖南贝米易俗河收入!J119+湖南贝米岳塘收入!J129+'长安贝米收入 '!J119+石龙贝米收入!J119</f>
        <v>0</v>
      </c>
      <c r="K132" s="8">
        <f>东城贝米收入!K122+茶山贝米收入!K119+湖南贝米易俗河收入!K119+湖南贝米岳塘收入!K129+'长安贝米收入 '!K119+石龙贝米收入!K119</f>
        <v>2494.4</v>
      </c>
      <c r="L132" s="8">
        <f>东城贝米收入!L122+茶山贝米收入!L119+湖南贝米易俗河收入!L119+湖南贝米岳塘收入!L129+'长安贝米收入 '!L119+石龙贝米收入!L119</f>
        <v>2138.2</v>
      </c>
      <c r="M132" s="8">
        <f>东城贝米收入!M122+茶山贝米收入!M119+湖南贝米易俗河收入!M119+湖南贝米岳塘收入!M129+'长安贝米收入 '!M119+石龙贝米收入!M119</f>
        <v>2250.46</v>
      </c>
      <c r="N132" s="8">
        <f>东城贝米收入!N122+茶山贝米收入!N119+湖南贝米易俗河收入!N119+湖南贝米岳塘收入!N129+'长安贝米收入 '!N119+石龙贝米收入!N119</f>
        <v>2180.36</v>
      </c>
      <c r="O132" s="27">
        <f t="shared" si="2"/>
        <v>31681.01</v>
      </c>
    </row>
    <row r="133" s="1" customFormat="1" customHeight="1" spans="1:15">
      <c r="A133" s="5" t="s">
        <v>13</v>
      </c>
      <c r="B133" s="5"/>
      <c r="C133" s="8">
        <f>SUM(C2:C132)</f>
        <v>268608.37</v>
      </c>
      <c r="D133" s="8">
        <f t="shared" ref="D133:O133" si="3">SUM(D2:D132)</f>
        <v>246818.04</v>
      </c>
      <c r="E133" s="8">
        <f t="shared" si="3"/>
        <v>270009.85</v>
      </c>
      <c r="F133" s="8">
        <f t="shared" si="3"/>
        <v>336381.66</v>
      </c>
      <c r="G133" s="8">
        <f t="shared" si="3"/>
        <v>254052.579</v>
      </c>
      <c r="H133" s="8">
        <f t="shared" si="3"/>
        <v>275639.23</v>
      </c>
      <c r="I133" s="8">
        <f t="shared" si="3"/>
        <v>118340.31</v>
      </c>
      <c r="J133" s="8">
        <f t="shared" si="3"/>
        <v>503821</v>
      </c>
      <c r="K133" s="8">
        <f t="shared" si="3"/>
        <v>195953.39</v>
      </c>
      <c r="L133" s="8">
        <f t="shared" si="3"/>
        <v>221119.55</v>
      </c>
      <c r="M133" s="8">
        <f t="shared" si="3"/>
        <v>270580.72</v>
      </c>
      <c r="N133" s="8">
        <f t="shared" si="3"/>
        <v>323400.77</v>
      </c>
      <c r="O133" s="8">
        <f t="shared" si="3"/>
        <v>3284725.469</v>
      </c>
    </row>
    <row r="134" s="1" customFormat="1" customHeight="1" spans="2:2">
      <c r="B134" s="3"/>
    </row>
    <row r="135" s="1" customFormat="1" customHeight="1" spans="1:2">
      <c r="A135" s="21" t="s">
        <v>88</v>
      </c>
      <c r="B135" s="22"/>
    </row>
    <row r="136" s="1" customFormat="1" customHeight="1" spans="1:15">
      <c r="A136" s="5" t="s">
        <v>49</v>
      </c>
      <c r="B136" s="5"/>
      <c r="C136" s="6">
        <v>43101</v>
      </c>
      <c r="D136" s="6">
        <v>43133</v>
      </c>
      <c r="E136" s="6">
        <v>43162</v>
      </c>
      <c r="F136" s="6">
        <v>43194</v>
      </c>
      <c r="G136" s="6">
        <v>43225</v>
      </c>
      <c r="H136" s="6">
        <v>43257</v>
      </c>
      <c r="I136" s="6">
        <v>43288</v>
      </c>
      <c r="J136" s="6">
        <v>43320</v>
      </c>
      <c r="K136" s="6">
        <v>43352</v>
      </c>
      <c r="L136" s="6">
        <v>43383</v>
      </c>
      <c r="M136" s="6">
        <v>43415</v>
      </c>
      <c r="N136" s="6">
        <v>43446</v>
      </c>
      <c r="O136" s="4" t="s">
        <v>50</v>
      </c>
    </row>
    <row r="137" s="1" customFormat="1" customHeight="1" spans="1:15">
      <c r="A137" s="23" t="s">
        <v>52</v>
      </c>
      <c r="B137" s="24"/>
      <c r="C137" s="8">
        <f>SUM(C2,C128,C27)</f>
        <v>4375.25</v>
      </c>
      <c r="D137" s="8">
        <f t="shared" ref="D137:N137" si="4">SUM(D2,D128,D27)</f>
        <v>4166.61</v>
      </c>
      <c r="E137" s="8">
        <f t="shared" si="4"/>
        <v>14028.22</v>
      </c>
      <c r="F137" s="8">
        <f t="shared" si="4"/>
        <v>24239.19</v>
      </c>
      <c r="G137" s="8">
        <f t="shared" si="4"/>
        <v>12034.439</v>
      </c>
      <c r="H137" s="8">
        <f t="shared" si="4"/>
        <v>11572.8</v>
      </c>
      <c r="I137" s="8">
        <f t="shared" si="4"/>
        <v>556.04</v>
      </c>
      <c r="J137" s="8">
        <f t="shared" si="4"/>
        <v>12600</v>
      </c>
      <c r="K137" s="8">
        <f t="shared" si="4"/>
        <v>4763.08</v>
      </c>
      <c r="L137" s="8">
        <f t="shared" si="4"/>
        <v>6107.38</v>
      </c>
      <c r="M137" s="8">
        <f t="shared" si="4"/>
        <v>7084.24</v>
      </c>
      <c r="N137" s="8">
        <f t="shared" si="4"/>
        <v>7735.97</v>
      </c>
      <c r="O137" s="8">
        <f>SUM(C137:N137)</f>
        <v>109263.219</v>
      </c>
    </row>
    <row r="138" s="1" customFormat="1" customHeight="1" spans="1:15">
      <c r="A138" s="10" t="s">
        <v>53</v>
      </c>
      <c r="B138" s="10"/>
      <c r="C138" s="8">
        <f>SUM(C3,C16,C28,C39,C50,C61,C70,C127)</f>
        <v>16104.41</v>
      </c>
      <c r="D138" s="8">
        <f t="shared" ref="D138:N138" si="5">SUM(D3,D16,D28,D39,D50,D61,D70,D127)</f>
        <v>14138.98</v>
      </c>
      <c r="E138" s="8">
        <f t="shared" si="5"/>
        <v>20829.43</v>
      </c>
      <c r="F138" s="8">
        <f t="shared" si="5"/>
        <v>23481.76</v>
      </c>
      <c r="G138" s="8">
        <f t="shared" si="5"/>
        <v>18167.58</v>
      </c>
      <c r="H138" s="8">
        <f t="shared" si="5"/>
        <v>20308.42</v>
      </c>
      <c r="I138" s="8">
        <f t="shared" si="5"/>
        <v>4356.55</v>
      </c>
      <c r="J138" s="8">
        <f t="shared" si="5"/>
        <v>0</v>
      </c>
      <c r="K138" s="8">
        <f t="shared" si="5"/>
        <v>25483.51</v>
      </c>
      <c r="L138" s="8">
        <f t="shared" si="5"/>
        <v>18931.02</v>
      </c>
      <c r="M138" s="8">
        <f t="shared" si="5"/>
        <v>19266.69</v>
      </c>
      <c r="N138" s="8">
        <f t="shared" si="5"/>
        <v>22472.1</v>
      </c>
      <c r="O138" s="8">
        <f t="shared" ref="O138:O143" si="6">SUM(C138:N138)</f>
        <v>203540.45</v>
      </c>
    </row>
    <row r="139" s="1" customFormat="1" customHeight="1" spans="1:15">
      <c r="A139" s="10" t="s">
        <v>54</v>
      </c>
      <c r="B139" s="10"/>
      <c r="C139" s="8">
        <f>SUM(C4,C17,C29,C40,C51,C62,C71)</f>
        <v>11533.72</v>
      </c>
      <c r="D139" s="8">
        <f t="shared" ref="D139:N139" si="7">SUM(D4,D17,D29,D40,D51,D62,D71)</f>
        <v>15495.64</v>
      </c>
      <c r="E139" s="8">
        <f t="shared" si="7"/>
        <v>14359.52</v>
      </c>
      <c r="F139" s="8">
        <f t="shared" si="7"/>
        <v>18231.84</v>
      </c>
      <c r="G139" s="8">
        <f t="shared" si="7"/>
        <v>12992.03</v>
      </c>
      <c r="H139" s="8">
        <f t="shared" si="7"/>
        <v>12880.16</v>
      </c>
      <c r="I139" s="8">
        <f t="shared" si="7"/>
        <v>1802.17</v>
      </c>
      <c r="J139" s="8">
        <f t="shared" si="7"/>
        <v>58351</v>
      </c>
      <c r="K139" s="8">
        <f t="shared" si="7"/>
        <v>10363.58</v>
      </c>
      <c r="L139" s="8">
        <f t="shared" si="7"/>
        <v>10653.45</v>
      </c>
      <c r="M139" s="8">
        <f t="shared" si="7"/>
        <v>10817.28</v>
      </c>
      <c r="N139" s="8">
        <f t="shared" si="7"/>
        <v>11470.05</v>
      </c>
      <c r="O139" s="8">
        <f t="shared" si="6"/>
        <v>188950.44</v>
      </c>
    </row>
    <row r="140" s="1" customFormat="1" customHeight="1" spans="1:15">
      <c r="A140" s="10" t="s">
        <v>55</v>
      </c>
      <c r="B140" s="10"/>
      <c r="C140" s="8">
        <f>SUM(C5,C18,C30,C41,C52,C63,C72,C129)</f>
        <v>3623.04</v>
      </c>
      <c r="D140" s="8">
        <f t="shared" ref="D140:N140" si="8">SUM(D5,D18,D30,D41,D52,D63,D72,D129)</f>
        <v>2145.5</v>
      </c>
      <c r="E140" s="8">
        <f t="shared" si="8"/>
        <v>500.18</v>
      </c>
      <c r="F140" s="8">
        <f t="shared" si="8"/>
        <v>1520</v>
      </c>
      <c r="G140" s="8">
        <f t="shared" si="8"/>
        <v>343.18</v>
      </c>
      <c r="H140" s="8">
        <f t="shared" si="8"/>
        <v>952.72</v>
      </c>
      <c r="I140" s="8">
        <f t="shared" si="8"/>
        <v>1228</v>
      </c>
      <c r="J140" s="8">
        <f t="shared" si="8"/>
        <v>9544</v>
      </c>
      <c r="K140" s="8">
        <f t="shared" si="8"/>
        <v>1488.52</v>
      </c>
      <c r="L140" s="8">
        <f t="shared" si="8"/>
        <v>3982.25</v>
      </c>
      <c r="M140" s="8">
        <f t="shared" si="8"/>
        <v>3535.13</v>
      </c>
      <c r="N140" s="8">
        <f t="shared" si="8"/>
        <v>4197</v>
      </c>
      <c r="O140" s="8">
        <f t="shared" si="6"/>
        <v>33059.52</v>
      </c>
    </row>
    <row r="141" s="1" customFormat="1" customHeight="1" spans="1:15">
      <c r="A141" s="10" t="s">
        <v>56</v>
      </c>
      <c r="B141" s="10"/>
      <c r="C141" s="8">
        <f>SUM(C6,C19,C31,C42,C53,C64,C73)</f>
        <v>3745.44</v>
      </c>
      <c r="D141" s="8">
        <f t="shared" ref="D141:N141" si="9">SUM(D6,D19,D31,D42,D53,D64,D73)</f>
        <v>4321.14</v>
      </c>
      <c r="E141" s="8">
        <f t="shared" si="9"/>
        <v>3143.9</v>
      </c>
      <c r="F141" s="8">
        <f t="shared" si="9"/>
        <v>3865.18</v>
      </c>
      <c r="G141" s="8">
        <f t="shared" si="9"/>
        <v>3331.78</v>
      </c>
      <c r="H141" s="8">
        <f t="shared" si="9"/>
        <v>2126.5</v>
      </c>
      <c r="I141" s="8">
        <f t="shared" si="9"/>
        <v>120.89</v>
      </c>
      <c r="J141" s="8">
        <f t="shared" si="9"/>
        <v>0</v>
      </c>
      <c r="K141" s="8">
        <f t="shared" si="9"/>
        <v>8378.25</v>
      </c>
      <c r="L141" s="8">
        <f t="shared" si="9"/>
        <v>6542.92</v>
      </c>
      <c r="M141" s="8">
        <f t="shared" si="9"/>
        <v>6814.21</v>
      </c>
      <c r="N141" s="8">
        <f t="shared" si="9"/>
        <v>6779.49</v>
      </c>
      <c r="O141" s="8">
        <f t="shared" si="6"/>
        <v>49169.7</v>
      </c>
    </row>
    <row r="142" s="1" customFormat="1" customHeight="1" spans="1:15">
      <c r="A142" s="10" t="s">
        <v>57</v>
      </c>
      <c r="B142" s="10"/>
      <c r="C142" s="8">
        <f>SUM(C7,C20,C32,C43,C54,C65,C74)</f>
        <v>396.88</v>
      </c>
      <c r="D142" s="8">
        <f t="shared" ref="D142:N142" si="10">SUM(D7,D20,D32,D43,D54,D65,D74)</f>
        <v>0</v>
      </c>
      <c r="E142" s="8">
        <f t="shared" si="10"/>
        <v>0</v>
      </c>
      <c r="F142" s="8">
        <f t="shared" si="10"/>
        <v>0</v>
      </c>
      <c r="G142" s="8">
        <f t="shared" si="10"/>
        <v>0</v>
      </c>
      <c r="H142" s="8">
        <f t="shared" si="10"/>
        <v>0</v>
      </c>
      <c r="I142" s="8">
        <f t="shared" si="10"/>
        <v>0</v>
      </c>
      <c r="J142" s="8">
        <f t="shared" si="10"/>
        <v>0</v>
      </c>
      <c r="K142" s="8">
        <f t="shared" si="10"/>
        <v>4600.75</v>
      </c>
      <c r="L142" s="8">
        <f t="shared" si="10"/>
        <v>4655.11</v>
      </c>
      <c r="M142" s="8">
        <f t="shared" si="10"/>
        <v>3004.63</v>
      </c>
      <c r="N142" s="8">
        <f t="shared" si="10"/>
        <v>3843.63</v>
      </c>
      <c r="O142" s="8">
        <f t="shared" si="6"/>
        <v>16501</v>
      </c>
    </row>
    <row r="143" s="1" customFormat="1" customHeight="1" spans="1:15">
      <c r="A143" s="5" t="s">
        <v>58</v>
      </c>
      <c r="B143" s="5"/>
      <c r="C143" s="8">
        <f>SUM(C8,C21,C33,C44,C55,C66,C75)</f>
        <v>0</v>
      </c>
      <c r="D143" s="8">
        <f t="shared" ref="D143:N143" si="11">SUM(D8,D21,D33,D44,D55,D66,D75)</f>
        <v>0</v>
      </c>
      <c r="E143" s="8">
        <f t="shared" si="11"/>
        <v>0</v>
      </c>
      <c r="F143" s="8">
        <f t="shared" si="11"/>
        <v>0</v>
      </c>
      <c r="G143" s="8">
        <f t="shared" si="11"/>
        <v>0</v>
      </c>
      <c r="H143" s="8">
        <f t="shared" si="11"/>
        <v>0</v>
      </c>
      <c r="I143" s="8">
        <f t="shared" si="11"/>
        <v>0</v>
      </c>
      <c r="J143" s="8">
        <f t="shared" si="11"/>
        <v>0</v>
      </c>
      <c r="K143" s="8">
        <f t="shared" si="11"/>
        <v>0</v>
      </c>
      <c r="L143" s="8">
        <f t="shared" si="11"/>
        <v>0</v>
      </c>
      <c r="M143" s="8">
        <f t="shared" si="11"/>
        <v>0</v>
      </c>
      <c r="N143" s="8">
        <f t="shared" si="11"/>
        <v>0</v>
      </c>
      <c r="O143" s="8">
        <f t="shared" si="6"/>
        <v>0</v>
      </c>
    </row>
    <row r="144" s="1" customFormat="1" customHeight="1" spans="1:15">
      <c r="A144" s="10" t="s">
        <v>59</v>
      </c>
      <c r="B144" s="10"/>
      <c r="C144" s="8">
        <f>SUM(C9,C22,C34,C45,C56,C67,C76,C79,C89,C99,C120,C130,C109)</f>
        <v>59045.66</v>
      </c>
      <c r="D144" s="8">
        <f t="shared" ref="D144:N144" si="12">SUM(D9,D22,D34,D45,D56,D67,D76,D79,D89,D99,D120,D130,D109)</f>
        <v>58828.16</v>
      </c>
      <c r="E144" s="8">
        <f t="shared" si="12"/>
        <v>58265.57</v>
      </c>
      <c r="F144" s="8">
        <f t="shared" si="12"/>
        <v>71018.49</v>
      </c>
      <c r="G144" s="8">
        <f t="shared" si="12"/>
        <v>54393.85</v>
      </c>
      <c r="H144" s="8">
        <f t="shared" si="12"/>
        <v>61241.74</v>
      </c>
      <c r="I144" s="8">
        <f t="shared" si="12"/>
        <v>33035.92</v>
      </c>
      <c r="J144" s="8">
        <f t="shared" si="12"/>
        <v>135503</v>
      </c>
      <c r="K144" s="8">
        <f t="shared" si="12"/>
        <v>43418.4</v>
      </c>
      <c r="L144" s="8">
        <f t="shared" si="12"/>
        <v>48780.63</v>
      </c>
      <c r="M144" s="8">
        <f t="shared" si="12"/>
        <v>68247.04</v>
      </c>
      <c r="N144" s="8">
        <f t="shared" si="12"/>
        <v>86025.19</v>
      </c>
      <c r="O144" s="8">
        <f t="shared" ref="O144:O152" si="13">SUM(C144:N144)</f>
        <v>777803.65</v>
      </c>
    </row>
    <row r="145" s="1" customFormat="1" customHeight="1" spans="1:15">
      <c r="A145" s="10" t="s">
        <v>60</v>
      </c>
      <c r="B145" s="10"/>
      <c r="C145" s="8">
        <f>SUM(C10,C23,C35,C46,C57,C68,C77,C80,C90,C100,C121,C131,C110)</f>
        <v>52821.72</v>
      </c>
      <c r="D145" s="8">
        <f t="shared" ref="D145:N145" si="14">SUM(D10,D23,D35,D46,D57,D68,D77,D80,D90,D100,D121,D131,D110)</f>
        <v>53946.44</v>
      </c>
      <c r="E145" s="8">
        <f t="shared" si="14"/>
        <v>59724.91</v>
      </c>
      <c r="F145" s="8">
        <f t="shared" si="14"/>
        <v>73915.6</v>
      </c>
      <c r="G145" s="8">
        <f t="shared" si="14"/>
        <v>59539.11</v>
      </c>
      <c r="H145" s="8">
        <f t="shared" si="14"/>
        <v>70054.33</v>
      </c>
      <c r="I145" s="8">
        <f t="shared" si="14"/>
        <v>35627.48</v>
      </c>
      <c r="J145" s="8">
        <f t="shared" si="14"/>
        <v>131806</v>
      </c>
      <c r="K145" s="8">
        <f t="shared" si="14"/>
        <v>51741.67</v>
      </c>
      <c r="L145" s="8">
        <f t="shared" si="14"/>
        <v>61478.63</v>
      </c>
      <c r="M145" s="8">
        <f t="shared" si="14"/>
        <v>80363.11</v>
      </c>
      <c r="N145" s="8">
        <f t="shared" si="14"/>
        <v>98210.8</v>
      </c>
      <c r="O145" s="8">
        <f t="shared" si="13"/>
        <v>829229.8</v>
      </c>
    </row>
    <row r="146" s="1" customFormat="1" customHeight="1" spans="1:15">
      <c r="A146" s="10" t="s">
        <v>61</v>
      </c>
      <c r="B146" s="10"/>
      <c r="C146" s="8">
        <f>SUM(C11,C24,C36,C47,C58,C69,C78,C81,C91,C101,C122,C132,C111)</f>
        <v>74847.94</v>
      </c>
      <c r="D146" s="8">
        <f t="shared" ref="D146:N146" si="15">SUM(D11,D24,D36,D47,D58,D69,D78,D81,D91,D101,D122,D132,D111)</f>
        <v>52875.07</v>
      </c>
      <c r="E146" s="8">
        <f t="shared" si="15"/>
        <v>62158.66</v>
      </c>
      <c r="F146" s="8">
        <f t="shared" si="15"/>
        <v>72908.16</v>
      </c>
      <c r="G146" s="8">
        <f t="shared" si="15"/>
        <v>59518.69</v>
      </c>
      <c r="H146" s="8">
        <f t="shared" si="15"/>
        <v>65578.85</v>
      </c>
      <c r="I146" s="8">
        <f t="shared" si="15"/>
        <v>36135.26</v>
      </c>
      <c r="J146" s="8">
        <f t="shared" si="15"/>
        <v>102416</v>
      </c>
      <c r="K146" s="8">
        <f t="shared" si="15"/>
        <v>33998.27</v>
      </c>
      <c r="L146" s="8">
        <f t="shared" si="15"/>
        <v>47769.94</v>
      </c>
      <c r="M146" s="8">
        <f t="shared" si="15"/>
        <v>55928.33</v>
      </c>
      <c r="N146" s="8">
        <f t="shared" si="15"/>
        <v>66763.22</v>
      </c>
      <c r="O146" s="8">
        <f t="shared" si="13"/>
        <v>730898.39</v>
      </c>
    </row>
    <row r="147" s="1" customFormat="1" customHeight="1" spans="1:15">
      <c r="A147" s="10" t="s">
        <v>62</v>
      </c>
      <c r="B147" s="10"/>
      <c r="C147" s="8">
        <f>SUM(C12,C25,C37,C48,C59)</f>
        <v>1081.3</v>
      </c>
      <c r="D147" s="8">
        <f>SUM(D12,D25,D37,D48,D59)</f>
        <v>399.24</v>
      </c>
      <c r="E147" s="8">
        <f>SUM(E12,E25,E37,E48,E59)</f>
        <v>2185.45</v>
      </c>
      <c r="F147" s="8">
        <f t="shared" ref="F147:N147" si="16">SUM(F12,F25,F37,F48,F59)</f>
        <v>5104</v>
      </c>
      <c r="G147" s="8">
        <f t="shared" si="16"/>
        <v>2262.28</v>
      </c>
      <c r="H147" s="8">
        <f t="shared" si="16"/>
        <v>2560.42</v>
      </c>
      <c r="I147" s="8">
        <f t="shared" si="16"/>
        <v>4398</v>
      </c>
      <c r="J147" s="8">
        <f t="shared" si="16"/>
        <v>14714</v>
      </c>
      <c r="K147" s="8">
        <f t="shared" si="16"/>
        <v>1160.5</v>
      </c>
      <c r="L147" s="8">
        <f t="shared" si="16"/>
        <v>2281.24</v>
      </c>
      <c r="M147" s="8">
        <f t="shared" si="16"/>
        <v>3577.6</v>
      </c>
      <c r="N147" s="8">
        <f t="shared" si="16"/>
        <v>4120</v>
      </c>
      <c r="O147" s="8">
        <f t="shared" si="13"/>
        <v>43844.03</v>
      </c>
    </row>
    <row r="148" s="1" customFormat="1" customHeight="1" spans="1:15">
      <c r="A148" s="10" t="s">
        <v>63</v>
      </c>
      <c r="B148" s="10"/>
      <c r="C148" s="8">
        <f>SUM(C13,C26,C38,C49,C60,C126)</f>
        <v>7730.6</v>
      </c>
      <c r="D148" s="8">
        <f>SUM(D13,D26,D38,D49,D60,D126)</f>
        <v>6204.58</v>
      </c>
      <c r="E148" s="8">
        <f t="shared" ref="E148:N148" si="17">SUM(E13,E26,E38,E49,E60,E126)</f>
        <v>12608.63</v>
      </c>
      <c r="F148" s="8">
        <f t="shared" si="17"/>
        <v>17231.64</v>
      </c>
      <c r="G148" s="8">
        <f t="shared" si="17"/>
        <v>13506.32</v>
      </c>
      <c r="H148" s="8">
        <f t="shared" si="17"/>
        <v>11423.72</v>
      </c>
      <c r="I148" s="8">
        <f t="shared" si="17"/>
        <v>0</v>
      </c>
      <c r="J148" s="8">
        <f t="shared" si="17"/>
        <v>936</v>
      </c>
      <c r="K148" s="8">
        <f t="shared" si="17"/>
        <v>2267.34</v>
      </c>
      <c r="L148" s="8">
        <f t="shared" si="17"/>
        <v>2908.18</v>
      </c>
      <c r="M148" s="8">
        <f t="shared" si="17"/>
        <v>2715.46</v>
      </c>
      <c r="N148" s="8">
        <f t="shared" si="17"/>
        <v>3079.7</v>
      </c>
      <c r="O148" s="8">
        <f t="shared" si="13"/>
        <v>80612.17</v>
      </c>
    </row>
    <row r="149" s="1" customFormat="1" customHeight="1" spans="1:15">
      <c r="A149" s="10" t="s">
        <v>64</v>
      </c>
      <c r="B149" s="10"/>
      <c r="C149" s="8">
        <f>C14</f>
        <v>22886.9</v>
      </c>
      <c r="D149" s="8">
        <f>D14</f>
        <v>28743.11</v>
      </c>
      <c r="E149" s="8">
        <f t="shared" ref="E149:N149" si="18">E14</f>
        <v>4428.21</v>
      </c>
      <c r="F149" s="8">
        <f t="shared" si="18"/>
        <v>2829.08</v>
      </c>
      <c r="G149" s="8">
        <f t="shared" si="18"/>
        <v>2788.71</v>
      </c>
      <c r="H149" s="8">
        <f t="shared" si="18"/>
        <v>2682.21</v>
      </c>
      <c r="I149" s="8">
        <f t="shared" si="18"/>
        <v>1080</v>
      </c>
      <c r="J149" s="8">
        <f t="shared" si="18"/>
        <v>37951</v>
      </c>
      <c r="K149" s="8">
        <f t="shared" si="18"/>
        <v>1092</v>
      </c>
      <c r="L149" s="8">
        <f t="shared" si="18"/>
        <v>2502</v>
      </c>
      <c r="M149" s="8">
        <f t="shared" si="18"/>
        <v>2058</v>
      </c>
      <c r="N149" s="8">
        <f t="shared" si="18"/>
        <v>2670</v>
      </c>
      <c r="O149" s="8">
        <f t="shared" si="13"/>
        <v>111711.22</v>
      </c>
    </row>
    <row r="150" s="1" customFormat="1" customHeight="1" spans="1:15">
      <c r="A150" s="23" t="s">
        <v>73</v>
      </c>
      <c r="B150" s="24"/>
      <c r="C150" s="8">
        <f>SUM(C82,C92,C102)</f>
        <v>0</v>
      </c>
      <c r="D150" s="8">
        <f>SUM(D82,D92,D102)</f>
        <v>0</v>
      </c>
      <c r="E150" s="8">
        <f t="shared" ref="E150:N150" si="19">SUM(E82,E92,E102)</f>
        <v>0</v>
      </c>
      <c r="F150" s="8">
        <f t="shared" si="19"/>
        <v>0</v>
      </c>
      <c r="G150" s="8">
        <f t="shared" si="19"/>
        <v>0</v>
      </c>
      <c r="H150" s="8">
        <f t="shared" si="19"/>
        <v>0</v>
      </c>
      <c r="I150" s="8">
        <f>SUM(I82,I92,I102,I112)</f>
        <v>0</v>
      </c>
      <c r="J150" s="8">
        <f t="shared" si="19"/>
        <v>0</v>
      </c>
      <c r="K150" s="8">
        <f t="shared" si="19"/>
        <v>0</v>
      </c>
      <c r="L150" s="8">
        <f t="shared" si="19"/>
        <v>0</v>
      </c>
      <c r="M150" s="8">
        <f t="shared" si="19"/>
        <v>0</v>
      </c>
      <c r="N150" s="8">
        <f t="shared" si="19"/>
        <v>0</v>
      </c>
      <c r="O150" s="8">
        <f t="shared" si="13"/>
        <v>0</v>
      </c>
    </row>
    <row r="151" s="1" customFormat="1" customHeight="1" spans="1:15">
      <c r="A151" s="23" t="s">
        <v>74</v>
      </c>
      <c r="B151" s="24"/>
      <c r="C151" s="8">
        <f>SUM(C83,C93,C103)</f>
        <v>122.4</v>
      </c>
      <c r="D151" s="8">
        <f>SUM(D83,D93,D103)</f>
        <v>1491.3</v>
      </c>
      <c r="E151" s="8">
        <f t="shared" ref="E151:N151" si="20">SUM(E83,E93,E103)</f>
        <v>973.07</v>
      </c>
      <c r="F151" s="8">
        <f t="shared" si="20"/>
        <v>1920</v>
      </c>
      <c r="G151" s="8">
        <f t="shared" si="20"/>
        <v>1254.15</v>
      </c>
      <c r="H151" s="8">
        <f t="shared" si="20"/>
        <v>539.74</v>
      </c>
      <c r="I151" s="8">
        <f>SUM(I83,I93,I103,I113)</f>
        <v>0</v>
      </c>
      <c r="J151" s="8">
        <f t="shared" si="20"/>
        <v>0</v>
      </c>
      <c r="K151" s="8">
        <f t="shared" si="20"/>
        <v>0</v>
      </c>
      <c r="L151" s="8">
        <f t="shared" si="20"/>
        <v>0</v>
      </c>
      <c r="M151" s="8">
        <f t="shared" si="20"/>
        <v>0</v>
      </c>
      <c r="N151" s="8">
        <f t="shared" si="20"/>
        <v>0</v>
      </c>
      <c r="O151" s="8">
        <f t="shared" si="13"/>
        <v>6300.66</v>
      </c>
    </row>
    <row r="152" s="1" customFormat="1" customHeight="1" spans="1:15">
      <c r="A152" s="23" t="s">
        <v>75</v>
      </c>
      <c r="B152" s="24"/>
      <c r="C152" s="8">
        <f t="shared" ref="C152:N152" si="21">SUM(C84,C94,C104,C114)</f>
        <v>0</v>
      </c>
      <c r="D152" s="8">
        <f t="shared" si="21"/>
        <v>0</v>
      </c>
      <c r="E152" s="8">
        <f t="shared" si="21"/>
        <v>0</v>
      </c>
      <c r="F152" s="8">
        <f t="shared" si="21"/>
        <v>0</v>
      </c>
      <c r="G152" s="8">
        <f t="shared" si="21"/>
        <v>0</v>
      </c>
      <c r="H152" s="8">
        <f t="shared" si="21"/>
        <v>0</v>
      </c>
      <c r="I152" s="8">
        <f t="shared" si="21"/>
        <v>0</v>
      </c>
      <c r="J152" s="8">
        <f t="shared" si="21"/>
        <v>0</v>
      </c>
      <c r="K152" s="8">
        <f t="shared" si="21"/>
        <v>0</v>
      </c>
      <c r="L152" s="8">
        <f t="shared" si="21"/>
        <v>0</v>
      </c>
      <c r="M152" s="8">
        <f t="shared" si="21"/>
        <v>0</v>
      </c>
      <c r="N152" s="8">
        <f t="shared" si="21"/>
        <v>0</v>
      </c>
      <c r="O152" s="8">
        <f t="shared" si="13"/>
        <v>0</v>
      </c>
    </row>
    <row r="153" s="1" customFormat="1" customHeight="1" spans="1:15">
      <c r="A153" s="23" t="s">
        <v>76</v>
      </c>
      <c r="B153" s="24"/>
      <c r="C153" s="8">
        <f t="shared" ref="C153:N153" si="22">SUM(C85,C95,C105,C115)</f>
        <v>0</v>
      </c>
      <c r="D153" s="8">
        <f t="shared" si="22"/>
        <v>0</v>
      </c>
      <c r="E153" s="8">
        <f t="shared" si="22"/>
        <v>0</v>
      </c>
      <c r="F153" s="8">
        <f t="shared" si="22"/>
        <v>0</v>
      </c>
      <c r="G153" s="8">
        <f t="shared" si="22"/>
        <v>0</v>
      </c>
      <c r="H153" s="8">
        <f t="shared" si="22"/>
        <v>0</v>
      </c>
      <c r="I153" s="8">
        <f t="shared" si="22"/>
        <v>0</v>
      </c>
      <c r="J153" s="8">
        <f t="shared" si="22"/>
        <v>0</v>
      </c>
      <c r="K153" s="8">
        <f t="shared" si="22"/>
        <v>0</v>
      </c>
      <c r="L153" s="8">
        <f t="shared" si="22"/>
        <v>0</v>
      </c>
      <c r="M153" s="8">
        <f t="shared" si="22"/>
        <v>0</v>
      </c>
      <c r="N153" s="8">
        <f t="shared" si="22"/>
        <v>0</v>
      </c>
      <c r="O153" s="8">
        <f t="shared" ref="O153:O160" si="23">SUM(C153:N153)</f>
        <v>0</v>
      </c>
    </row>
    <row r="154" s="1" customFormat="1" customHeight="1" spans="1:15">
      <c r="A154" s="23" t="s">
        <v>77</v>
      </c>
      <c r="B154" s="24"/>
      <c r="C154" s="8">
        <f t="shared" ref="C154:N154" si="24">SUM(C86,C96,C106,C116)</f>
        <v>0</v>
      </c>
      <c r="D154" s="8">
        <f t="shared" si="24"/>
        <v>582.24</v>
      </c>
      <c r="E154" s="8">
        <f t="shared" si="24"/>
        <v>294.53</v>
      </c>
      <c r="F154" s="8">
        <f t="shared" si="24"/>
        <v>512</v>
      </c>
      <c r="G154" s="8">
        <f t="shared" si="24"/>
        <v>447.68</v>
      </c>
      <c r="H154" s="8">
        <f t="shared" si="24"/>
        <v>577.4</v>
      </c>
      <c r="I154" s="8">
        <f t="shared" si="24"/>
        <v>0</v>
      </c>
      <c r="J154" s="8">
        <f t="shared" si="24"/>
        <v>0</v>
      </c>
      <c r="K154" s="8">
        <f t="shared" si="24"/>
        <v>0</v>
      </c>
      <c r="L154" s="8">
        <f t="shared" si="24"/>
        <v>0</v>
      </c>
      <c r="M154" s="8">
        <f t="shared" si="24"/>
        <v>333.6</v>
      </c>
      <c r="N154" s="8">
        <f t="shared" si="24"/>
        <v>556</v>
      </c>
      <c r="O154" s="8">
        <f t="shared" si="23"/>
        <v>3303.45</v>
      </c>
    </row>
    <row r="155" s="1" customFormat="1" customHeight="1" spans="1:15">
      <c r="A155" s="23" t="s">
        <v>78</v>
      </c>
      <c r="B155" s="24"/>
      <c r="C155" s="8">
        <f t="shared" ref="C155:N155" si="25">SUM(C87,C97,C107,C117)</f>
        <v>0</v>
      </c>
      <c r="D155" s="8">
        <f t="shared" si="25"/>
        <v>0</v>
      </c>
      <c r="E155" s="8">
        <f t="shared" si="25"/>
        <v>0</v>
      </c>
      <c r="F155" s="8">
        <f t="shared" si="25"/>
        <v>0</v>
      </c>
      <c r="G155" s="8">
        <f t="shared" si="25"/>
        <v>0</v>
      </c>
      <c r="H155" s="8">
        <f t="shared" si="25"/>
        <v>0</v>
      </c>
      <c r="I155" s="8">
        <f t="shared" si="25"/>
        <v>0</v>
      </c>
      <c r="J155" s="8">
        <f t="shared" si="25"/>
        <v>0</v>
      </c>
      <c r="K155" s="8">
        <f t="shared" si="25"/>
        <v>0</v>
      </c>
      <c r="L155" s="8">
        <f t="shared" si="25"/>
        <v>0</v>
      </c>
      <c r="M155" s="8">
        <f t="shared" si="25"/>
        <v>0</v>
      </c>
      <c r="N155" s="8">
        <f t="shared" si="25"/>
        <v>0</v>
      </c>
      <c r="O155" s="8">
        <f t="shared" si="23"/>
        <v>0</v>
      </c>
    </row>
    <row r="156" s="1" customFormat="1" customHeight="1" spans="1:15">
      <c r="A156" s="23" t="s">
        <v>79</v>
      </c>
      <c r="B156" s="24"/>
      <c r="C156" s="8">
        <f t="shared" ref="C156:N156" si="26">SUM(C88,C98,C108,C118)</f>
        <v>0</v>
      </c>
      <c r="D156" s="8">
        <f t="shared" si="26"/>
        <v>0</v>
      </c>
      <c r="E156" s="8">
        <f t="shared" si="26"/>
        <v>0</v>
      </c>
      <c r="F156" s="8">
        <f t="shared" si="26"/>
        <v>0</v>
      </c>
      <c r="G156" s="8">
        <f t="shared" si="26"/>
        <v>0</v>
      </c>
      <c r="H156" s="8">
        <f t="shared" si="26"/>
        <v>0</v>
      </c>
      <c r="I156" s="8">
        <f t="shared" si="26"/>
        <v>0</v>
      </c>
      <c r="J156" s="8">
        <f t="shared" si="26"/>
        <v>0</v>
      </c>
      <c r="K156" s="8">
        <f t="shared" si="26"/>
        <v>0</v>
      </c>
      <c r="L156" s="8">
        <f t="shared" si="26"/>
        <v>0</v>
      </c>
      <c r="M156" s="8">
        <f t="shared" si="26"/>
        <v>0</v>
      </c>
      <c r="N156" s="8">
        <f t="shared" si="26"/>
        <v>0</v>
      </c>
      <c r="O156" s="8">
        <f t="shared" si="23"/>
        <v>0</v>
      </c>
    </row>
    <row r="157" s="1" customFormat="1" customHeight="1" spans="1:15">
      <c r="A157" s="5" t="s">
        <v>84</v>
      </c>
      <c r="B157" s="5"/>
      <c r="C157" s="8">
        <f>SUM(C119)</f>
        <v>2386.15</v>
      </c>
      <c r="D157" s="8">
        <f t="shared" ref="D157:N157" si="27">SUM(D119)</f>
        <v>572.62</v>
      </c>
      <c r="E157" s="8">
        <f t="shared" si="27"/>
        <v>6459.59</v>
      </c>
      <c r="F157" s="8">
        <f t="shared" si="27"/>
        <v>8584.58</v>
      </c>
      <c r="G157" s="8">
        <f t="shared" si="27"/>
        <v>5515.2</v>
      </c>
      <c r="H157" s="8">
        <f t="shared" si="27"/>
        <v>5805.35</v>
      </c>
      <c r="I157" s="8">
        <f t="shared" si="27"/>
        <v>0</v>
      </c>
      <c r="J157" s="8">
        <f t="shared" si="27"/>
        <v>0</v>
      </c>
      <c r="K157" s="8">
        <f t="shared" si="27"/>
        <v>0</v>
      </c>
      <c r="L157" s="8">
        <f t="shared" si="27"/>
        <v>0</v>
      </c>
      <c r="M157" s="8">
        <f t="shared" si="27"/>
        <v>0</v>
      </c>
      <c r="N157" s="8">
        <f t="shared" si="27"/>
        <v>0</v>
      </c>
      <c r="O157" s="8">
        <f t="shared" si="23"/>
        <v>29323.49</v>
      </c>
    </row>
    <row r="158" s="1" customFormat="1" customHeight="1" spans="1:15">
      <c r="A158" s="5" t="s">
        <v>85</v>
      </c>
      <c r="B158" s="5"/>
      <c r="C158" s="8">
        <f>SUM(C123)</f>
        <v>2343.29</v>
      </c>
      <c r="D158" s="8">
        <f t="shared" ref="D158:N158" si="28">SUM(D123)</f>
        <v>0</v>
      </c>
      <c r="E158" s="8">
        <f t="shared" si="28"/>
        <v>0</v>
      </c>
      <c r="F158" s="8">
        <f t="shared" si="28"/>
        <v>0</v>
      </c>
      <c r="G158" s="8">
        <f t="shared" si="28"/>
        <v>0</v>
      </c>
      <c r="H158" s="8">
        <f t="shared" si="28"/>
        <v>0</v>
      </c>
      <c r="I158" s="8">
        <f t="shared" si="28"/>
        <v>0</v>
      </c>
      <c r="J158" s="8">
        <f t="shared" si="28"/>
        <v>0</v>
      </c>
      <c r="K158" s="8">
        <f t="shared" si="28"/>
        <v>0</v>
      </c>
      <c r="L158" s="8">
        <f t="shared" si="28"/>
        <v>0</v>
      </c>
      <c r="M158" s="8">
        <f t="shared" si="28"/>
        <v>0</v>
      </c>
      <c r="N158" s="8">
        <f t="shared" si="28"/>
        <v>0</v>
      </c>
      <c r="O158" s="8">
        <f t="shared" si="23"/>
        <v>2343.29</v>
      </c>
    </row>
    <row r="159" s="1" customFormat="1" customHeight="1" spans="1:15">
      <c r="A159" s="5" t="s">
        <v>65</v>
      </c>
      <c r="B159" s="5"/>
      <c r="C159" s="8">
        <f>SUM(C124,C15)</f>
        <v>4262.49</v>
      </c>
      <c r="D159" s="8">
        <f t="shared" ref="D159:N159" si="29">SUM(D124,D15)</f>
        <v>2560.73</v>
      </c>
      <c r="E159" s="8">
        <f t="shared" si="29"/>
        <v>6956.54</v>
      </c>
      <c r="F159" s="8">
        <f t="shared" si="29"/>
        <v>6751.22</v>
      </c>
      <c r="G159" s="8">
        <f t="shared" si="29"/>
        <v>5432.76</v>
      </c>
      <c r="H159" s="8">
        <f t="shared" si="29"/>
        <v>4611.45</v>
      </c>
      <c r="I159" s="8">
        <f t="shared" si="29"/>
        <v>0</v>
      </c>
      <c r="J159" s="8">
        <f t="shared" si="29"/>
        <v>0</v>
      </c>
      <c r="K159" s="8">
        <f t="shared" si="29"/>
        <v>3613.36</v>
      </c>
      <c r="L159" s="8">
        <f t="shared" si="29"/>
        <v>2353</v>
      </c>
      <c r="M159" s="8">
        <f t="shared" si="29"/>
        <v>3309.6</v>
      </c>
      <c r="N159" s="8">
        <f t="shared" si="29"/>
        <v>2750.5</v>
      </c>
      <c r="O159" s="8">
        <f t="shared" si="23"/>
        <v>42601.65</v>
      </c>
    </row>
    <row r="160" s="1" customFormat="1" customHeight="1" spans="1:15">
      <c r="A160" s="5" t="s">
        <v>86</v>
      </c>
      <c r="B160" s="5"/>
      <c r="C160" s="8">
        <f>SUM(C125)</f>
        <v>1301.18</v>
      </c>
      <c r="D160" s="8">
        <f t="shared" ref="D160:N160" si="30">SUM(D125)</f>
        <v>346.68</v>
      </c>
      <c r="E160" s="8">
        <f t="shared" si="30"/>
        <v>3093.44</v>
      </c>
      <c r="F160" s="8">
        <f t="shared" si="30"/>
        <v>4268.92</v>
      </c>
      <c r="G160" s="8">
        <f t="shared" si="30"/>
        <v>2524.82</v>
      </c>
      <c r="H160" s="8">
        <f t="shared" si="30"/>
        <v>2723.42</v>
      </c>
      <c r="I160" s="8">
        <f t="shared" si="30"/>
        <v>0</v>
      </c>
      <c r="J160" s="8">
        <f t="shared" si="30"/>
        <v>0</v>
      </c>
      <c r="K160" s="8">
        <f t="shared" si="30"/>
        <v>3584.16</v>
      </c>
      <c r="L160" s="8">
        <f t="shared" si="30"/>
        <v>2173.8</v>
      </c>
      <c r="M160" s="8">
        <f t="shared" si="30"/>
        <v>3525.8</v>
      </c>
      <c r="N160" s="8">
        <f t="shared" si="30"/>
        <v>2727.12</v>
      </c>
      <c r="O160" s="8">
        <f t="shared" si="23"/>
        <v>26269.34</v>
      </c>
    </row>
    <row r="161" s="1" customFormat="1" customHeight="1" spans="1:15">
      <c r="A161" s="5" t="s">
        <v>13</v>
      </c>
      <c r="B161" s="5"/>
      <c r="C161" s="8">
        <f>SUM(C137:C160)</f>
        <v>268608.37</v>
      </c>
      <c r="D161" s="8">
        <f>SUM(D137:D160)</f>
        <v>246818.04</v>
      </c>
      <c r="E161" s="8">
        <f>SUM(E137:E160)</f>
        <v>270009.85</v>
      </c>
      <c r="F161" s="8">
        <f t="shared" ref="F161:O161" si="31">SUM(F137:F160)</f>
        <v>336381.66</v>
      </c>
      <c r="G161" s="8">
        <f t="shared" si="31"/>
        <v>254052.579</v>
      </c>
      <c r="H161" s="8">
        <f t="shared" si="31"/>
        <v>275639.23</v>
      </c>
      <c r="I161" s="8">
        <f t="shared" si="31"/>
        <v>118340.31</v>
      </c>
      <c r="J161" s="8">
        <f t="shared" si="31"/>
        <v>503821</v>
      </c>
      <c r="K161" s="8">
        <f t="shared" si="31"/>
        <v>195953.39</v>
      </c>
      <c r="L161" s="8">
        <f t="shared" si="31"/>
        <v>221119.55</v>
      </c>
      <c r="M161" s="8">
        <f t="shared" si="31"/>
        <v>270580.72</v>
      </c>
      <c r="N161" s="8">
        <f t="shared" si="31"/>
        <v>323400.77</v>
      </c>
      <c r="O161" s="8">
        <f t="shared" si="31"/>
        <v>3284725.469</v>
      </c>
    </row>
    <row r="162" s="1" customFormat="1" customHeight="1" spans="2:2">
      <c r="B162" s="3"/>
    </row>
    <row r="163" s="1" customFormat="1" customHeight="1" spans="1:2">
      <c r="A163" s="21" t="s">
        <v>89</v>
      </c>
      <c r="B163" s="22"/>
    </row>
    <row r="164" s="1" customFormat="1" customHeight="1" spans="1:15">
      <c r="A164" s="5" t="s">
        <v>48</v>
      </c>
      <c r="B164" s="5"/>
      <c r="C164" s="6">
        <v>43101</v>
      </c>
      <c r="D164" s="6">
        <v>43133</v>
      </c>
      <c r="E164" s="6">
        <v>43162</v>
      </c>
      <c r="F164" s="6">
        <v>43194</v>
      </c>
      <c r="G164" s="6">
        <v>43225</v>
      </c>
      <c r="H164" s="6">
        <v>43257</v>
      </c>
      <c r="I164" s="6">
        <v>43288</v>
      </c>
      <c r="J164" s="6">
        <v>43320</v>
      </c>
      <c r="K164" s="6">
        <v>43352</v>
      </c>
      <c r="L164" s="6">
        <v>43383</v>
      </c>
      <c r="M164" s="6">
        <v>43415</v>
      </c>
      <c r="N164" s="6">
        <v>43446</v>
      </c>
      <c r="O164" s="4" t="s">
        <v>50</v>
      </c>
    </row>
    <row r="165" s="1" customFormat="1" customHeight="1" spans="1:15">
      <c r="A165" s="5" t="s">
        <v>51</v>
      </c>
      <c r="B165" s="5"/>
      <c r="C165" s="8">
        <f>SUM(C2:C15)</f>
        <v>156802.53</v>
      </c>
      <c r="D165" s="8">
        <f t="shared" ref="D165:N165" si="32">SUM(D2:D15)</f>
        <v>163032.37</v>
      </c>
      <c r="E165" s="8">
        <f t="shared" si="32"/>
        <v>116952.42</v>
      </c>
      <c r="F165" s="8">
        <f t="shared" si="32"/>
        <v>151065.25</v>
      </c>
      <c r="G165" s="8">
        <f t="shared" si="32"/>
        <v>101644.77</v>
      </c>
      <c r="H165" s="8">
        <f t="shared" si="32"/>
        <v>114073.33</v>
      </c>
      <c r="I165" s="8">
        <f t="shared" si="32"/>
        <v>26257.67</v>
      </c>
      <c r="J165" s="8">
        <f t="shared" si="32"/>
        <v>152686</v>
      </c>
      <c r="K165" s="8">
        <f t="shared" si="32"/>
        <v>58407.15</v>
      </c>
      <c r="L165" s="8">
        <f t="shared" si="32"/>
        <v>64695.47</v>
      </c>
      <c r="M165" s="8">
        <f t="shared" si="32"/>
        <v>70151.34</v>
      </c>
      <c r="N165" s="8">
        <f t="shared" si="32"/>
        <v>82420.35</v>
      </c>
      <c r="O165" s="8">
        <f>SUM(C165:N165)</f>
        <v>1258188.65</v>
      </c>
    </row>
    <row r="166" s="1" customFormat="1" customHeight="1" spans="1:15">
      <c r="A166" s="5" t="s">
        <v>66</v>
      </c>
      <c r="B166" s="5"/>
      <c r="C166" s="8">
        <f>SUM(C16:C27)</f>
        <v>7823.85</v>
      </c>
      <c r="D166" s="8">
        <f t="shared" ref="D166:N166" si="33">SUM(D16:D27)</f>
        <v>338.31</v>
      </c>
      <c r="E166" s="8">
        <f t="shared" si="33"/>
        <v>725.34</v>
      </c>
      <c r="F166" s="8">
        <f t="shared" si="33"/>
        <v>1104</v>
      </c>
      <c r="G166" s="8">
        <f t="shared" si="33"/>
        <v>1263.22</v>
      </c>
      <c r="H166" s="8">
        <f t="shared" si="33"/>
        <v>3046.29</v>
      </c>
      <c r="I166" s="8">
        <f t="shared" si="33"/>
        <v>6858.5</v>
      </c>
      <c r="J166" s="8">
        <f t="shared" si="33"/>
        <v>90636</v>
      </c>
      <c r="K166" s="8">
        <f t="shared" si="33"/>
        <v>8715</v>
      </c>
      <c r="L166" s="8">
        <f t="shared" si="33"/>
        <v>15946.5</v>
      </c>
      <c r="M166" s="8">
        <f t="shared" si="33"/>
        <v>16691.82</v>
      </c>
      <c r="N166" s="8">
        <f t="shared" si="33"/>
        <v>21206.76</v>
      </c>
      <c r="O166" s="8">
        <f t="shared" ref="O166:O177" si="34">SUM(C166:N166)</f>
        <v>174355.59</v>
      </c>
    </row>
    <row r="167" s="1" customFormat="1" customHeight="1" spans="1:15">
      <c r="A167" s="5" t="s">
        <v>67</v>
      </c>
      <c r="B167" s="5"/>
      <c r="C167" s="8">
        <f>SUM(C28:C38)</f>
        <v>3386.8</v>
      </c>
      <c r="D167" s="8">
        <f t="shared" ref="D167:N167" si="35">SUM(D28:D38)</f>
        <v>0</v>
      </c>
      <c r="E167" s="8">
        <f t="shared" si="35"/>
        <v>2493.12</v>
      </c>
      <c r="F167" s="8">
        <f t="shared" si="35"/>
        <v>5572</v>
      </c>
      <c r="G167" s="8">
        <f t="shared" si="35"/>
        <v>2548.18</v>
      </c>
      <c r="H167" s="8">
        <f t="shared" si="35"/>
        <v>3441.75</v>
      </c>
      <c r="I167" s="8">
        <f t="shared" si="35"/>
        <v>10254</v>
      </c>
      <c r="J167" s="8">
        <f t="shared" si="35"/>
        <v>111065</v>
      </c>
      <c r="K167" s="8">
        <f t="shared" si="35"/>
        <v>16858.16</v>
      </c>
      <c r="L167" s="8">
        <f t="shared" si="35"/>
        <v>30964.75</v>
      </c>
      <c r="M167" s="8">
        <f t="shared" si="35"/>
        <v>32550.29</v>
      </c>
      <c r="N167" s="8">
        <f t="shared" si="35"/>
        <v>48443.8</v>
      </c>
      <c r="O167" s="8">
        <f t="shared" si="34"/>
        <v>267577.85</v>
      </c>
    </row>
    <row r="168" s="1" customFormat="1" customHeight="1" spans="1:15">
      <c r="A168" s="5" t="s">
        <v>68</v>
      </c>
      <c r="B168" s="5"/>
      <c r="C168" s="8">
        <f>SUM(C39:C49)</f>
        <v>52326.91</v>
      </c>
      <c r="D168" s="8">
        <f t="shared" ref="D168:N168" si="36">SUM(D39:D49)</f>
        <v>47542.96</v>
      </c>
      <c r="E168" s="8">
        <f t="shared" si="36"/>
        <v>45028.88</v>
      </c>
      <c r="F168" s="8">
        <f t="shared" si="36"/>
        <v>47203.08</v>
      </c>
      <c r="G168" s="8">
        <f t="shared" si="36"/>
        <v>43528.38</v>
      </c>
      <c r="H168" s="8">
        <f t="shared" si="36"/>
        <v>48049.02</v>
      </c>
      <c r="I168" s="8">
        <f t="shared" si="36"/>
        <v>8797.5</v>
      </c>
      <c r="J168" s="8">
        <f t="shared" si="36"/>
        <v>68420</v>
      </c>
      <c r="K168" s="8">
        <f t="shared" si="36"/>
        <v>12019.38</v>
      </c>
      <c r="L168" s="8">
        <f t="shared" si="36"/>
        <v>24994.92</v>
      </c>
      <c r="M168" s="8">
        <f t="shared" si="36"/>
        <v>28433.55</v>
      </c>
      <c r="N168" s="8">
        <f t="shared" si="36"/>
        <v>35430.85</v>
      </c>
      <c r="O168" s="8">
        <f t="shared" si="34"/>
        <v>461775.43</v>
      </c>
    </row>
    <row r="169" s="1" customFormat="1" customHeight="1" spans="1:15">
      <c r="A169" s="5" t="s">
        <v>69</v>
      </c>
      <c r="B169" s="5"/>
      <c r="C169" s="8">
        <f>SUM(C50:C60)</f>
        <v>3437.19</v>
      </c>
      <c r="D169" s="8">
        <f t="shared" ref="D169:N169" si="37">SUM(D50:D60)</f>
        <v>5985.52</v>
      </c>
      <c r="E169" s="8">
        <f t="shared" si="37"/>
        <v>9844.51</v>
      </c>
      <c r="F169" s="8">
        <f t="shared" si="37"/>
        <v>13842.64</v>
      </c>
      <c r="G169" s="8">
        <f t="shared" si="37"/>
        <v>11779.58</v>
      </c>
      <c r="H169" s="8">
        <f t="shared" si="37"/>
        <v>16400.28</v>
      </c>
      <c r="I169" s="8">
        <f t="shared" si="37"/>
        <v>6821.47</v>
      </c>
      <c r="J169" s="8">
        <f t="shared" si="37"/>
        <v>27933</v>
      </c>
      <c r="K169" s="8">
        <f t="shared" si="37"/>
        <v>19167.48</v>
      </c>
      <c r="L169" s="8">
        <f t="shared" si="37"/>
        <v>14723.98</v>
      </c>
      <c r="M169" s="8">
        <f t="shared" si="37"/>
        <v>25278.42</v>
      </c>
      <c r="N169" s="8">
        <f t="shared" si="37"/>
        <v>27597.31</v>
      </c>
      <c r="O169" s="8">
        <f t="shared" si="34"/>
        <v>182811.38</v>
      </c>
    </row>
    <row r="170" s="1" customFormat="1" customHeight="1" spans="1:15">
      <c r="A170" s="5" t="s">
        <v>70</v>
      </c>
      <c r="B170" s="5"/>
      <c r="C170" s="8">
        <f>SUM(C61:C69)</f>
        <v>1973.31</v>
      </c>
      <c r="D170" s="8">
        <f t="shared" ref="D170:N170" si="38">SUM(D61:D69)</f>
        <v>2745.9</v>
      </c>
      <c r="E170" s="8">
        <f t="shared" si="38"/>
        <v>6672.57</v>
      </c>
      <c r="F170" s="8">
        <f t="shared" si="38"/>
        <v>8572.14</v>
      </c>
      <c r="G170" s="8">
        <f t="shared" si="38"/>
        <v>12045.27</v>
      </c>
      <c r="H170" s="8">
        <f t="shared" si="38"/>
        <v>10068.31</v>
      </c>
      <c r="I170" s="8">
        <f t="shared" si="38"/>
        <v>23333.48</v>
      </c>
      <c r="J170" s="8">
        <f t="shared" si="38"/>
        <v>12881</v>
      </c>
      <c r="K170" s="8">
        <f t="shared" si="38"/>
        <v>15322.56</v>
      </c>
      <c r="L170" s="8">
        <f t="shared" si="38"/>
        <v>9107.52</v>
      </c>
      <c r="M170" s="8">
        <f t="shared" si="38"/>
        <v>19638.86</v>
      </c>
      <c r="N170" s="8">
        <f t="shared" si="38"/>
        <v>24399.16</v>
      </c>
      <c r="O170" s="8">
        <f t="shared" si="34"/>
        <v>146760.08</v>
      </c>
    </row>
    <row r="171" s="1" customFormat="1" customHeight="1" spans="1:15">
      <c r="A171" s="5" t="s">
        <v>71</v>
      </c>
      <c r="B171" s="5"/>
      <c r="C171" s="8">
        <f>SUM(C70:C78)</f>
        <v>9351.86</v>
      </c>
      <c r="D171" s="8">
        <f t="shared" ref="D171:N171" si="39">SUM(D70:D78)</f>
        <v>13250.68</v>
      </c>
      <c r="E171" s="8">
        <f t="shared" si="39"/>
        <v>10039.67</v>
      </c>
      <c r="F171" s="8">
        <f t="shared" si="39"/>
        <v>11869</v>
      </c>
      <c r="G171" s="8">
        <f t="shared" si="39"/>
        <v>10482.06</v>
      </c>
      <c r="H171" s="8">
        <f t="shared" si="39"/>
        <v>10961.84</v>
      </c>
      <c r="I171" s="8">
        <f t="shared" si="39"/>
        <v>19300.05</v>
      </c>
      <c r="J171" s="8">
        <f t="shared" si="39"/>
        <v>20244</v>
      </c>
      <c r="K171" s="8">
        <f t="shared" si="39"/>
        <v>20452.79</v>
      </c>
      <c r="L171" s="8">
        <f t="shared" si="39"/>
        <v>23646.79</v>
      </c>
      <c r="M171" s="8">
        <f t="shared" si="39"/>
        <v>31454.59</v>
      </c>
      <c r="N171" s="8">
        <f t="shared" si="39"/>
        <v>35596.4</v>
      </c>
      <c r="O171" s="8">
        <f t="shared" si="34"/>
        <v>216649.73</v>
      </c>
    </row>
    <row r="172" s="1" customFormat="1" customHeight="1" spans="1:15">
      <c r="A172" s="5" t="s">
        <v>72</v>
      </c>
      <c r="B172" s="5"/>
      <c r="C172" s="8">
        <f>SUM(C79:C88)</f>
        <v>0</v>
      </c>
      <c r="D172" s="8">
        <f t="shared" ref="D172:N172" si="40">SUM(D79:D88)</f>
        <v>0</v>
      </c>
      <c r="E172" s="8">
        <f t="shared" si="40"/>
        <v>1254</v>
      </c>
      <c r="F172" s="8">
        <f t="shared" si="40"/>
        <v>1824</v>
      </c>
      <c r="G172" s="8">
        <f t="shared" si="40"/>
        <v>1365.39</v>
      </c>
      <c r="H172" s="8">
        <f t="shared" si="40"/>
        <v>1398.95</v>
      </c>
      <c r="I172" s="8">
        <f t="shared" si="40"/>
        <v>4905.9</v>
      </c>
      <c r="J172" s="8">
        <f t="shared" si="40"/>
        <v>7379</v>
      </c>
      <c r="K172" s="8">
        <f t="shared" si="40"/>
        <v>3872</v>
      </c>
      <c r="L172" s="8">
        <f t="shared" si="40"/>
        <v>550</v>
      </c>
      <c r="M172" s="8">
        <f t="shared" si="40"/>
        <v>3015.1</v>
      </c>
      <c r="N172" s="8">
        <f t="shared" si="40"/>
        <v>3199.4</v>
      </c>
      <c r="O172" s="8">
        <f t="shared" si="34"/>
        <v>28763.74</v>
      </c>
    </row>
    <row r="173" s="1" customFormat="1" customHeight="1" spans="1:15">
      <c r="A173" s="5" t="s">
        <v>80</v>
      </c>
      <c r="B173" s="5"/>
      <c r="C173" s="8">
        <f>SUM(C89:C98)</f>
        <v>0</v>
      </c>
      <c r="D173" s="8">
        <f t="shared" ref="D173:N173" si="41">SUM(D89:D98)</f>
        <v>0</v>
      </c>
      <c r="E173" s="8">
        <f t="shared" si="41"/>
        <v>0</v>
      </c>
      <c r="F173" s="8">
        <f t="shared" si="41"/>
        <v>0</v>
      </c>
      <c r="G173" s="8">
        <f t="shared" si="41"/>
        <v>0</v>
      </c>
      <c r="H173" s="8">
        <f t="shared" si="41"/>
        <v>0</v>
      </c>
      <c r="I173" s="8">
        <f t="shared" si="41"/>
        <v>7125.8</v>
      </c>
      <c r="J173" s="8">
        <f t="shared" si="41"/>
        <v>4700</v>
      </c>
      <c r="K173" s="8">
        <f t="shared" si="41"/>
        <v>384</v>
      </c>
      <c r="L173" s="8">
        <f t="shared" si="41"/>
        <v>768</v>
      </c>
      <c r="M173" s="8">
        <f t="shared" si="41"/>
        <v>672</v>
      </c>
      <c r="N173" s="8">
        <f t="shared" si="41"/>
        <v>1128</v>
      </c>
      <c r="O173" s="8">
        <f t="shared" si="34"/>
        <v>14777.8</v>
      </c>
    </row>
    <row r="174" s="1" customFormat="1" customHeight="1" spans="1:15">
      <c r="A174" s="5" t="s">
        <v>81</v>
      </c>
      <c r="B174" s="5"/>
      <c r="C174" s="8">
        <f>SUM(C99:C108)</f>
        <v>244.8</v>
      </c>
      <c r="D174" s="8">
        <f t="shared" ref="D174:N174" si="42">SUM(D99:D108)</f>
        <v>4083.54</v>
      </c>
      <c r="E174" s="8">
        <f t="shared" si="42"/>
        <v>3067.41</v>
      </c>
      <c r="F174" s="8">
        <f t="shared" si="42"/>
        <v>6016</v>
      </c>
      <c r="G174" s="8">
        <f t="shared" si="42"/>
        <v>3926.47</v>
      </c>
      <c r="H174" s="8">
        <f t="shared" si="42"/>
        <v>3919.52</v>
      </c>
      <c r="I174" s="8">
        <f t="shared" si="42"/>
        <v>361.04</v>
      </c>
      <c r="J174" s="8">
        <f t="shared" si="42"/>
        <v>4007</v>
      </c>
      <c r="K174" s="8">
        <f t="shared" si="42"/>
        <v>0</v>
      </c>
      <c r="L174" s="8">
        <f t="shared" si="42"/>
        <v>1404</v>
      </c>
      <c r="M174" s="8">
        <f t="shared" si="42"/>
        <v>1482</v>
      </c>
      <c r="N174" s="8">
        <f t="shared" si="42"/>
        <v>2171</v>
      </c>
      <c r="O174" s="8">
        <f t="shared" si="34"/>
        <v>30682.78</v>
      </c>
    </row>
    <row r="175" s="1" customFormat="1" customHeight="1" spans="1:15">
      <c r="A175" s="5" t="s">
        <v>82</v>
      </c>
      <c r="B175" s="5"/>
      <c r="C175" s="8">
        <f>SUM(C109:C118)</f>
        <v>0</v>
      </c>
      <c r="D175" s="8">
        <f t="shared" ref="D175:N175" si="43">SUM(D109:D118)</f>
        <v>0</v>
      </c>
      <c r="E175" s="8">
        <f t="shared" si="43"/>
        <v>0</v>
      </c>
      <c r="F175" s="8">
        <f t="shared" si="43"/>
        <v>0</v>
      </c>
      <c r="G175" s="8">
        <f t="shared" si="43"/>
        <v>0</v>
      </c>
      <c r="H175" s="8">
        <f t="shared" si="43"/>
        <v>0</v>
      </c>
      <c r="I175" s="8">
        <f t="shared" si="43"/>
        <v>4324.9</v>
      </c>
      <c r="J175" s="8">
        <f t="shared" si="43"/>
        <v>3870</v>
      </c>
      <c r="K175" s="8">
        <f t="shared" si="43"/>
        <v>0</v>
      </c>
      <c r="L175" s="8">
        <f t="shared" si="43"/>
        <v>0</v>
      </c>
      <c r="M175" s="8">
        <f t="shared" si="43"/>
        <v>333.6</v>
      </c>
      <c r="N175" s="8">
        <f t="shared" si="43"/>
        <v>556</v>
      </c>
      <c r="O175" s="8">
        <f t="shared" si="34"/>
        <v>9084.5</v>
      </c>
    </row>
    <row r="176" s="1" customFormat="1" customHeight="1" spans="1:15">
      <c r="A176" s="5" t="s">
        <v>83</v>
      </c>
      <c r="B176" s="5"/>
      <c r="C176" s="8">
        <f>SUM(C119:C129)</f>
        <v>23400.3</v>
      </c>
      <c r="D176" s="8">
        <f t="shared" ref="D176:N176" si="44">SUM(D119:D129)</f>
        <v>8384.36</v>
      </c>
      <c r="E176" s="8">
        <f t="shared" si="44"/>
        <v>59056.01</v>
      </c>
      <c r="F176" s="8">
        <f t="shared" si="44"/>
        <v>75687.64</v>
      </c>
      <c r="G176" s="8">
        <f t="shared" si="44"/>
        <v>51123.169</v>
      </c>
      <c r="H176" s="8">
        <f t="shared" si="44"/>
        <v>50590.31</v>
      </c>
      <c r="I176" s="8">
        <f t="shared" si="44"/>
        <v>0</v>
      </c>
      <c r="J176" s="8">
        <f t="shared" si="44"/>
        <v>0</v>
      </c>
      <c r="K176" s="8">
        <f t="shared" si="44"/>
        <v>26401.75</v>
      </c>
      <c r="L176" s="8">
        <f t="shared" si="44"/>
        <v>23081.25</v>
      </c>
      <c r="M176" s="8">
        <f t="shared" si="44"/>
        <v>26532.24</v>
      </c>
      <c r="N176" s="8">
        <f t="shared" si="44"/>
        <v>25271.68</v>
      </c>
      <c r="O176" s="8">
        <f t="shared" si="34"/>
        <v>369528.709</v>
      </c>
    </row>
    <row r="177" s="1" customFormat="1" customHeight="1" spans="1:15">
      <c r="A177" s="5" t="s">
        <v>87</v>
      </c>
      <c r="B177" s="5"/>
      <c r="C177" s="8">
        <f>SUM(C130:C132)</f>
        <v>9860.82</v>
      </c>
      <c r="D177" s="8">
        <f t="shared" ref="D177:N177" si="45">SUM(D130:D132)</f>
        <v>1454.4</v>
      </c>
      <c r="E177" s="8">
        <f t="shared" si="45"/>
        <v>14875.92</v>
      </c>
      <c r="F177" s="8">
        <f t="shared" si="45"/>
        <v>13625.91</v>
      </c>
      <c r="G177" s="8">
        <f t="shared" si="45"/>
        <v>14346.09</v>
      </c>
      <c r="H177" s="8">
        <f t="shared" si="45"/>
        <v>13689.63</v>
      </c>
      <c r="I177" s="8">
        <f t="shared" si="45"/>
        <v>0</v>
      </c>
      <c r="J177" s="8">
        <f t="shared" si="45"/>
        <v>0</v>
      </c>
      <c r="K177" s="8">
        <f t="shared" si="45"/>
        <v>14353.12</v>
      </c>
      <c r="L177" s="8">
        <f t="shared" si="45"/>
        <v>11236.37</v>
      </c>
      <c r="M177" s="8">
        <f t="shared" si="45"/>
        <v>14346.91</v>
      </c>
      <c r="N177" s="8">
        <f t="shared" si="45"/>
        <v>15980.06</v>
      </c>
      <c r="O177" s="8">
        <f t="shared" si="34"/>
        <v>123769.23</v>
      </c>
    </row>
    <row r="178" s="1" customFormat="1" customHeight="1" spans="1:15">
      <c r="A178" s="5" t="s">
        <v>13</v>
      </c>
      <c r="B178" s="5"/>
      <c r="C178" s="8">
        <f>SUM(C165:C177)</f>
        <v>268608.37</v>
      </c>
      <c r="D178" s="8">
        <f t="shared" ref="D178:O178" si="46">SUM(D165:D177)</f>
        <v>246818.04</v>
      </c>
      <c r="E178" s="8">
        <f t="shared" si="46"/>
        <v>270009.85</v>
      </c>
      <c r="F178" s="8">
        <f t="shared" si="46"/>
        <v>336381.66</v>
      </c>
      <c r="G178" s="8">
        <f t="shared" si="46"/>
        <v>254052.579</v>
      </c>
      <c r="H178" s="8">
        <f t="shared" si="46"/>
        <v>275639.23</v>
      </c>
      <c r="I178" s="8">
        <f t="shared" si="46"/>
        <v>118340.31</v>
      </c>
      <c r="J178" s="8">
        <f t="shared" si="46"/>
        <v>503821</v>
      </c>
      <c r="K178" s="29">
        <f t="shared" si="46"/>
        <v>195953.39</v>
      </c>
      <c r="L178" s="8">
        <f t="shared" si="46"/>
        <v>221119.55</v>
      </c>
      <c r="M178" s="8">
        <f t="shared" si="46"/>
        <v>270580.72</v>
      </c>
      <c r="N178" s="8">
        <f t="shared" si="46"/>
        <v>323400.77</v>
      </c>
      <c r="O178" s="8">
        <f t="shared" si="46"/>
        <v>3284725.469</v>
      </c>
    </row>
    <row r="179" s="1" customFormat="1" customHeight="1" spans="2:2">
      <c r="B179" s="3"/>
    </row>
    <row r="180" s="2" customFormat="1" customHeight="1" spans="2:15">
      <c r="B180" s="25"/>
      <c r="C180" s="2">
        <f>IF(AND(C133=C161,C178=C133,C161=C178),0,"不平衡")</f>
        <v>0</v>
      </c>
      <c r="D180" s="2">
        <f t="shared" ref="D180:O180" si="47">IF(AND(D133=D161,D178=D133,D161=D178),0,"不平衡")</f>
        <v>0</v>
      </c>
      <c r="E180" s="2">
        <f t="shared" si="47"/>
        <v>0</v>
      </c>
      <c r="F180" s="2">
        <f t="shared" si="47"/>
        <v>0</v>
      </c>
      <c r="G180" s="2">
        <f t="shared" si="47"/>
        <v>0</v>
      </c>
      <c r="H180" s="2">
        <f t="shared" si="47"/>
        <v>0</v>
      </c>
      <c r="I180" s="2">
        <f t="shared" si="47"/>
        <v>0</v>
      </c>
      <c r="J180" s="2">
        <f t="shared" si="47"/>
        <v>0</v>
      </c>
      <c r="K180" s="2">
        <f t="shared" si="47"/>
        <v>0</v>
      </c>
      <c r="L180" s="2">
        <f t="shared" si="47"/>
        <v>0</v>
      </c>
      <c r="M180" s="2">
        <f t="shared" si="47"/>
        <v>0</v>
      </c>
      <c r="N180" s="2">
        <f t="shared" si="47"/>
        <v>0</v>
      </c>
      <c r="O180" s="2">
        <f t="shared" si="47"/>
        <v>0</v>
      </c>
    </row>
  </sheetData>
  <mergeCells count="57">
    <mergeCell ref="A133:B133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2:A15"/>
    <mergeCell ref="A16:A27"/>
    <mergeCell ref="A28:A38"/>
    <mergeCell ref="A39:A49"/>
    <mergeCell ref="A50:A60"/>
    <mergeCell ref="A61:A69"/>
    <mergeCell ref="A70:A78"/>
    <mergeCell ref="A79:A88"/>
    <mergeCell ref="A89:A98"/>
    <mergeCell ref="A99:A108"/>
    <mergeCell ref="A109:A118"/>
    <mergeCell ref="A119:A129"/>
    <mergeCell ref="A130:A132"/>
  </mergeCells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7"/>
  <sheetViews>
    <sheetView workbookViewId="0">
      <pane ySplit="1" topLeftCell="A106" activePane="bottomLeft" state="frozen"/>
      <selection/>
      <selection pane="bottomLeft" activeCell="N123" sqref="N123"/>
    </sheetView>
  </sheetViews>
  <sheetFormatPr defaultColWidth="9" defaultRowHeight="15.95" customHeight="1"/>
  <cols>
    <col min="1" max="1" width="6.875" style="1" customWidth="1"/>
    <col min="2" max="2" width="8.75" style="3" customWidth="1"/>
    <col min="3" max="11" width="9.625" style="1" customWidth="1"/>
    <col min="12" max="14" width="10.625" style="1" customWidth="1"/>
    <col min="15" max="15" width="11.625" style="1" customWidth="1"/>
    <col min="16" max="254" width="9" style="1"/>
  </cols>
  <sheetData>
    <row r="1" s="1" customFormat="1" customHeight="1" spans="1:15">
      <c r="A1" s="4" t="s">
        <v>48</v>
      </c>
      <c r="B1" s="5" t="s">
        <v>49</v>
      </c>
      <c r="C1" s="6">
        <v>43101</v>
      </c>
      <c r="D1" s="6">
        <v>43133</v>
      </c>
      <c r="E1" s="6">
        <v>43162</v>
      </c>
      <c r="F1" s="6">
        <v>43194</v>
      </c>
      <c r="G1" s="6">
        <v>43225</v>
      </c>
      <c r="H1" s="6">
        <v>43257</v>
      </c>
      <c r="I1" s="6">
        <v>43288</v>
      </c>
      <c r="J1" s="6">
        <v>43320</v>
      </c>
      <c r="K1" s="6">
        <v>43352</v>
      </c>
      <c r="L1" s="6">
        <v>43383</v>
      </c>
      <c r="M1" s="6">
        <v>43415</v>
      </c>
      <c r="N1" s="6">
        <v>43446</v>
      </c>
      <c r="O1" s="4" t="s">
        <v>50</v>
      </c>
    </row>
    <row r="2" s="1" customFormat="1" customHeight="1" spans="1:15">
      <c r="A2" s="7" t="s">
        <v>51</v>
      </c>
      <c r="B2" s="5" t="s">
        <v>52</v>
      </c>
      <c r="C2" s="8">
        <v>2505.25</v>
      </c>
      <c r="D2" s="8">
        <v>1696.75</v>
      </c>
      <c r="E2" s="8">
        <v>4025.41</v>
      </c>
      <c r="F2" s="8">
        <v>8469.95</v>
      </c>
      <c r="G2" s="8">
        <v>2950.16</v>
      </c>
      <c r="H2" s="8">
        <v>2113.62</v>
      </c>
      <c r="I2" s="8">
        <v>556.04</v>
      </c>
      <c r="J2" s="8">
        <v>1080</v>
      </c>
      <c r="K2" s="8">
        <v>333</v>
      </c>
      <c r="L2" s="8">
        <v>866.4</v>
      </c>
      <c r="M2" s="8">
        <v>1230.51</v>
      </c>
      <c r="N2" s="8">
        <v>1946.43</v>
      </c>
      <c r="O2" s="8">
        <f>SUM(C2:N2)</f>
        <v>27773.52</v>
      </c>
    </row>
    <row r="3" s="1" customFormat="1" customHeight="1" spans="1:16">
      <c r="A3" s="9"/>
      <c r="B3" s="10" t="s">
        <v>53</v>
      </c>
      <c r="C3" s="8">
        <v>10259.4</v>
      </c>
      <c r="D3" s="8">
        <v>10616.97</v>
      </c>
      <c r="E3" s="8">
        <v>14012.86</v>
      </c>
      <c r="F3" s="8">
        <v>13824.66</v>
      </c>
      <c r="G3" s="8">
        <v>13404.44</v>
      </c>
      <c r="H3" s="8">
        <v>12856.61</v>
      </c>
      <c r="I3" s="8">
        <v>687.1</v>
      </c>
      <c r="J3" s="8"/>
      <c r="K3" s="8">
        <v>20658.53</v>
      </c>
      <c r="L3" s="8">
        <v>11968.28</v>
      </c>
      <c r="M3" s="8">
        <v>10862.68</v>
      </c>
      <c r="N3" s="8">
        <v>12275.01</v>
      </c>
      <c r="O3" s="8">
        <f t="shared" ref="O3:O34" si="0">SUM(C3:N3)</f>
        <v>131426.54</v>
      </c>
      <c r="P3" s="17"/>
    </row>
    <row r="4" s="1" customFormat="1" customHeight="1" spans="1:16">
      <c r="A4" s="9"/>
      <c r="B4" s="10" t="s">
        <v>54</v>
      </c>
      <c r="C4" s="8">
        <v>9897.7</v>
      </c>
      <c r="D4" s="8">
        <v>13543.65</v>
      </c>
      <c r="E4" s="8">
        <v>12783.52</v>
      </c>
      <c r="F4" s="8">
        <v>14951.84</v>
      </c>
      <c r="G4" s="8">
        <v>10516.99</v>
      </c>
      <c r="H4" s="8">
        <v>9999.75</v>
      </c>
      <c r="I4" s="8">
        <v>570.68</v>
      </c>
      <c r="J4" s="8">
        <v>56660</v>
      </c>
      <c r="K4" s="8">
        <v>10363.58</v>
      </c>
      <c r="L4" s="8">
        <v>10653.45</v>
      </c>
      <c r="M4" s="8">
        <v>10817.28</v>
      </c>
      <c r="N4" s="8">
        <v>11470.05</v>
      </c>
      <c r="O4" s="8">
        <f t="shared" si="0"/>
        <v>172228.49</v>
      </c>
      <c r="P4" s="17"/>
    </row>
    <row r="5" s="1" customFormat="1" customHeight="1" spans="1:16">
      <c r="A5" s="9"/>
      <c r="B5" s="10" t="s">
        <v>55</v>
      </c>
      <c r="C5" s="8">
        <v>1876.54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>
        <f t="shared" si="0"/>
        <v>1876.54</v>
      </c>
      <c r="P5" s="17"/>
    </row>
    <row r="6" s="1" customFormat="1" customHeight="1" spans="1:16">
      <c r="A6" s="9"/>
      <c r="B6" s="10" t="s">
        <v>56</v>
      </c>
      <c r="C6" s="8">
        <v>2790.44</v>
      </c>
      <c r="D6" s="8">
        <v>3341.14</v>
      </c>
      <c r="E6" s="8">
        <v>3143.9</v>
      </c>
      <c r="F6" s="8">
        <v>3865.18</v>
      </c>
      <c r="G6" s="8">
        <v>3331.78</v>
      </c>
      <c r="H6" s="8">
        <v>2126.5</v>
      </c>
      <c r="I6" s="8">
        <v>120.89</v>
      </c>
      <c r="J6" s="8"/>
      <c r="K6" s="8">
        <v>7928.5</v>
      </c>
      <c r="L6" s="8">
        <v>5644.17</v>
      </c>
      <c r="M6" s="8">
        <v>6091.21</v>
      </c>
      <c r="N6" s="8">
        <v>5960.74</v>
      </c>
      <c r="O6" s="8">
        <f t="shared" si="0"/>
        <v>44344.45</v>
      </c>
      <c r="P6" s="17"/>
    </row>
    <row r="7" s="1" customFormat="1" customHeight="1" spans="1:16">
      <c r="A7" s="9"/>
      <c r="B7" s="10" t="s">
        <v>57</v>
      </c>
      <c r="C7" s="8">
        <v>396.88</v>
      </c>
      <c r="D7" s="8"/>
      <c r="E7" s="8"/>
      <c r="F7" s="8"/>
      <c r="G7" s="8"/>
      <c r="H7" s="8"/>
      <c r="I7" s="8"/>
      <c r="J7" s="8"/>
      <c r="K7" s="8">
        <v>4600.75</v>
      </c>
      <c r="L7" s="8">
        <v>4308.26</v>
      </c>
      <c r="M7" s="8">
        <v>2672.75</v>
      </c>
      <c r="N7" s="8">
        <v>3443.75</v>
      </c>
      <c r="O7" s="8">
        <f t="shared" si="0"/>
        <v>15422.39</v>
      </c>
      <c r="P7" s="17"/>
    </row>
    <row r="8" s="1" customFormat="1" customHeight="1" spans="1:16">
      <c r="A8" s="9"/>
      <c r="B8" s="10" t="s">
        <v>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f t="shared" si="0"/>
        <v>0</v>
      </c>
      <c r="P8" s="17"/>
    </row>
    <row r="9" s="1" customFormat="1" customHeight="1" spans="1:16">
      <c r="A9" s="9"/>
      <c r="B9" s="10" t="s">
        <v>59</v>
      </c>
      <c r="C9" s="8">
        <v>13847.75</v>
      </c>
      <c r="D9" s="8">
        <v>19697.75</v>
      </c>
      <c r="E9" s="8">
        <v>9668.18</v>
      </c>
      <c r="F9" s="8">
        <v>13234.64</v>
      </c>
      <c r="G9" s="8">
        <v>7197.57</v>
      </c>
      <c r="H9" s="8">
        <v>4917.29</v>
      </c>
      <c r="I9" s="8">
        <v>556.04</v>
      </c>
      <c r="J9" s="8">
        <v>2160</v>
      </c>
      <c r="K9" s="8">
        <v>333</v>
      </c>
      <c r="L9" s="8">
        <v>866.4</v>
      </c>
      <c r="M9" s="8">
        <v>2828.59</v>
      </c>
      <c r="N9" s="8">
        <v>5641.99</v>
      </c>
      <c r="O9" s="8">
        <f t="shared" si="0"/>
        <v>80949.2</v>
      </c>
      <c r="P9" s="17"/>
    </row>
    <row r="10" s="1" customFormat="1" customHeight="1" spans="1:16">
      <c r="A10" s="9"/>
      <c r="B10" s="10" t="s">
        <v>60</v>
      </c>
      <c r="C10" s="11">
        <v>13567.05</v>
      </c>
      <c r="D10" s="11">
        <v>18303.07</v>
      </c>
      <c r="E10" s="11">
        <v>10061.8</v>
      </c>
      <c r="F10" s="11">
        <v>13753.04</v>
      </c>
      <c r="G10" s="11">
        <v>8451.68</v>
      </c>
      <c r="H10" s="11">
        <v>7934.11</v>
      </c>
      <c r="I10" s="11">
        <v>556.04</v>
      </c>
      <c r="J10" s="11"/>
      <c r="K10" s="11">
        <v>333</v>
      </c>
      <c r="L10" s="11">
        <v>866.4</v>
      </c>
      <c r="M10" s="11">
        <v>1230.51</v>
      </c>
      <c r="N10" s="11">
        <v>1946.43</v>
      </c>
      <c r="O10" s="8">
        <f t="shared" si="0"/>
        <v>77003.13</v>
      </c>
      <c r="P10" s="17"/>
    </row>
    <row r="11" s="1" customFormat="1" customHeight="1" spans="1:16">
      <c r="A11" s="9"/>
      <c r="B11" s="10" t="s">
        <v>61</v>
      </c>
      <c r="C11" s="11">
        <v>38179.74</v>
      </c>
      <c r="D11" s="11">
        <v>18549.91</v>
      </c>
      <c r="E11" s="11">
        <v>14199.88</v>
      </c>
      <c r="F11" s="11">
        <v>19170.34</v>
      </c>
      <c r="G11" s="11">
        <v>13929.9</v>
      </c>
      <c r="H11" s="11">
        <v>13500.81</v>
      </c>
      <c r="I11" s="11">
        <v>996.04</v>
      </c>
      <c r="J11" s="11">
        <v>4320</v>
      </c>
      <c r="K11" s="11">
        <v>1845</v>
      </c>
      <c r="L11" s="11">
        <v>4778.4</v>
      </c>
      <c r="M11" s="11">
        <v>6054.51</v>
      </c>
      <c r="N11" s="11">
        <v>6584.43</v>
      </c>
      <c r="O11" s="8">
        <f t="shared" si="0"/>
        <v>142108.96</v>
      </c>
      <c r="P11" s="17"/>
    </row>
    <row r="12" s="1" customFormat="1" customHeight="1" spans="1:16">
      <c r="A12" s="9"/>
      <c r="B12" s="10" t="s">
        <v>62</v>
      </c>
      <c r="C12" s="11"/>
      <c r="D12" s="11"/>
      <c r="E12" s="11">
        <v>607.5</v>
      </c>
      <c r="F12" s="11">
        <v>792</v>
      </c>
      <c r="G12" s="11">
        <v>353</v>
      </c>
      <c r="H12" s="11"/>
      <c r="I12" s="11"/>
      <c r="J12" s="11">
        <v>10283</v>
      </c>
      <c r="K12" s="11"/>
      <c r="L12" s="11"/>
      <c r="M12" s="11"/>
      <c r="N12" s="11"/>
      <c r="O12" s="8">
        <f t="shared" si="0"/>
        <v>12035.5</v>
      </c>
      <c r="P12" s="17"/>
    </row>
    <row r="13" s="1" customFormat="1" customHeight="1" spans="1:16">
      <c r="A13" s="9"/>
      <c r="B13" s="10" t="s">
        <v>63</v>
      </c>
      <c r="C13" s="11">
        <v>2321.85</v>
      </c>
      <c r="D13" s="11">
        <v>3651.5</v>
      </c>
      <c r="E13" s="11">
        <v>132</v>
      </c>
      <c r="F13" s="11">
        <v>352</v>
      </c>
      <c r="G13" s="11">
        <v>33</v>
      </c>
      <c r="H13" s="11"/>
      <c r="I13" s="11"/>
      <c r="J13" s="11">
        <v>936</v>
      </c>
      <c r="K13" s="11"/>
      <c r="L13" s="11"/>
      <c r="M13" s="11"/>
      <c r="N13" s="11"/>
      <c r="O13" s="8">
        <f t="shared" si="0"/>
        <v>7426.35</v>
      </c>
      <c r="P13" s="17"/>
    </row>
    <row r="14" s="1" customFormat="1" customHeight="1" spans="1:16">
      <c r="A14" s="9"/>
      <c r="B14" s="10" t="s">
        <v>64</v>
      </c>
      <c r="C14" s="11">
        <v>16216.04</v>
      </c>
      <c r="D14" s="11">
        <v>19559.46</v>
      </c>
      <c r="E14" s="11">
        <v>2448.75</v>
      </c>
      <c r="F14" s="11">
        <v>1794.75</v>
      </c>
      <c r="G14" s="11">
        <v>1524.75</v>
      </c>
      <c r="H14" s="11">
        <v>1526.25</v>
      </c>
      <c r="I14" s="11"/>
      <c r="J14" s="11">
        <v>37951</v>
      </c>
      <c r="K14" s="11">
        <v>1092</v>
      </c>
      <c r="L14" s="11">
        <v>2502</v>
      </c>
      <c r="M14" s="11">
        <v>2058</v>
      </c>
      <c r="N14" s="11">
        <v>2670</v>
      </c>
      <c r="O14" s="8">
        <f t="shared" si="0"/>
        <v>89343</v>
      </c>
      <c r="P14" s="17"/>
    </row>
    <row r="15" s="1" customFormat="1" customHeight="1" spans="1:16">
      <c r="A15" s="12"/>
      <c r="B15" s="10" t="s">
        <v>65</v>
      </c>
      <c r="C15" s="11"/>
      <c r="D15" s="11"/>
      <c r="E15" s="11"/>
      <c r="F15" s="11">
        <v>3385.94</v>
      </c>
      <c r="G15" s="11">
        <v>2537.82</v>
      </c>
      <c r="H15" s="11">
        <v>1556.85</v>
      </c>
      <c r="I15" s="11"/>
      <c r="J15" s="11"/>
      <c r="K15" s="11"/>
      <c r="L15" s="11"/>
      <c r="M15" s="11"/>
      <c r="N15" s="11"/>
      <c r="O15" s="8">
        <f t="shared" si="0"/>
        <v>7480.61</v>
      </c>
      <c r="P15" s="17"/>
    </row>
    <row r="16" s="1" customFormat="1" customHeight="1" spans="1:16">
      <c r="A16" s="13" t="s">
        <v>66</v>
      </c>
      <c r="B16" s="10" t="s">
        <v>53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f t="shared" si="0"/>
        <v>0</v>
      </c>
      <c r="P16" s="17"/>
    </row>
    <row r="17" s="1" customFormat="1" customHeight="1" spans="1:16">
      <c r="A17" s="14"/>
      <c r="B17" s="10" t="s">
        <v>54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f t="shared" si="0"/>
        <v>0</v>
      </c>
      <c r="P17" s="17"/>
    </row>
    <row r="18" s="1" customFormat="1" customHeight="1" spans="1:16">
      <c r="A18" s="14"/>
      <c r="B18" s="10" t="s">
        <v>55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 t="shared" si="0"/>
        <v>0</v>
      </c>
      <c r="P18" s="17"/>
    </row>
    <row r="19" s="1" customFormat="1" customHeight="1" spans="1:16">
      <c r="A19" s="14"/>
      <c r="B19" s="10" t="s">
        <v>56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 t="shared" si="0"/>
        <v>0</v>
      </c>
      <c r="P19" s="17"/>
    </row>
    <row r="20" s="1" customFormat="1" customHeight="1" spans="1:16">
      <c r="A20" s="14"/>
      <c r="B20" s="10" t="s">
        <v>57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f t="shared" si="0"/>
        <v>0</v>
      </c>
      <c r="P20" s="17"/>
    </row>
    <row r="21" s="1" customFormat="1" customHeight="1" spans="1:16">
      <c r="A21" s="14"/>
      <c r="B21" s="10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 t="shared" si="0"/>
        <v>0</v>
      </c>
      <c r="P21" s="17"/>
    </row>
    <row r="22" s="1" customFormat="1" customHeight="1" spans="1:16">
      <c r="A22" s="14"/>
      <c r="B22" s="10" t="s">
        <v>59</v>
      </c>
      <c r="C22" s="8">
        <v>3063.5</v>
      </c>
      <c r="D22" s="8"/>
      <c r="E22" s="8"/>
      <c r="F22" s="8"/>
      <c r="G22" s="8"/>
      <c r="H22" s="8">
        <v>1440</v>
      </c>
      <c r="I22" s="8"/>
      <c r="J22" s="8">
        <v>16782</v>
      </c>
      <c r="K22" s="8">
        <v>1980</v>
      </c>
      <c r="L22" s="8">
        <v>3300</v>
      </c>
      <c r="M22" s="8">
        <v>3059.56</v>
      </c>
      <c r="N22" s="8">
        <v>3137.34</v>
      </c>
      <c r="O22" s="8">
        <f t="shared" si="0"/>
        <v>32762.4</v>
      </c>
      <c r="P22" s="17"/>
    </row>
    <row r="23" s="1" customFormat="1" customHeight="1" spans="1:16">
      <c r="A23" s="14"/>
      <c r="B23" s="10" t="s">
        <v>60</v>
      </c>
      <c r="C23" s="8">
        <v>1362.5</v>
      </c>
      <c r="D23" s="8"/>
      <c r="E23" s="8"/>
      <c r="F23" s="8"/>
      <c r="G23" s="8"/>
      <c r="H23" s="8"/>
      <c r="I23" s="8"/>
      <c r="J23" s="8">
        <v>15498</v>
      </c>
      <c r="K23" s="8">
        <v>2028</v>
      </c>
      <c r="L23" s="8">
        <v>3180</v>
      </c>
      <c r="M23" s="8">
        <v>2496</v>
      </c>
      <c r="N23" s="8">
        <v>2454</v>
      </c>
      <c r="O23" s="8">
        <f t="shared" si="0"/>
        <v>27018.5</v>
      </c>
      <c r="P23" s="17"/>
    </row>
    <row r="24" s="1" customFormat="1" customHeight="1" spans="1:16">
      <c r="A24" s="14"/>
      <c r="B24" s="10" t="s">
        <v>61</v>
      </c>
      <c r="C24" s="8">
        <v>418</v>
      </c>
      <c r="D24" s="8"/>
      <c r="E24" s="8"/>
      <c r="F24" s="8"/>
      <c r="G24" s="8"/>
      <c r="H24" s="8"/>
      <c r="I24" s="8"/>
      <c r="J24" s="8">
        <v>14418</v>
      </c>
      <c r="K24" s="8">
        <v>1386</v>
      </c>
      <c r="L24" s="8">
        <v>2676</v>
      </c>
      <c r="M24" s="8">
        <v>2352</v>
      </c>
      <c r="N24" s="8">
        <v>2766</v>
      </c>
      <c r="O24" s="8">
        <f t="shared" si="0"/>
        <v>24016</v>
      </c>
      <c r="P24" s="17"/>
    </row>
    <row r="25" s="1" customFormat="1" customHeight="1" spans="1:16">
      <c r="A25" s="14"/>
      <c r="B25" s="10" t="s">
        <v>62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 t="shared" si="0"/>
        <v>0</v>
      </c>
      <c r="P25" s="17"/>
    </row>
    <row r="26" s="1" customFormat="1" customHeight="1" spans="1:16">
      <c r="A26" s="14"/>
      <c r="B26" s="10" t="s">
        <v>63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 t="shared" si="0"/>
        <v>0</v>
      </c>
      <c r="P26" s="17"/>
    </row>
    <row r="27" s="1" customFormat="1" customHeight="1" spans="1:16">
      <c r="A27" s="14"/>
      <c r="B27" s="10" t="s">
        <v>52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f t="shared" si="0"/>
        <v>0</v>
      </c>
      <c r="P27" s="17"/>
    </row>
    <row r="28" s="1" customFormat="1" customHeight="1" spans="1:16">
      <c r="A28" s="13" t="s">
        <v>67</v>
      </c>
      <c r="B28" s="10" t="s">
        <v>53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f t="shared" si="0"/>
        <v>0</v>
      </c>
      <c r="P28" s="17"/>
    </row>
    <row r="29" s="1" customFormat="1" customHeight="1" spans="1:16">
      <c r="A29" s="14"/>
      <c r="B29" s="10" t="s">
        <v>54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 t="shared" si="0"/>
        <v>0</v>
      </c>
      <c r="P29" s="17"/>
    </row>
    <row r="30" s="1" customFormat="1" customHeight="1" spans="1:16">
      <c r="A30" s="14"/>
      <c r="B30" s="10" t="s">
        <v>55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f t="shared" si="0"/>
        <v>0</v>
      </c>
      <c r="P30" s="17"/>
    </row>
    <row r="31" s="1" customFormat="1" customHeight="1" spans="1:16">
      <c r="A31" s="14"/>
      <c r="B31" s="10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f t="shared" si="0"/>
        <v>0</v>
      </c>
      <c r="P31" s="17"/>
    </row>
    <row r="32" s="1" customFormat="1" customHeight="1" spans="1:16">
      <c r="A32" s="14"/>
      <c r="B32" s="10" t="s">
        <v>57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f t="shared" si="0"/>
        <v>0</v>
      </c>
      <c r="P32" s="17"/>
    </row>
    <row r="33" s="1" customFormat="1" customHeight="1" spans="1:16">
      <c r="A33" s="14"/>
      <c r="B33" s="10" t="s">
        <v>58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f t="shared" si="0"/>
        <v>0</v>
      </c>
      <c r="P33" s="17"/>
    </row>
    <row r="34" s="1" customFormat="1" customHeight="1" spans="1:16">
      <c r="A34" s="14"/>
      <c r="B34" s="10" t="s">
        <v>59</v>
      </c>
      <c r="C34" s="15">
        <v>693</v>
      </c>
      <c r="D34" s="15"/>
      <c r="E34" s="15"/>
      <c r="F34" s="15"/>
      <c r="G34" s="15"/>
      <c r="H34" s="15"/>
      <c r="I34" s="15"/>
      <c r="J34" s="15">
        <v>28874</v>
      </c>
      <c r="K34" s="15">
        <v>4308</v>
      </c>
      <c r="L34" s="15">
        <v>7116</v>
      </c>
      <c r="M34" s="15">
        <v>7338</v>
      </c>
      <c r="N34" s="15">
        <v>11426</v>
      </c>
      <c r="O34" s="8">
        <f t="shared" si="0"/>
        <v>59755</v>
      </c>
      <c r="P34" s="18"/>
    </row>
    <row r="35" s="1" customFormat="1" customHeight="1" spans="1:16">
      <c r="A35" s="14"/>
      <c r="B35" s="10" t="s">
        <v>60</v>
      </c>
      <c r="C35" s="15">
        <v>1353</v>
      </c>
      <c r="D35" s="15"/>
      <c r="E35" s="15"/>
      <c r="F35" s="15">
        <v>420</v>
      </c>
      <c r="G35" s="15"/>
      <c r="H35" s="15"/>
      <c r="I35" s="15"/>
      <c r="J35" s="15">
        <v>28178</v>
      </c>
      <c r="K35" s="15">
        <v>4122</v>
      </c>
      <c r="L35" s="15">
        <v>7386</v>
      </c>
      <c r="M35" s="15">
        <v>7860</v>
      </c>
      <c r="N35" s="15">
        <v>13646</v>
      </c>
      <c r="O35" s="8">
        <f t="shared" ref="O35:O66" si="1">SUM(C35:N35)</f>
        <v>62965</v>
      </c>
      <c r="P35" s="18"/>
    </row>
    <row r="36" s="1" customFormat="1" customHeight="1" spans="1:16">
      <c r="A36" s="14"/>
      <c r="B36" s="10" t="s">
        <v>61</v>
      </c>
      <c r="C36" s="15"/>
      <c r="D36" s="15"/>
      <c r="E36" s="15"/>
      <c r="F36" s="15"/>
      <c r="G36" s="15"/>
      <c r="H36" s="15"/>
      <c r="I36" s="15"/>
      <c r="J36" s="15">
        <v>17634</v>
      </c>
      <c r="K36" s="15">
        <v>3408</v>
      </c>
      <c r="L36" s="15">
        <v>6522</v>
      </c>
      <c r="M36" s="15">
        <v>5970</v>
      </c>
      <c r="N36" s="15">
        <v>6966</v>
      </c>
      <c r="O36" s="8">
        <f t="shared" si="1"/>
        <v>40500</v>
      </c>
      <c r="P36" s="18"/>
    </row>
    <row r="37" s="1" customFormat="1" customHeight="1" spans="1:16">
      <c r="A37" s="14"/>
      <c r="B37" s="10" t="s">
        <v>62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8">
        <f t="shared" si="1"/>
        <v>0</v>
      </c>
      <c r="P37" s="18"/>
    </row>
    <row r="38" s="1" customFormat="1" customHeight="1" spans="1:16">
      <c r="A38" s="16"/>
      <c r="B38" s="10" t="s">
        <v>63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8">
        <f t="shared" si="1"/>
        <v>0</v>
      </c>
      <c r="P38" s="18"/>
    </row>
    <row r="39" s="1" customFormat="1" customHeight="1" spans="1:16">
      <c r="A39" s="5" t="s">
        <v>68</v>
      </c>
      <c r="B39" s="10" t="s">
        <v>53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8">
        <f t="shared" si="1"/>
        <v>0</v>
      </c>
      <c r="P39" s="18"/>
    </row>
    <row r="40" s="1" customFormat="1" customHeight="1" spans="1:16">
      <c r="A40" s="5"/>
      <c r="B40" s="10" t="s">
        <v>54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>
        <f t="shared" si="1"/>
        <v>0</v>
      </c>
      <c r="P40" s="18"/>
    </row>
    <row r="41" s="1" customFormat="1" customHeight="1" spans="1:16">
      <c r="A41" s="5"/>
      <c r="B41" s="10" t="s">
        <v>55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8">
        <f t="shared" si="1"/>
        <v>0</v>
      </c>
      <c r="P41" s="18"/>
    </row>
    <row r="42" s="1" customFormat="1" customHeight="1" spans="1:16">
      <c r="A42" s="5"/>
      <c r="B42" s="10" t="s">
        <v>56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8">
        <f t="shared" si="1"/>
        <v>0</v>
      </c>
      <c r="P42" s="18"/>
    </row>
    <row r="43" s="1" customFormat="1" customHeight="1" spans="1:16">
      <c r="A43" s="5"/>
      <c r="B43" s="10" t="s">
        <v>57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8">
        <f t="shared" si="1"/>
        <v>0</v>
      </c>
      <c r="P43" s="18"/>
    </row>
    <row r="44" s="1" customFormat="1" customHeight="1" spans="1:16">
      <c r="A44" s="5"/>
      <c r="B44" s="10" t="s">
        <v>58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8">
        <f t="shared" si="1"/>
        <v>0</v>
      </c>
      <c r="P44" s="18"/>
    </row>
    <row r="45" s="1" customFormat="1" customHeight="1" spans="1:16">
      <c r="A45" s="5"/>
      <c r="B45" s="10" t="s">
        <v>59</v>
      </c>
      <c r="C45" s="15">
        <v>18719.26</v>
      </c>
      <c r="D45" s="15">
        <v>17195.38</v>
      </c>
      <c r="E45" s="15">
        <v>14250.45</v>
      </c>
      <c r="F45" s="15">
        <v>12674.12</v>
      </c>
      <c r="G45" s="15">
        <v>12916.67</v>
      </c>
      <c r="H45" s="15">
        <v>13782.66</v>
      </c>
      <c r="I45" s="15">
        <v>1186.36</v>
      </c>
      <c r="J45" s="15">
        <v>15006</v>
      </c>
      <c r="K45" s="15">
        <v>2083.8</v>
      </c>
      <c r="L45" s="15">
        <v>3567</v>
      </c>
      <c r="M45" s="15">
        <v>3500.4</v>
      </c>
      <c r="N45" s="15">
        <v>4899.16</v>
      </c>
      <c r="O45" s="8">
        <f t="shared" si="1"/>
        <v>119781.26</v>
      </c>
      <c r="P45" s="18"/>
    </row>
    <row r="46" s="1" customFormat="1" customHeight="1" spans="1:16">
      <c r="A46" s="5"/>
      <c r="B46" s="10" t="s">
        <v>60</v>
      </c>
      <c r="C46" s="15">
        <v>16037.17</v>
      </c>
      <c r="D46" s="15">
        <v>14824.94</v>
      </c>
      <c r="E46" s="15">
        <v>13604.74</v>
      </c>
      <c r="F46" s="15">
        <v>11705.57</v>
      </c>
      <c r="G46" s="15">
        <v>12675.77</v>
      </c>
      <c r="H46" s="15">
        <v>13411.12</v>
      </c>
      <c r="I46" s="15">
        <v>1544.42</v>
      </c>
      <c r="J46" s="15">
        <v>13258</v>
      </c>
      <c r="K46" s="15">
        <v>3803.8</v>
      </c>
      <c r="L46" s="15">
        <v>8519</v>
      </c>
      <c r="M46" s="15">
        <v>6774.4</v>
      </c>
      <c r="N46" s="15">
        <v>8398.4</v>
      </c>
      <c r="O46" s="8">
        <f t="shared" si="1"/>
        <v>124557.33</v>
      </c>
      <c r="P46" s="18"/>
    </row>
    <row r="47" s="1" customFormat="1" customHeight="1" spans="1:16">
      <c r="A47" s="5"/>
      <c r="B47" s="10" t="s">
        <v>61</v>
      </c>
      <c r="C47" s="15">
        <v>8475.1</v>
      </c>
      <c r="D47" s="15">
        <v>7807.35</v>
      </c>
      <c r="E47" s="15">
        <v>8345.75</v>
      </c>
      <c r="F47" s="15">
        <v>6829.39</v>
      </c>
      <c r="G47" s="15">
        <v>7368.94</v>
      </c>
      <c r="H47" s="15">
        <v>6876.13</v>
      </c>
      <c r="I47" s="15">
        <v>279.41</v>
      </c>
      <c r="J47" s="15">
        <v>13618</v>
      </c>
      <c r="K47" s="15">
        <v>631.8</v>
      </c>
      <c r="L47" s="15">
        <v>1053</v>
      </c>
      <c r="M47" s="15">
        <v>1322.4</v>
      </c>
      <c r="N47" s="15">
        <v>1550.4</v>
      </c>
      <c r="O47" s="8">
        <f t="shared" si="1"/>
        <v>64157.67</v>
      </c>
      <c r="P47" s="18"/>
    </row>
    <row r="48" s="1" customFormat="1" customHeight="1" spans="1:16">
      <c r="A48" s="5"/>
      <c r="B48" s="10" t="s">
        <v>62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8">
        <f t="shared" si="1"/>
        <v>0</v>
      </c>
      <c r="P48" s="18"/>
    </row>
    <row r="49" s="1" customFormat="1" customHeight="1" spans="1:16">
      <c r="A49" s="5"/>
      <c r="B49" s="10" t="s">
        <v>63</v>
      </c>
      <c r="C49" s="15">
        <v>0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8">
        <f t="shared" si="1"/>
        <v>0</v>
      </c>
      <c r="P49" s="18"/>
    </row>
    <row r="50" s="1" customFormat="1" customHeight="1" spans="1:16">
      <c r="A50" s="13" t="s">
        <v>69</v>
      </c>
      <c r="B50" s="10" t="s">
        <v>53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8">
        <f t="shared" si="1"/>
        <v>0</v>
      </c>
      <c r="P50" s="18"/>
    </row>
    <row r="51" s="1" customFormat="1" customHeight="1" spans="1:16">
      <c r="A51" s="14"/>
      <c r="B51" s="10" t="s">
        <v>54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8">
        <f t="shared" si="1"/>
        <v>0</v>
      </c>
      <c r="P51" s="18"/>
    </row>
    <row r="52" s="1" customFormat="1" customHeight="1" spans="1:16">
      <c r="A52" s="14"/>
      <c r="B52" s="10" t="s">
        <v>55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8">
        <f t="shared" si="1"/>
        <v>0</v>
      </c>
      <c r="P52" s="18"/>
    </row>
    <row r="53" s="1" customFormat="1" customHeight="1" spans="1:16">
      <c r="A53" s="14"/>
      <c r="B53" s="10" t="s">
        <v>56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8">
        <f t="shared" si="1"/>
        <v>0</v>
      </c>
      <c r="P53" s="18"/>
    </row>
    <row r="54" s="1" customFormat="1" customHeight="1" spans="1:16">
      <c r="A54" s="14"/>
      <c r="B54" s="10" t="s">
        <v>57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8">
        <f t="shared" si="1"/>
        <v>0</v>
      </c>
      <c r="P54" s="18"/>
    </row>
    <row r="55" s="1" customFormat="1" customHeight="1" spans="1:16">
      <c r="A55" s="14"/>
      <c r="B55" s="10" t="s">
        <v>58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8">
        <f t="shared" si="1"/>
        <v>0</v>
      </c>
      <c r="P55" s="18"/>
    </row>
    <row r="56" s="1" customFormat="1" customHeight="1" spans="1:16">
      <c r="A56" s="14"/>
      <c r="B56" s="10" t="s">
        <v>59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8">
        <f t="shared" si="1"/>
        <v>0</v>
      </c>
      <c r="P56" s="18"/>
    </row>
    <row r="57" s="1" customFormat="1" customHeight="1" spans="1:16">
      <c r="A57" s="14"/>
      <c r="B57" s="10" t="s">
        <v>60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8">
        <f t="shared" si="1"/>
        <v>0</v>
      </c>
      <c r="P57" s="18"/>
    </row>
    <row r="58" s="1" customFormat="1" customHeight="1" spans="1:16">
      <c r="A58" s="14"/>
      <c r="B58" s="10" t="s">
        <v>61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8">
        <f t="shared" si="1"/>
        <v>0</v>
      </c>
      <c r="P58" s="18"/>
    </row>
    <row r="59" s="1" customFormat="1" customHeight="1" spans="1:16">
      <c r="A59" s="14"/>
      <c r="B59" s="10" t="s">
        <v>62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8">
        <f t="shared" si="1"/>
        <v>0</v>
      </c>
      <c r="P59" s="18"/>
    </row>
    <row r="60" s="1" customFormat="1" customHeight="1" spans="1:16">
      <c r="A60" s="14"/>
      <c r="B60" s="10" t="s">
        <v>63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8">
        <f t="shared" si="1"/>
        <v>0</v>
      </c>
      <c r="P60" s="18"/>
    </row>
    <row r="61" s="1" customFormat="1" customHeight="1" spans="1:16">
      <c r="A61" s="14" t="s">
        <v>70</v>
      </c>
      <c r="B61" s="10" t="s">
        <v>53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8">
        <f t="shared" si="1"/>
        <v>0</v>
      </c>
      <c r="P61" s="18"/>
    </row>
    <row r="62" s="1" customFormat="1" customHeight="1" spans="1:16">
      <c r="A62" s="14"/>
      <c r="B62" s="10" t="s">
        <v>54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8">
        <f t="shared" si="1"/>
        <v>0</v>
      </c>
      <c r="P62" s="18"/>
    </row>
    <row r="63" s="1" customFormat="1" customHeight="1" spans="1:16">
      <c r="A63" s="14"/>
      <c r="B63" s="10" t="s">
        <v>55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8">
        <f t="shared" si="1"/>
        <v>0</v>
      </c>
      <c r="P63" s="18"/>
    </row>
    <row r="64" s="1" customFormat="1" customHeight="1" spans="1:16">
      <c r="A64" s="14"/>
      <c r="B64" s="10" t="s">
        <v>56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8">
        <f t="shared" si="1"/>
        <v>0</v>
      </c>
      <c r="P64" s="18"/>
    </row>
    <row r="65" s="1" customFormat="1" customHeight="1" spans="1:16">
      <c r="A65" s="14"/>
      <c r="B65" s="10" t="s">
        <v>57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8">
        <f t="shared" si="1"/>
        <v>0</v>
      </c>
      <c r="P65" s="18"/>
    </row>
    <row r="66" s="1" customFormat="1" customHeight="1" spans="1:16">
      <c r="A66" s="14"/>
      <c r="B66" s="10" t="s">
        <v>58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8">
        <f t="shared" si="1"/>
        <v>0</v>
      </c>
      <c r="P66" s="18"/>
    </row>
    <row r="67" s="1" customFormat="1" customHeight="1" spans="1:16">
      <c r="A67" s="14"/>
      <c r="B67" s="10" t="s">
        <v>59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>
        <f t="shared" ref="O67:O98" si="2">SUM(C67:N67)</f>
        <v>0</v>
      </c>
      <c r="P67" s="17"/>
    </row>
    <row r="68" s="1" customFormat="1" customHeight="1" spans="1:16">
      <c r="A68" s="14"/>
      <c r="B68" s="10" t="s">
        <v>60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>
        <f t="shared" si="2"/>
        <v>0</v>
      </c>
      <c r="P68" s="17"/>
    </row>
    <row r="69" s="1" customFormat="1" customHeight="1" spans="1:16">
      <c r="A69" s="16"/>
      <c r="B69" s="10" t="s">
        <v>61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>
        <f t="shared" si="2"/>
        <v>0</v>
      </c>
      <c r="P69" s="17"/>
    </row>
    <row r="70" s="1" customFormat="1" customHeight="1" spans="1:16">
      <c r="A70" s="14" t="s">
        <v>71</v>
      </c>
      <c r="B70" s="10" t="s">
        <v>53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f t="shared" si="2"/>
        <v>0</v>
      </c>
      <c r="P70" s="17"/>
    </row>
    <row r="71" s="1" customFormat="1" customHeight="1" spans="1:16">
      <c r="A71" s="14"/>
      <c r="B71" s="10" t="s">
        <v>54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>
        <f t="shared" si="2"/>
        <v>0</v>
      </c>
      <c r="P71" s="17"/>
    </row>
    <row r="72" s="1" customFormat="1" customHeight="1" spans="1:16">
      <c r="A72" s="14"/>
      <c r="B72" s="10" t="s">
        <v>55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f t="shared" si="2"/>
        <v>0</v>
      </c>
      <c r="P72" s="17"/>
    </row>
    <row r="73" s="1" customFormat="1" customHeight="1" spans="1:16">
      <c r="A73" s="14"/>
      <c r="B73" s="10" t="s">
        <v>56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>
        <f t="shared" si="2"/>
        <v>0</v>
      </c>
      <c r="P73" s="17"/>
    </row>
    <row r="74" s="1" customFormat="1" customHeight="1" spans="1:16">
      <c r="A74" s="14"/>
      <c r="B74" s="10" t="s">
        <v>57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>
        <f t="shared" si="2"/>
        <v>0</v>
      </c>
      <c r="P74" s="17"/>
    </row>
    <row r="75" s="1" customFormat="1" customHeight="1" spans="1:16">
      <c r="A75" s="14"/>
      <c r="B75" s="10" t="s">
        <v>58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>
        <f t="shared" si="2"/>
        <v>0</v>
      </c>
      <c r="P75" s="17"/>
    </row>
    <row r="76" s="1" customFormat="1" customHeight="1" spans="1:16">
      <c r="A76" s="14"/>
      <c r="B76" s="10" t="s">
        <v>59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>
        <f t="shared" si="2"/>
        <v>0</v>
      </c>
      <c r="P76" s="17"/>
    </row>
    <row r="77" s="1" customFormat="1" customHeight="1" spans="1:16">
      <c r="A77" s="14"/>
      <c r="B77" s="10" t="s">
        <v>60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f t="shared" si="2"/>
        <v>0</v>
      </c>
      <c r="P77" s="17"/>
    </row>
    <row r="78" s="1" customFormat="1" customHeight="1" spans="1:16">
      <c r="A78" s="16"/>
      <c r="B78" s="10" t="s">
        <v>61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>
        <f t="shared" si="2"/>
        <v>0</v>
      </c>
      <c r="P78" s="17"/>
    </row>
    <row r="79" s="1" customFormat="1" customHeight="1" spans="1:16">
      <c r="A79" s="14" t="s">
        <v>72</v>
      </c>
      <c r="B79" s="19" t="s">
        <v>59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f t="shared" si="2"/>
        <v>0</v>
      </c>
      <c r="P79" s="17"/>
    </row>
    <row r="80" s="1" customFormat="1" customHeight="1" spans="1:16">
      <c r="A80" s="14"/>
      <c r="B80" s="20" t="s">
        <v>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>
        <f t="shared" si="2"/>
        <v>0</v>
      </c>
      <c r="P80" s="17"/>
    </row>
    <row r="81" s="1" customFormat="1" customHeight="1" spans="1:16">
      <c r="A81" s="14"/>
      <c r="B81" s="19" t="s">
        <v>61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>
        <f t="shared" si="2"/>
        <v>0</v>
      </c>
      <c r="P81" s="17"/>
    </row>
    <row r="82" s="1" customFormat="1" customHeight="1" spans="1:16">
      <c r="A82" s="14"/>
      <c r="B82" s="20" t="s">
        <v>73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>
        <f t="shared" si="2"/>
        <v>0</v>
      </c>
      <c r="P82" s="17"/>
    </row>
    <row r="83" s="1" customFormat="1" customHeight="1" spans="1:16">
      <c r="A83" s="14"/>
      <c r="B83" s="19" t="s">
        <v>74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>
        <f t="shared" si="2"/>
        <v>0</v>
      </c>
      <c r="P83" s="17"/>
    </row>
    <row r="84" s="1" customFormat="1" customHeight="1" spans="1:16">
      <c r="A84" s="14"/>
      <c r="B84" s="20" t="s">
        <v>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>
        <f t="shared" si="2"/>
        <v>0</v>
      </c>
      <c r="P84" s="17"/>
    </row>
    <row r="85" s="1" customFormat="1" customHeight="1" spans="1:16">
      <c r="A85" s="14"/>
      <c r="B85" s="20" t="s">
        <v>76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>
        <f t="shared" si="2"/>
        <v>0</v>
      </c>
      <c r="P85" s="17"/>
    </row>
    <row r="86" s="1" customFormat="1" customHeight="1" spans="1:16">
      <c r="A86" s="14"/>
      <c r="B86" s="19" t="s">
        <v>77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>
        <f t="shared" si="2"/>
        <v>0</v>
      </c>
      <c r="P86" s="17"/>
    </row>
    <row r="87" s="1" customFormat="1" customHeight="1" spans="1:16">
      <c r="A87" s="14"/>
      <c r="B87" s="19" t="s">
        <v>78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>
        <f t="shared" si="2"/>
        <v>0</v>
      </c>
      <c r="P87" s="17"/>
    </row>
    <row r="88" s="1" customFormat="1" customHeight="1" spans="1:16">
      <c r="A88" s="16"/>
      <c r="B88" s="19" t="s">
        <v>79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>
        <f t="shared" si="2"/>
        <v>0</v>
      </c>
      <c r="P88" s="17"/>
    </row>
    <row r="89" s="1" customFormat="1" customHeight="1" spans="1:16">
      <c r="A89" s="14" t="s">
        <v>80</v>
      </c>
      <c r="B89" s="19" t="s">
        <v>59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>
        <f t="shared" si="2"/>
        <v>0</v>
      </c>
      <c r="P89" s="17"/>
    </row>
    <row r="90" s="1" customFormat="1" customHeight="1" spans="1:16">
      <c r="A90" s="14"/>
      <c r="B90" s="20" t="s">
        <v>60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>
        <f t="shared" si="2"/>
        <v>0</v>
      </c>
      <c r="P90" s="17"/>
    </row>
    <row r="91" s="1" customFormat="1" customHeight="1" spans="1:16">
      <c r="A91" s="14"/>
      <c r="B91" s="19" t="s">
        <v>61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>
        <f t="shared" si="2"/>
        <v>0</v>
      </c>
      <c r="P91" s="17"/>
    </row>
    <row r="92" s="1" customFormat="1" customHeight="1" spans="1:16">
      <c r="A92" s="14"/>
      <c r="B92" s="20" t="s">
        <v>73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>
        <f t="shared" si="2"/>
        <v>0</v>
      </c>
      <c r="P92" s="17"/>
    </row>
    <row r="93" s="1" customFormat="1" customHeight="1" spans="1:16">
      <c r="A93" s="14"/>
      <c r="B93" s="19" t="s">
        <v>74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>
        <f t="shared" si="2"/>
        <v>0</v>
      </c>
      <c r="P93" s="17"/>
    </row>
    <row r="94" s="1" customFormat="1" customHeight="1" spans="1:16">
      <c r="A94" s="14"/>
      <c r="B94" s="20" t="s">
        <v>75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>
        <f t="shared" si="2"/>
        <v>0</v>
      </c>
      <c r="P94" s="17"/>
    </row>
    <row r="95" s="1" customFormat="1" customHeight="1" spans="1:16">
      <c r="A95" s="14"/>
      <c r="B95" s="20" t="s">
        <v>76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f t="shared" si="2"/>
        <v>0</v>
      </c>
      <c r="P95" s="17"/>
    </row>
    <row r="96" s="1" customFormat="1" customHeight="1" spans="1:16">
      <c r="A96" s="14"/>
      <c r="B96" s="19" t="s">
        <v>77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>
        <f t="shared" si="2"/>
        <v>0</v>
      </c>
      <c r="P96" s="17"/>
    </row>
    <row r="97" s="1" customFormat="1" customHeight="1" spans="1:16">
      <c r="A97" s="14"/>
      <c r="B97" s="19" t="s">
        <v>78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>
        <f t="shared" si="2"/>
        <v>0</v>
      </c>
      <c r="P97" s="17"/>
    </row>
    <row r="98" s="1" customFormat="1" customHeight="1" spans="1:16">
      <c r="A98" s="16"/>
      <c r="B98" s="19" t="s">
        <v>79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>
        <f t="shared" si="2"/>
        <v>0</v>
      </c>
      <c r="P98" s="17"/>
    </row>
    <row r="99" s="1" customFormat="1" customHeight="1" spans="1:16">
      <c r="A99" s="14" t="s">
        <v>81</v>
      </c>
      <c r="B99" s="19" t="s">
        <v>59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>
        <f t="shared" ref="O99:O122" si="3">SUM(C99:N99)</f>
        <v>0</v>
      </c>
      <c r="P99" s="17"/>
    </row>
    <row r="100" s="1" customFormat="1" customHeight="1" spans="1:16">
      <c r="A100" s="14"/>
      <c r="B100" s="20" t="s">
        <v>60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>
        <f t="shared" si="3"/>
        <v>0</v>
      </c>
      <c r="P100" s="17"/>
    </row>
    <row r="101" s="1" customFormat="1" customHeight="1" spans="1:16">
      <c r="A101" s="14"/>
      <c r="B101" s="19" t="s">
        <v>61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>
        <f t="shared" si="3"/>
        <v>0</v>
      </c>
      <c r="P101" s="17"/>
    </row>
    <row r="102" s="1" customFormat="1" customHeight="1" spans="1:16">
      <c r="A102" s="14"/>
      <c r="B102" s="20" t="s">
        <v>73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>
        <f t="shared" si="3"/>
        <v>0</v>
      </c>
      <c r="P102" s="17"/>
    </row>
    <row r="103" s="1" customFormat="1" customHeight="1" spans="1:16">
      <c r="A103" s="14"/>
      <c r="B103" s="19" t="s">
        <v>74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>
        <f t="shared" si="3"/>
        <v>0</v>
      </c>
      <c r="P103" s="17"/>
    </row>
    <row r="104" s="1" customFormat="1" customHeight="1" spans="1:16">
      <c r="A104" s="14"/>
      <c r="B104" s="20" t="s">
        <v>75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>
        <f t="shared" si="3"/>
        <v>0</v>
      </c>
      <c r="P104" s="17"/>
    </row>
    <row r="105" s="1" customFormat="1" customHeight="1" spans="1:16">
      <c r="A105" s="14"/>
      <c r="B105" s="20" t="s">
        <v>76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>
        <f t="shared" si="3"/>
        <v>0</v>
      </c>
      <c r="P105" s="17"/>
    </row>
    <row r="106" s="1" customFormat="1" customHeight="1" spans="1:16">
      <c r="A106" s="14"/>
      <c r="B106" s="19" t="s">
        <v>77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>
        <f t="shared" si="3"/>
        <v>0</v>
      </c>
      <c r="P106" s="17"/>
    </row>
    <row r="107" s="1" customFormat="1" customHeight="1" spans="1:16">
      <c r="A107" s="14"/>
      <c r="B107" s="19" t="s">
        <v>78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>
        <f t="shared" si="3"/>
        <v>0</v>
      </c>
      <c r="P107" s="17"/>
    </row>
    <row r="108" s="1" customFormat="1" customHeight="1" spans="1:16">
      <c r="A108" s="16"/>
      <c r="B108" s="19" t="s">
        <v>79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>
        <f t="shared" si="3"/>
        <v>0</v>
      </c>
      <c r="P108" s="17"/>
    </row>
    <row r="109" s="1" customFormat="1" customHeight="1" spans="1:16">
      <c r="A109" s="13" t="s">
        <v>83</v>
      </c>
      <c r="B109" s="5" t="s">
        <v>84</v>
      </c>
      <c r="C109" s="8">
        <v>2386.15</v>
      </c>
      <c r="D109" s="8">
        <v>572.62</v>
      </c>
      <c r="E109" s="8">
        <v>6459.59</v>
      </c>
      <c r="F109" s="8">
        <v>8584.58</v>
      </c>
      <c r="G109" s="8">
        <v>5515.2</v>
      </c>
      <c r="H109" s="8">
        <v>5805.35</v>
      </c>
      <c r="I109" s="8"/>
      <c r="J109" s="8"/>
      <c r="K109" s="8"/>
      <c r="L109" s="8"/>
      <c r="M109" s="8"/>
      <c r="N109" s="8"/>
      <c r="O109" s="8">
        <f t="shared" si="3"/>
        <v>29323.49</v>
      </c>
      <c r="P109" s="17"/>
    </row>
    <row r="110" s="1" customFormat="1" customHeight="1" spans="1:16">
      <c r="A110" s="14"/>
      <c r="B110" s="5" t="s">
        <v>59</v>
      </c>
      <c r="C110" s="8">
        <v>2386.15</v>
      </c>
      <c r="D110" s="8">
        <v>562.88</v>
      </c>
      <c r="E110" s="8">
        <v>6469.33</v>
      </c>
      <c r="F110" s="8">
        <v>8678.06</v>
      </c>
      <c r="G110" s="8">
        <v>5515.2</v>
      </c>
      <c r="H110" s="8">
        <v>5824.83</v>
      </c>
      <c r="I110" s="8"/>
      <c r="J110" s="8"/>
      <c r="K110" s="8">
        <v>5073.26</v>
      </c>
      <c r="L110" s="8">
        <v>4026.24</v>
      </c>
      <c r="M110" s="8">
        <v>4503.7</v>
      </c>
      <c r="N110" s="8">
        <v>4160.82</v>
      </c>
      <c r="O110" s="8">
        <f t="shared" si="3"/>
        <v>47200.47</v>
      </c>
      <c r="P110" s="17"/>
    </row>
    <row r="111" s="1" customFormat="1" customHeight="1" spans="1:16">
      <c r="A111" s="14"/>
      <c r="B111" s="5" t="s">
        <v>60</v>
      </c>
      <c r="C111" s="8">
        <v>2386.15</v>
      </c>
      <c r="D111" s="8">
        <v>562.88</v>
      </c>
      <c r="E111" s="8">
        <v>6469.33</v>
      </c>
      <c r="F111" s="8">
        <v>8709.22</v>
      </c>
      <c r="G111" s="8">
        <v>5515.2</v>
      </c>
      <c r="H111" s="8">
        <v>5817.03</v>
      </c>
      <c r="I111" s="8"/>
      <c r="J111" s="8"/>
      <c r="K111" s="8">
        <v>4187.96</v>
      </c>
      <c r="L111" s="8">
        <v>4018.46</v>
      </c>
      <c r="M111" s="8">
        <v>4456.95</v>
      </c>
      <c r="N111" s="8">
        <v>4490.02</v>
      </c>
      <c r="O111" s="8">
        <f t="shared" si="3"/>
        <v>46613.2</v>
      </c>
      <c r="P111" s="17"/>
    </row>
    <row r="112" s="1" customFormat="1" customHeight="1" spans="1:16">
      <c r="A112" s="14"/>
      <c r="B112" s="5" t="s">
        <v>61</v>
      </c>
      <c r="C112" s="8">
        <v>2386.15</v>
      </c>
      <c r="D112" s="8">
        <v>562.88</v>
      </c>
      <c r="E112" s="8">
        <v>6477.12</v>
      </c>
      <c r="F112" s="8">
        <v>8709.22</v>
      </c>
      <c r="G112" s="8">
        <v>5515.2</v>
      </c>
      <c r="H112" s="8">
        <v>5824.83</v>
      </c>
      <c r="I112" s="8"/>
      <c r="J112" s="8"/>
      <c r="K112" s="8">
        <v>2321.88</v>
      </c>
      <c r="L112" s="8">
        <v>2984.14</v>
      </c>
      <c r="M112" s="8">
        <v>2740.8</v>
      </c>
      <c r="N112" s="8">
        <v>3103.08</v>
      </c>
      <c r="O112" s="8">
        <f t="shared" si="3"/>
        <v>40625.3</v>
      </c>
      <c r="P112" s="17"/>
    </row>
    <row r="113" s="1" customFormat="1" customHeight="1" spans="1:16">
      <c r="A113" s="14"/>
      <c r="B113" s="5" t="s">
        <v>85</v>
      </c>
      <c r="C113" s="8">
        <v>2343.29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>
        <f t="shared" si="3"/>
        <v>2343.29</v>
      </c>
      <c r="P113" s="17"/>
    </row>
    <row r="114" s="1" customFormat="1" customHeight="1" spans="1:16">
      <c r="A114" s="14"/>
      <c r="B114" s="5" t="s">
        <v>65</v>
      </c>
      <c r="C114" s="8">
        <v>4262.49</v>
      </c>
      <c r="D114" s="8">
        <v>2560.73</v>
      </c>
      <c r="E114" s="8">
        <v>6956.54</v>
      </c>
      <c r="F114" s="8">
        <v>3365.28</v>
      </c>
      <c r="G114" s="8">
        <v>2894.94</v>
      </c>
      <c r="H114" s="8">
        <v>3054.6</v>
      </c>
      <c r="I114" s="8"/>
      <c r="J114" s="8"/>
      <c r="K114" s="8">
        <v>3613.36</v>
      </c>
      <c r="L114" s="8">
        <v>2353</v>
      </c>
      <c r="M114" s="8">
        <v>3309.6</v>
      </c>
      <c r="N114" s="8">
        <v>2750.5</v>
      </c>
      <c r="O114" s="8">
        <f t="shared" si="3"/>
        <v>35121.04</v>
      </c>
      <c r="P114" s="17"/>
    </row>
    <row r="115" s="1" customFormat="1" customHeight="1" spans="1:16">
      <c r="A115" s="14"/>
      <c r="B115" s="5" t="s">
        <v>86</v>
      </c>
      <c r="C115" s="8">
        <v>1301.18</v>
      </c>
      <c r="D115" s="8">
        <v>346.68</v>
      </c>
      <c r="E115" s="8">
        <v>3093.44</v>
      </c>
      <c r="F115" s="8">
        <v>4268.92</v>
      </c>
      <c r="G115" s="8">
        <v>2524.82</v>
      </c>
      <c r="H115" s="8">
        <v>2723.42</v>
      </c>
      <c r="I115" s="8"/>
      <c r="J115" s="8"/>
      <c r="K115" s="8">
        <v>3584.16</v>
      </c>
      <c r="L115" s="8">
        <v>2173.8</v>
      </c>
      <c r="M115" s="8">
        <v>3525.8</v>
      </c>
      <c r="N115" s="8">
        <v>2727.12</v>
      </c>
      <c r="O115" s="8">
        <f t="shared" si="3"/>
        <v>26269.34</v>
      </c>
      <c r="P115" s="17"/>
    </row>
    <row r="116" s="1" customFormat="1" customHeight="1" spans="1:16">
      <c r="A116" s="14"/>
      <c r="B116" s="5" t="s">
        <v>63</v>
      </c>
      <c r="C116" s="8">
        <v>4811.18</v>
      </c>
      <c r="D116" s="8">
        <v>2130.82</v>
      </c>
      <c r="E116" s="8">
        <v>11991.96</v>
      </c>
      <c r="F116" s="8">
        <v>16483.64</v>
      </c>
      <c r="G116" s="8">
        <v>13473.32</v>
      </c>
      <c r="H116" s="8">
        <v>11423.72</v>
      </c>
      <c r="I116" s="8"/>
      <c r="J116" s="8"/>
      <c r="K116" s="8">
        <v>2267.34</v>
      </c>
      <c r="L116" s="8">
        <v>2908.18</v>
      </c>
      <c r="M116" s="8">
        <v>2715.46</v>
      </c>
      <c r="N116" s="8">
        <v>3079.7</v>
      </c>
      <c r="O116" s="8">
        <f t="shared" si="3"/>
        <v>71285.32</v>
      </c>
      <c r="P116" s="17"/>
    </row>
    <row r="117" s="1" customFormat="1" customHeight="1" spans="1:16">
      <c r="A117" s="14"/>
      <c r="B117" s="5" t="s">
        <v>53</v>
      </c>
      <c r="C117" s="8">
        <v>1137.56</v>
      </c>
      <c r="D117" s="8">
        <v>204.51</v>
      </c>
      <c r="E117" s="8">
        <v>3243.43</v>
      </c>
      <c r="F117" s="8">
        <v>3817.1</v>
      </c>
      <c r="G117" s="8">
        <v>2875.44</v>
      </c>
      <c r="H117" s="8">
        <v>2953.35</v>
      </c>
      <c r="I117" s="8"/>
      <c r="J117" s="8"/>
      <c r="K117" s="8">
        <v>1608.96</v>
      </c>
      <c r="L117" s="8">
        <v>1324.56</v>
      </c>
      <c r="M117" s="8">
        <v>1511.6</v>
      </c>
      <c r="N117" s="8">
        <v>1363.56</v>
      </c>
      <c r="O117" s="8">
        <f t="shared" si="3"/>
        <v>20040.07</v>
      </c>
      <c r="P117" s="17"/>
    </row>
    <row r="118" s="1" customFormat="1" customHeight="1" spans="1:16">
      <c r="A118" s="14"/>
      <c r="B118" s="5" t="s">
        <v>52</v>
      </c>
      <c r="C118" s="8"/>
      <c r="D118" s="8">
        <v>880.36</v>
      </c>
      <c r="E118" s="8">
        <v>7895.27</v>
      </c>
      <c r="F118" s="8">
        <v>13071.62</v>
      </c>
      <c r="G118" s="8">
        <v>7293.849</v>
      </c>
      <c r="H118" s="8">
        <v>7163.18</v>
      </c>
      <c r="I118" s="8"/>
      <c r="J118" s="8"/>
      <c r="K118" s="8">
        <v>3744.83</v>
      </c>
      <c r="L118" s="8">
        <v>3292.87</v>
      </c>
      <c r="M118" s="8">
        <v>3768.33</v>
      </c>
      <c r="N118" s="8">
        <v>3596.88</v>
      </c>
      <c r="O118" s="8">
        <f t="shared" si="3"/>
        <v>50707.189</v>
      </c>
      <c r="P118" s="17"/>
    </row>
    <row r="119" s="1" customFormat="1" customHeight="1" spans="1:16">
      <c r="A119" s="16"/>
      <c r="B119" s="5" t="s">
        <v>55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>
        <f t="shared" si="3"/>
        <v>0</v>
      </c>
      <c r="P119" s="17"/>
    </row>
    <row r="120" s="1" customFormat="1" customHeight="1" spans="1:16">
      <c r="A120" s="5" t="s">
        <v>87</v>
      </c>
      <c r="B120" s="5" t="s">
        <v>59</v>
      </c>
      <c r="C120" s="8">
        <v>3286.94</v>
      </c>
      <c r="D120" s="8">
        <v>484.8</v>
      </c>
      <c r="E120" s="8">
        <v>4958.64</v>
      </c>
      <c r="F120" s="8">
        <v>4541.97</v>
      </c>
      <c r="G120" s="8">
        <v>4782.03</v>
      </c>
      <c r="H120" s="8">
        <v>4563.21</v>
      </c>
      <c r="I120" s="8"/>
      <c r="J120" s="8"/>
      <c r="K120" s="8"/>
      <c r="L120" s="8"/>
      <c r="M120" s="8"/>
      <c r="N120" s="8"/>
      <c r="O120" s="8">
        <f t="shared" si="3"/>
        <v>22617.59</v>
      </c>
      <c r="P120" s="17"/>
    </row>
    <row r="121" s="1" customFormat="1" customHeight="1" spans="1:16">
      <c r="A121" s="5"/>
      <c r="B121" s="5" t="s">
        <v>60</v>
      </c>
      <c r="C121" s="8">
        <v>3286.94</v>
      </c>
      <c r="D121" s="8">
        <v>484.8</v>
      </c>
      <c r="E121" s="8">
        <v>4958.64</v>
      </c>
      <c r="F121" s="8">
        <v>4541.97</v>
      </c>
      <c r="G121" s="8">
        <v>4782.03</v>
      </c>
      <c r="H121" s="8">
        <v>4563.21</v>
      </c>
      <c r="I121" s="8"/>
      <c r="J121" s="8"/>
      <c r="K121" s="8"/>
      <c r="L121" s="8"/>
      <c r="M121" s="8"/>
      <c r="N121" s="8"/>
      <c r="O121" s="8">
        <f t="shared" si="3"/>
        <v>22617.59</v>
      </c>
      <c r="P121" s="17"/>
    </row>
    <row r="122" s="1" customFormat="1" customHeight="1" spans="1:16">
      <c r="A122" s="5"/>
      <c r="B122" s="5" t="s">
        <v>61</v>
      </c>
      <c r="C122" s="8">
        <v>3286.94</v>
      </c>
      <c r="D122" s="8">
        <v>484.8</v>
      </c>
      <c r="E122" s="8">
        <v>4958.64</v>
      </c>
      <c r="F122" s="8">
        <v>4541.97</v>
      </c>
      <c r="G122" s="8">
        <v>4782.03</v>
      </c>
      <c r="H122" s="8">
        <v>4563.21</v>
      </c>
      <c r="I122" s="8"/>
      <c r="K122" s="8"/>
      <c r="L122" s="8"/>
      <c r="M122" s="8"/>
      <c r="N122" s="8"/>
      <c r="O122" s="8">
        <f t="shared" si="3"/>
        <v>22617.59</v>
      </c>
      <c r="P122" s="17"/>
    </row>
    <row r="123" s="1" customFormat="1" customHeight="1" spans="1:16">
      <c r="A123" s="5" t="s">
        <v>13</v>
      </c>
      <c r="B123" s="5"/>
      <c r="C123" s="8">
        <f>SUM(C2:C122)</f>
        <v>195241.29</v>
      </c>
      <c r="D123" s="8">
        <f>SUM(D2:D122)</f>
        <v>158626.63</v>
      </c>
      <c r="E123" s="8">
        <f t="shared" ref="E123:O123" si="4">SUM(E2:E122)</f>
        <v>181216.67</v>
      </c>
      <c r="F123" s="8">
        <f t="shared" si="4"/>
        <v>214536.97</v>
      </c>
      <c r="G123" s="8">
        <f t="shared" si="4"/>
        <v>162661.729</v>
      </c>
      <c r="H123" s="8">
        <f t="shared" si="4"/>
        <v>156321.64</v>
      </c>
      <c r="I123" s="8">
        <f t="shared" si="4"/>
        <v>7053.02</v>
      </c>
      <c r="J123" s="8">
        <f t="shared" si="4"/>
        <v>276656</v>
      </c>
      <c r="K123" s="8">
        <f t="shared" si="4"/>
        <v>97640.51</v>
      </c>
      <c r="L123" s="8">
        <f t="shared" si="4"/>
        <v>108854.01</v>
      </c>
      <c r="M123" s="8">
        <f t="shared" si="4"/>
        <v>111051.04</v>
      </c>
      <c r="N123" s="8">
        <f t="shared" si="4"/>
        <v>132453.81</v>
      </c>
      <c r="O123" s="8">
        <f t="shared" si="4"/>
        <v>1802313.319</v>
      </c>
      <c r="P123" s="17"/>
    </row>
    <row r="124" s="1" customFormat="1" customHeight="1" spans="2:16">
      <c r="B124" s="3"/>
      <c r="C124" s="17"/>
      <c r="D124" s="17"/>
      <c r="E124" s="17"/>
      <c r="F124" s="17"/>
      <c r="G124" s="17"/>
      <c r="H124" s="17"/>
      <c r="I124" s="17"/>
      <c r="J124" s="26"/>
      <c r="K124" s="17"/>
      <c r="L124" s="17"/>
      <c r="M124" s="17"/>
      <c r="N124" s="17"/>
      <c r="O124" s="17"/>
      <c r="P124" s="17"/>
    </row>
    <row r="125" s="1" customFormat="1" customHeight="1" spans="1:16">
      <c r="A125" s="21" t="s">
        <v>88</v>
      </c>
      <c r="B125" s="22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="1" customFormat="1" customHeight="1" spans="1:16">
      <c r="A126" s="5" t="s">
        <v>49</v>
      </c>
      <c r="B126" s="5"/>
      <c r="C126" s="6">
        <v>43101</v>
      </c>
      <c r="D126" s="6">
        <v>43133</v>
      </c>
      <c r="E126" s="6">
        <v>43162</v>
      </c>
      <c r="F126" s="6">
        <v>43194</v>
      </c>
      <c r="G126" s="6">
        <v>43225</v>
      </c>
      <c r="H126" s="6">
        <v>43257</v>
      </c>
      <c r="I126" s="6">
        <v>43288</v>
      </c>
      <c r="J126" s="6">
        <v>43313</v>
      </c>
      <c r="K126" s="6">
        <v>43352</v>
      </c>
      <c r="L126" s="6">
        <v>43383</v>
      </c>
      <c r="M126" s="6">
        <v>43415</v>
      </c>
      <c r="N126" s="6">
        <v>43446</v>
      </c>
      <c r="O126" s="8" t="s">
        <v>50</v>
      </c>
      <c r="P126" s="17"/>
    </row>
    <row r="127" s="1" customFormat="1" customHeight="1" spans="1:16">
      <c r="A127" s="23" t="s">
        <v>52</v>
      </c>
      <c r="B127" s="24"/>
      <c r="C127" s="8">
        <f>SUM(C2,C118,C27)</f>
        <v>2505.25</v>
      </c>
      <c r="D127" s="8">
        <f t="shared" ref="D127:N127" si="5">SUM(D2,D118,D27)</f>
        <v>2577.11</v>
      </c>
      <c r="E127" s="8">
        <f t="shared" si="5"/>
        <v>11920.68</v>
      </c>
      <c r="F127" s="8">
        <f t="shared" si="5"/>
        <v>21541.57</v>
      </c>
      <c r="G127" s="8">
        <f t="shared" si="5"/>
        <v>10244.009</v>
      </c>
      <c r="H127" s="8">
        <f t="shared" si="5"/>
        <v>9276.8</v>
      </c>
      <c r="I127" s="8">
        <f t="shared" si="5"/>
        <v>556.04</v>
      </c>
      <c r="J127" s="8">
        <v>1080</v>
      </c>
      <c r="K127" s="8">
        <f t="shared" si="5"/>
        <v>4077.83</v>
      </c>
      <c r="L127" s="8">
        <f t="shared" si="5"/>
        <v>4159.27</v>
      </c>
      <c r="M127" s="8">
        <f t="shared" si="5"/>
        <v>4998.84</v>
      </c>
      <c r="N127" s="8">
        <f t="shared" si="5"/>
        <v>5543.31</v>
      </c>
      <c r="O127" s="8">
        <f>SUM(C127:N127)</f>
        <v>78480.709</v>
      </c>
      <c r="P127" s="17"/>
    </row>
    <row r="128" s="1" customFormat="1" customHeight="1" spans="1:16">
      <c r="A128" s="10" t="s">
        <v>53</v>
      </c>
      <c r="B128" s="10"/>
      <c r="C128" s="8">
        <f>SUM(C3,C16,C28,C39,C50,C70,C61,C117)</f>
        <v>11396.96</v>
      </c>
      <c r="D128" s="8">
        <f t="shared" ref="D128:N128" si="6">SUM(D3,D16,D28,D39,D50,D70,D61,D117)</f>
        <v>10821.48</v>
      </c>
      <c r="E128" s="8">
        <f t="shared" si="6"/>
        <v>17256.29</v>
      </c>
      <c r="F128" s="8">
        <f t="shared" si="6"/>
        <v>17641.76</v>
      </c>
      <c r="G128" s="8">
        <f t="shared" si="6"/>
        <v>16279.88</v>
      </c>
      <c r="H128" s="8">
        <f t="shared" si="6"/>
        <v>15809.96</v>
      </c>
      <c r="I128" s="8">
        <f t="shared" si="6"/>
        <v>687.1</v>
      </c>
      <c r="J128" s="8" t="s">
        <v>90</v>
      </c>
      <c r="K128" s="8">
        <f t="shared" si="6"/>
        <v>22267.49</v>
      </c>
      <c r="L128" s="8">
        <f t="shared" si="6"/>
        <v>13292.84</v>
      </c>
      <c r="M128" s="8">
        <f t="shared" si="6"/>
        <v>12374.28</v>
      </c>
      <c r="N128" s="8">
        <f t="shared" si="6"/>
        <v>13638.57</v>
      </c>
      <c r="O128" s="8">
        <f t="shared" ref="O128:O150" si="7">SUM(C128:N128)</f>
        <v>151466.61</v>
      </c>
      <c r="P128" s="17"/>
    </row>
    <row r="129" s="1" customFormat="1" customHeight="1" spans="1:16">
      <c r="A129" s="10" t="s">
        <v>54</v>
      </c>
      <c r="B129" s="10"/>
      <c r="C129" s="8">
        <f>SUM(C4,C17,C29,C40,C51,C71,C62)</f>
        <v>9897.7</v>
      </c>
      <c r="D129" s="8">
        <f t="shared" ref="D129:N129" si="8">SUM(D4,D17,D29,D40,D51,D71,D62)</f>
        <v>13543.65</v>
      </c>
      <c r="E129" s="8">
        <f t="shared" si="8"/>
        <v>12783.52</v>
      </c>
      <c r="F129" s="8">
        <f t="shared" si="8"/>
        <v>14951.84</v>
      </c>
      <c r="G129" s="8">
        <f t="shared" si="8"/>
        <v>10516.99</v>
      </c>
      <c r="H129" s="8">
        <f t="shared" si="8"/>
        <v>9999.75</v>
      </c>
      <c r="I129" s="8">
        <f t="shared" si="8"/>
        <v>570.68</v>
      </c>
      <c r="J129" s="8">
        <v>56660</v>
      </c>
      <c r="K129" s="8">
        <f t="shared" si="8"/>
        <v>10363.58</v>
      </c>
      <c r="L129" s="8">
        <f t="shared" si="8"/>
        <v>10653.45</v>
      </c>
      <c r="M129" s="8">
        <f t="shared" si="8"/>
        <v>10817.28</v>
      </c>
      <c r="N129" s="8">
        <f t="shared" si="8"/>
        <v>11470.05</v>
      </c>
      <c r="O129" s="8">
        <f t="shared" si="7"/>
        <v>172228.49</v>
      </c>
      <c r="P129" s="17"/>
    </row>
    <row r="130" s="1" customFormat="1" customHeight="1" spans="1:16">
      <c r="A130" s="10" t="s">
        <v>55</v>
      </c>
      <c r="B130" s="10"/>
      <c r="C130" s="8">
        <f>SUM(C5,C18,C30,C41,C52,C72,C63,C119)</f>
        <v>1876.54</v>
      </c>
      <c r="D130" s="8">
        <f>SUM(D5,D18,D30,D41,D52,D72,D63,D119)</f>
        <v>0</v>
      </c>
      <c r="E130" s="8">
        <f t="shared" ref="E130:N130" si="9">SUM(E5,E18,E30,E41,E52,E72,E63,E119)</f>
        <v>0</v>
      </c>
      <c r="F130" s="8">
        <f t="shared" si="9"/>
        <v>0</v>
      </c>
      <c r="G130" s="8">
        <f t="shared" si="9"/>
        <v>0</v>
      </c>
      <c r="H130" s="8">
        <f t="shared" si="9"/>
        <v>0</v>
      </c>
      <c r="I130" s="8">
        <f t="shared" si="9"/>
        <v>0</v>
      </c>
      <c r="J130" s="8" t="s">
        <v>90</v>
      </c>
      <c r="K130" s="8">
        <f t="shared" si="9"/>
        <v>0</v>
      </c>
      <c r="L130" s="8">
        <f t="shared" si="9"/>
        <v>0</v>
      </c>
      <c r="M130" s="8">
        <f t="shared" si="9"/>
        <v>0</v>
      </c>
      <c r="N130" s="8">
        <f t="shared" si="9"/>
        <v>0</v>
      </c>
      <c r="O130" s="8">
        <f t="shared" si="7"/>
        <v>1876.54</v>
      </c>
      <c r="P130" s="17"/>
    </row>
    <row r="131" s="1" customFormat="1" customHeight="1" spans="1:16">
      <c r="A131" s="10" t="s">
        <v>56</v>
      </c>
      <c r="B131" s="10"/>
      <c r="C131" s="8">
        <f>SUM(C6,C19,C31,C42,C53,C73,C64)</f>
        <v>2790.44</v>
      </c>
      <c r="D131" s="8">
        <f t="shared" ref="D131:N131" si="10">SUM(D6,D19,D31,D42,D53,D73,D64)</f>
        <v>3341.14</v>
      </c>
      <c r="E131" s="8">
        <f t="shared" si="10"/>
        <v>3143.9</v>
      </c>
      <c r="F131" s="8">
        <f t="shared" si="10"/>
        <v>3865.18</v>
      </c>
      <c r="G131" s="8">
        <f t="shared" si="10"/>
        <v>3331.78</v>
      </c>
      <c r="H131" s="8">
        <f t="shared" si="10"/>
        <v>2126.5</v>
      </c>
      <c r="I131" s="8">
        <f t="shared" si="10"/>
        <v>120.89</v>
      </c>
      <c r="J131" s="8" t="s">
        <v>90</v>
      </c>
      <c r="K131" s="8">
        <f t="shared" si="10"/>
        <v>7928.5</v>
      </c>
      <c r="L131" s="8">
        <f t="shared" si="10"/>
        <v>5644.17</v>
      </c>
      <c r="M131" s="8">
        <f t="shared" si="10"/>
        <v>6091.21</v>
      </c>
      <c r="N131" s="8">
        <f t="shared" si="10"/>
        <v>5960.74</v>
      </c>
      <c r="O131" s="8">
        <f t="shared" si="7"/>
        <v>44344.45</v>
      </c>
      <c r="P131" s="17"/>
    </row>
    <row r="132" s="1" customFormat="1" customHeight="1" spans="1:16">
      <c r="A132" s="10" t="s">
        <v>57</v>
      </c>
      <c r="B132" s="10"/>
      <c r="C132" s="8">
        <f>SUM(C7,C20,C32,C43,C54,C74,C65)</f>
        <v>396.88</v>
      </c>
      <c r="D132" s="8">
        <f t="shared" ref="D132:N132" si="11">SUM(D7,D20,D32,D43,D54,D74,D65)</f>
        <v>0</v>
      </c>
      <c r="E132" s="8">
        <f t="shared" si="11"/>
        <v>0</v>
      </c>
      <c r="F132" s="8">
        <f t="shared" si="11"/>
        <v>0</v>
      </c>
      <c r="G132" s="8">
        <f t="shared" si="11"/>
        <v>0</v>
      </c>
      <c r="H132" s="8">
        <f t="shared" si="11"/>
        <v>0</v>
      </c>
      <c r="I132" s="8">
        <f t="shared" si="11"/>
        <v>0</v>
      </c>
      <c r="J132" s="8" t="s">
        <v>90</v>
      </c>
      <c r="K132" s="8">
        <f t="shared" si="11"/>
        <v>4600.75</v>
      </c>
      <c r="L132" s="8">
        <f t="shared" si="11"/>
        <v>4308.26</v>
      </c>
      <c r="M132" s="8">
        <f t="shared" si="11"/>
        <v>2672.75</v>
      </c>
      <c r="N132" s="8">
        <f t="shared" si="11"/>
        <v>3443.75</v>
      </c>
      <c r="O132" s="8">
        <f t="shared" si="7"/>
        <v>15422.39</v>
      </c>
      <c r="P132" s="17"/>
    </row>
    <row r="133" s="1" customFormat="1" customHeight="1" spans="1:16">
      <c r="A133" s="5" t="s">
        <v>58</v>
      </c>
      <c r="B133" s="5"/>
      <c r="C133" s="8">
        <f>SUM(C8,C21,C33,C44,C55,C75,C66)</f>
        <v>0</v>
      </c>
      <c r="D133" s="8">
        <f t="shared" ref="D133:N133" si="12">SUM(D8,D21,D33,D44,D55,D75,D66)</f>
        <v>0</v>
      </c>
      <c r="E133" s="8">
        <f t="shared" si="12"/>
        <v>0</v>
      </c>
      <c r="F133" s="8">
        <f t="shared" si="12"/>
        <v>0</v>
      </c>
      <c r="G133" s="8">
        <f t="shared" si="12"/>
        <v>0</v>
      </c>
      <c r="H133" s="8">
        <f t="shared" si="12"/>
        <v>0</v>
      </c>
      <c r="I133" s="8">
        <f t="shared" si="12"/>
        <v>0</v>
      </c>
      <c r="J133" s="8" t="s">
        <v>90</v>
      </c>
      <c r="K133" s="8">
        <f t="shared" si="12"/>
        <v>0</v>
      </c>
      <c r="L133" s="8">
        <f t="shared" si="12"/>
        <v>0</v>
      </c>
      <c r="M133" s="8">
        <f t="shared" si="12"/>
        <v>0</v>
      </c>
      <c r="N133" s="8">
        <f t="shared" si="12"/>
        <v>0</v>
      </c>
      <c r="O133" s="8">
        <f t="shared" si="7"/>
        <v>0</v>
      </c>
      <c r="P133" s="17"/>
    </row>
    <row r="134" s="1" customFormat="1" customHeight="1" spans="1:16">
      <c r="A134" s="10" t="s">
        <v>59</v>
      </c>
      <c r="B134" s="10"/>
      <c r="C134" s="8">
        <f>SUM(C9,C22,C34,C45,C56,C67,C76,C79,C89,C99,C110,C120)</f>
        <v>41996.6</v>
      </c>
      <c r="D134" s="8">
        <f t="shared" ref="D134:N134" si="13">SUM(D9,D22,D34,D45,D56,D67,D76,D79,D89,D99,D110,D120)</f>
        <v>37940.81</v>
      </c>
      <c r="E134" s="8">
        <f t="shared" si="13"/>
        <v>35346.6</v>
      </c>
      <c r="F134" s="8">
        <f t="shared" si="13"/>
        <v>39128.79</v>
      </c>
      <c r="G134" s="8">
        <f t="shared" si="13"/>
        <v>30411.47</v>
      </c>
      <c r="H134" s="8">
        <f t="shared" si="13"/>
        <v>30527.99</v>
      </c>
      <c r="I134" s="8">
        <f t="shared" si="13"/>
        <v>1742.4</v>
      </c>
      <c r="J134" s="8">
        <v>62822</v>
      </c>
      <c r="K134" s="8">
        <f t="shared" si="13"/>
        <v>13778.06</v>
      </c>
      <c r="L134" s="8">
        <f t="shared" si="13"/>
        <v>18875.64</v>
      </c>
      <c r="M134" s="8">
        <f t="shared" si="13"/>
        <v>21230.25</v>
      </c>
      <c r="N134" s="8">
        <f t="shared" si="13"/>
        <v>29265.31</v>
      </c>
      <c r="O134" s="8">
        <f t="shared" si="7"/>
        <v>363065.92</v>
      </c>
      <c r="P134" s="17"/>
    </row>
    <row r="135" s="1" customFormat="1" customHeight="1" spans="1:16">
      <c r="A135" s="10" t="s">
        <v>60</v>
      </c>
      <c r="B135" s="10"/>
      <c r="C135" s="8">
        <f>SUM(C10,C23,C35,C46,C57,C68,C77,C80,C90,C100,C111,C121)</f>
        <v>37992.81</v>
      </c>
      <c r="D135" s="8">
        <f t="shared" ref="D135:N135" si="14">SUM(D10,D23,D35,D46,D57,D68,D77,D80,D90,D100,D111,D121)</f>
        <v>34175.69</v>
      </c>
      <c r="E135" s="8">
        <f t="shared" si="14"/>
        <v>35094.51</v>
      </c>
      <c r="F135" s="8">
        <f t="shared" si="14"/>
        <v>39129.8</v>
      </c>
      <c r="G135" s="8">
        <f t="shared" si="14"/>
        <v>31424.68</v>
      </c>
      <c r="H135" s="8">
        <f t="shared" si="14"/>
        <v>31725.47</v>
      </c>
      <c r="I135" s="8">
        <f t="shared" si="14"/>
        <v>2100.46</v>
      </c>
      <c r="J135" s="8">
        <v>56934</v>
      </c>
      <c r="K135" s="8">
        <f t="shared" si="14"/>
        <v>14474.76</v>
      </c>
      <c r="L135" s="8">
        <f t="shared" si="14"/>
        <v>23969.86</v>
      </c>
      <c r="M135" s="8">
        <f t="shared" si="14"/>
        <v>22817.86</v>
      </c>
      <c r="N135" s="8">
        <f t="shared" si="14"/>
        <v>30934.85</v>
      </c>
      <c r="O135" s="8">
        <f t="shared" si="7"/>
        <v>360774.75</v>
      </c>
      <c r="P135" s="17"/>
    </row>
    <row r="136" s="1" customFormat="1" customHeight="1" spans="1:16">
      <c r="A136" s="10" t="s">
        <v>61</v>
      </c>
      <c r="B136" s="10"/>
      <c r="C136" s="8">
        <f>SUM(C11,C24,C36,C47,C58,C69,C78,C81,C91,C101,C112,C122)</f>
        <v>52745.93</v>
      </c>
      <c r="D136" s="8">
        <f t="shared" ref="D136:N136" si="15">SUM(D11,D24,D36,D47,D58,D69,D78,D81,D91,D101,D112,D122)</f>
        <v>27404.94</v>
      </c>
      <c r="E136" s="8">
        <f t="shared" si="15"/>
        <v>33981.39</v>
      </c>
      <c r="F136" s="8">
        <f t="shared" si="15"/>
        <v>39250.92</v>
      </c>
      <c r="G136" s="8">
        <f t="shared" si="15"/>
        <v>31596.07</v>
      </c>
      <c r="H136" s="8">
        <f t="shared" si="15"/>
        <v>30764.98</v>
      </c>
      <c r="I136" s="8">
        <f t="shared" si="15"/>
        <v>1275.45</v>
      </c>
      <c r="J136" s="8">
        <v>49990</v>
      </c>
      <c r="K136" s="8">
        <f t="shared" si="15"/>
        <v>9592.68</v>
      </c>
      <c r="L136" s="8">
        <f t="shared" si="15"/>
        <v>18013.54</v>
      </c>
      <c r="M136" s="8">
        <f t="shared" si="15"/>
        <v>18439.71</v>
      </c>
      <c r="N136" s="8">
        <f t="shared" si="15"/>
        <v>20969.91</v>
      </c>
      <c r="O136" s="8">
        <f t="shared" si="7"/>
        <v>334025.52</v>
      </c>
      <c r="P136" s="17"/>
    </row>
    <row r="137" s="1" customFormat="1" customHeight="1" spans="1:16">
      <c r="A137" s="10" t="s">
        <v>62</v>
      </c>
      <c r="B137" s="10"/>
      <c r="C137" s="8">
        <f>SUM(C12,C25,C37,C48,C59)</f>
        <v>0</v>
      </c>
      <c r="D137" s="8">
        <f t="shared" ref="D137:N137" si="16">SUM(D12,D25,D37,D48,D59)</f>
        <v>0</v>
      </c>
      <c r="E137" s="8">
        <f t="shared" si="16"/>
        <v>607.5</v>
      </c>
      <c r="F137" s="8">
        <f t="shared" si="16"/>
        <v>792</v>
      </c>
      <c r="G137" s="8">
        <f t="shared" si="16"/>
        <v>353</v>
      </c>
      <c r="H137" s="8">
        <f t="shared" si="16"/>
        <v>0</v>
      </c>
      <c r="I137" s="8">
        <f t="shared" si="16"/>
        <v>0</v>
      </c>
      <c r="J137" s="8">
        <v>10283</v>
      </c>
      <c r="K137" s="8">
        <f t="shared" si="16"/>
        <v>0</v>
      </c>
      <c r="L137" s="8">
        <f t="shared" si="16"/>
        <v>0</v>
      </c>
      <c r="M137" s="8">
        <f t="shared" si="16"/>
        <v>0</v>
      </c>
      <c r="N137" s="8">
        <f t="shared" si="16"/>
        <v>0</v>
      </c>
      <c r="O137" s="8">
        <f t="shared" si="7"/>
        <v>12035.5</v>
      </c>
      <c r="P137" s="17"/>
    </row>
    <row r="138" s="1" customFormat="1" customHeight="1" spans="1:16">
      <c r="A138" s="10" t="s">
        <v>63</v>
      </c>
      <c r="B138" s="10"/>
      <c r="C138" s="8">
        <f>SUM(C13,C26,C38,C49,C60,C116)</f>
        <v>7133.03</v>
      </c>
      <c r="D138" s="8">
        <f t="shared" ref="D138:N138" si="17">SUM(D13,D26,D38,D49,D60,D116)</f>
        <v>5782.32</v>
      </c>
      <c r="E138" s="8">
        <f t="shared" si="17"/>
        <v>12123.96</v>
      </c>
      <c r="F138" s="8">
        <f t="shared" si="17"/>
        <v>16835.64</v>
      </c>
      <c r="G138" s="8">
        <f t="shared" si="17"/>
        <v>13506.32</v>
      </c>
      <c r="H138" s="8">
        <f t="shared" si="17"/>
        <v>11423.72</v>
      </c>
      <c r="I138" s="8">
        <f t="shared" si="17"/>
        <v>0</v>
      </c>
      <c r="J138" s="8">
        <v>936</v>
      </c>
      <c r="K138" s="8">
        <f t="shared" si="17"/>
        <v>2267.34</v>
      </c>
      <c r="L138" s="8">
        <f t="shared" si="17"/>
        <v>2908.18</v>
      </c>
      <c r="M138" s="8">
        <f t="shared" si="17"/>
        <v>2715.46</v>
      </c>
      <c r="N138" s="8">
        <f t="shared" si="17"/>
        <v>3079.7</v>
      </c>
      <c r="O138" s="8">
        <f t="shared" si="7"/>
        <v>78711.67</v>
      </c>
      <c r="P138" s="17"/>
    </row>
    <row r="139" s="1" customFormat="1" customHeight="1" spans="1:16">
      <c r="A139" s="10" t="s">
        <v>64</v>
      </c>
      <c r="B139" s="10"/>
      <c r="C139" s="8">
        <f>C14</f>
        <v>16216.04</v>
      </c>
      <c r="D139" s="8">
        <f t="shared" ref="D139:N139" si="18">D14</f>
        <v>19559.46</v>
      </c>
      <c r="E139" s="8">
        <f t="shared" si="18"/>
        <v>2448.75</v>
      </c>
      <c r="F139" s="8">
        <f t="shared" si="18"/>
        <v>1794.75</v>
      </c>
      <c r="G139" s="8">
        <f t="shared" si="18"/>
        <v>1524.75</v>
      </c>
      <c r="H139" s="8">
        <f t="shared" si="18"/>
        <v>1526.25</v>
      </c>
      <c r="I139" s="8">
        <f t="shared" si="18"/>
        <v>0</v>
      </c>
      <c r="J139" s="8">
        <v>37951</v>
      </c>
      <c r="K139" s="8">
        <f t="shared" si="18"/>
        <v>1092</v>
      </c>
      <c r="L139" s="8">
        <f t="shared" si="18"/>
        <v>2502</v>
      </c>
      <c r="M139" s="8">
        <f t="shared" si="18"/>
        <v>2058</v>
      </c>
      <c r="N139" s="8">
        <f t="shared" si="18"/>
        <v>2670</v>
      </c>
      <c r="O139" s="8">
        <f t="shared" si="7"/>
        <v>89343</v>
      </c>
      <c r="P139" s="17"/>
    </row>
    <row r="140" s="1" customFormat="1" customHeight="1" spans="1:16">
      <c r="A140" s="23" t="s">
        <v>73</v>
      </c>
      <c r="B140" s="24"/>
      <c r="C140" s="8">
        <f t="shared" ref="C140:C146" si="19">SUM(C82,C92,C102)</f>
        <v>0</v>
      </c>
      <c r="D140" s="8">
        <f t="shared" ref="D140:N140" si="20">SUM(D82,D92,D102)</f>
        <v>0</v>
      </c>
      <c r="E140" s="8">
        <f t="shared" si="20"/>
        <v>0</v>
      </c>
      <c r="F140" s="8">
        <f t="shared" si="20"/>
        <v>0</v>
      </c>
      <c r="G140" s="8">
        <f t="shared" si="20"/>
        <v>0</v>
      </c>
      <c r="H140" s="8">
        <f t="shared" si="20"/>
        <v>0</v>
      </c>
      <c r="I140" s="8">
        <f t="shared" si="20"/>
        <v>0</v>
      </c>
      <c r="J140" s="8" t="s">
        <v>90</v>
      </c>
      <c r="K140" s="8">
        <f t="shared" si="20"/>
        <v>0</v>
      </c>
      <c r="L140" s="8">
        <f t="shared" si="20"/>
        <v>0</v>
      </c>
      <c r="M140" s="8">
        <f t="shared" si="20"/>
        <v>0</v>
      </c>
      <c r="N140" s="8">
        <f t="shared" si="20"/>
        <v>0</v>
      </c>
      <c r="O140" s="8">
        <f t="shared" si="7"/>
        <v>0</v>
      </c>
      <c r="P140" s="17"/>
    </row>
    <row r="141" s="1" customFormat="1" customHeight="1" spans="1:16">
      <c r="A141" s="23" t="s">
        <v>74</v>
      </c>
      <c r="B141" s="24"/>
      <c r="C141" s="8">
        <f t="shared" si="19"/>
        <v>0</v>
      </c>
      <c r="D141" s="8">
        <f t="shared" ref="D141:N141" si="21">SUM(D83,D93,D103)</f>
        <v>0</v>
      </c>
      <c r="E141" s="8">
        <f t="shared" si="21"/>
        <v>0</v>
      </c>
      <c r="F141" s="8">
        <f t="shared" si="21"/>
        <v>0</v>
      </c>
      <c r="G141" s="8">
        <f t="shared" si="21"/>
        <v>0</v>
      </c>
      <c r="H141" s="8">
        <f t="shared" si="21"/>
        <v>0</v>
      </c>
      <c r="I141" s="8">
        <f t="shared" si="21"/>
        <v>0</v>
      </c>
      <c r="J141" s="8" t="s">
        <v>90</v>
      </c>
      <c r="K141" s="8">
        <f t="shared" si="21"/>
        <v>0</v>
      </c>
      <c r="L141" s="8">
        <f t="shared" si="21"/>
        <v>0</v>
      </c>
      <c r="M141" s="8">
        <f t="shared" si="21"/>
        <v>0</v>
      </c>
      <c r="N141" s="8">
        <f t="shared" si="21"/>
        <v>0</v>
      </c>
      <c r="O141" s="8">
        <f t="shared" si="7"/>
        <v>0</v>
      </c>
      <c r="P141" s="17"/>
    </row>
    <row r="142" s="1" customFormat="1" customHeight="1" spans="1:16">
      <c r="A142" s="23" t="s">
        <v>75</v>
      </c>
      <c r="B142" s="24"/>
      <c r="C142" s="8">
        <f t="shared" si="19"/>
        <v>0</v>
      </c>
      <c r="D142" s="8">
        <f t="shared" ref="D142:N142" si="22">SUM(D84,D94,D104)</f>
        <v>0</v>
      </c>
      <c r="E142" s="8">
        <f t="shared" si="22"/>
        <v>0</v>
      </c>
      <c r="F142" s="8">
        <f t="shared" si="22"/>
        <v>0</v>
      </c>
      <c r="G142" s="8">
        <f t="shared" si="22"/>
        <v>0</v>
      </c>
      <c r="H142" s="8">
        <f t="shared" si="22"/>
        <v>0</v>
      </c>
      <c r="I142" s="8">
        <f t="shared" si="22"/>
        <v>0</v>
      </c>
      <c r="J142" s="8" t="s">
        <v>90</v>
      </c>
      <c r="K142" s="8">
        <f t="shared" si="22"/>
        <v>0</v>
      </c>
      <c r="L142" s="8">
        <f t="shared" si="22"/>
        <v>0</v>
      </c>
      <c r="M142" s="8">
        <f t="shared" si="22"/>
        <v>0</v>
      </c>
      <c r="N142" s="8">
        <f t="shared" si="22"/>
        <v>0</v>
      </c>
      <c r="O142" s="8">
        <f t="shared" si="7"/>
        <v>0</v>
      </c>
      <c r="P142" s="17"/>
    </row>
    <row r="143" s="1" customFormat="1" customHeight="1" spans="1:16">
      <c r="A143" s="23" t="s">
        <v>76</v>
      </c>
      <c r="B143" s="24"/>
      <c r="C143" s="8">
        <f t="shared" si="19"/>
        <v>0</v>
      </c>
      <c r="D143" s="8">
        <f t="shared" ref="D143:N143" si="23">SUM(D85,D95,D105)</f>
        <v>0</v>
      </c>
      <c r="E143" s="8">
        <f t="shared" si="23"/>
        <v>0</v>
      </c>
      <c r="F143" s="8">
        <f t="shared" si="23"/>
        <v>0</v>
      </c>
      <c r="G143" s="8">
        <f t="shared" si="23"/>
        <v>0</v>
      </c>
      <c r="H143" s="8">
        <f t="shared" si="23"/>
        <v>0</v>
      </c>
      <c r="I143" s="8">
        <f t="shared" si="23"/>
        <v>0</v>
      </c>
      <c r="J143" s="8" t="s">
        <v>90</v>
      </c>
      <c r="K143" s="8">
        <f t="shared" si="23"/>
        <v>0</v>
      </c>
      <c r="L143" s="8">
        <f t="shared" si="23"/>
        <v>0</v>
      </c>
      <c r="M143" s="8">
        <f t="shared" si="23"/>
        <v>0</v>
      </c>
      <c r="N143" s="8">
        <f t="shared" si="23"/>
        <v>0</v>
      </c>
      <c r="O143" s="8">
        <f t="shared" si="7"/>
        <v>0</v>
      </c>
      <c r="P143" s="17"/>
    </row>
    <row r="144" s="1" customFormat="1" customHeight="1" spans="1:16">
      <c r="A144" s="23" t="s">
        <v>77</v>
      </c>
      <c r="B144" s="24"/>
      <c r="C144" s="8">
        <f t="shared" si="19"/>
        <v>0</v>
      </c>
      <c r="D144" s="8">
        <f t="shared" ref="D144:N144" si="24">SUM(D86,D96,D106)</f>
        <v>0</v>
      </c>
      <c r="E144" s="8">
        <f t="shared" si="24"/>
        <v>0</v>
      </c>
      <c r="F144" s="8">
        <f t="shared" si="24"/>
        <v>0</v>
      </c>
      <c r="G144" s="8">
        <f t="shared" si="24"/>
        <v>0</v>
      </c>
      <c r="H144" s="8">
        <f t="shared" si="24"/>
        <v>0</v>
      </c>
      <c r="I144" s="8">
        <f t="shared" si="24"/>
        <v>0</v>
      </c>
      <c r="J144" s="8" t="s">
        <v>90</v>
      </c>
      <c r="K144" s="8">
        <f t="shared" si="24"/>
        <v>0</v>
      </c>
      <c r="L144" s="8">
        <f t="shared" si="24"/>
        <v>0</v>
      </c>
      <c r="M144" s="8">
        <f t="shared" si="24"/>
        <v>0</v>
      </c>
      <c r="N144" s="8">
        <f t="shared" si="24"/>
        <v>0</v>
      </c>
      <c r="O144" s="8">
        <f t="shared" si="7"/>
        <v>0</v>
      </c>
      <c r="P144" s="17"/>
    </row>
    <row r="145" s="1" customFormat="1" customHeight="1" spans="1:16">
      <c r="A145" s="23" t="s">
        <v>78</v>
      </c>
      <c r="B145" s="24"/>
      <c r="C145" s="8">
        <f t="shared" si="19"/>
        <v>0</v>
      </c>
      <c r="D145" s="8">
        <f t="shared" ref="D145:N145" si="25">SUM(D87,D97,D107)</f>
        <v>0</v>
      </c>
      <c r="E145" s="8">
        <f t="shared" si="25"/>
        <v>0</v>
      </c>
      <c r="F145" s="8">
        <f t="shared" si="25"/>
        <v>0</v>
      </c>
      <c r="G145" s="8">
        <f t="shared" si="25"/>
        <v>0</v>
      </c>
      <c r="H145" s="8">
        <f t="shared" si="25"/>
        <v>0</v>
      </c>
      <c r="I145" s="8">
        <f t="shared" si="25"/>
        <v>0</v>
      </c>
      <c r="J145" s="8" t="s">
        <v>90</v>
      </c>
      <c r="K145" s="8">
        <f t="shared" si="25"/>
        <v>0</v>
      </c>
      <c r="L145" s="8">
        <f t="shared" si="25"/>
        <v>0</v>
      </c>
      <c r="M145" s="8">
        <f t="shared" si="25"/>
        <v>0</v>
      </c>
      <c r="N145" s="8">
        <f t="shared" si="25"/>
        <v>0</v>
      </c>
      <c r="O145" s="8">
        <f t="shared" si="7"/>
        <v>0</v>
      </c>
      <c r="P145" s="17"/>
    </row>
    <row r="146" s="1" customFormat="1" customHeight="1" spans="1:16">
      <c r="A146" s="23" t="s">
        <v>79</v>
      </c>
      <c r="B146" s="24"/>
      <c r="C146" s="8">
        <f t="shared" si="19"/>
        <v>0</v>
      </c>
      <c r="D146" s="8">
        <f t="shared" ref="D146:N146" si="26">SUM(D88,D98,D108)</f>
        <v>0</v>
      </c>
      <c r="E146" s="8">
        <f t="shared" si="26"/>
        <v>0</v>
      </c>
      <c r="F146" s="8">
        <f t="shared" si="26"/>
        <v>0</v>
      </c>
      <c r="G146" s="8">
        <f t="shared" si="26"/>
        <v>0</v>
      </c>
      <c r="H146" s="8">
        <f t="shared" si="26"/>
        <v>0</v>
      </c>
      <c r="I146" s="8">
        <f t="shared" si="26"/>
        <v>0</v>
      </c>
      <c r="J146" s="8" t="s">
        <v>90</v>
      </c>
      <c r="K146" s="8">
        <f t="shared" si="26"/>
        <v>0</v>
      </c>
      <c r="L146" s="8">
        <f t="shared" si="26"/>
        <v>0</v>
      </c>
      <c r="M146" s="8">
        <f t="shared" si="26"/>
        <v>0</v>
      </c>
      <c r="N146" s="8">
        <f t="shared" si="26"/>
        <v>0</v>
      </c>
      <c r="O146" s="8">
        <f t="shared" si="7"/>
        <v>0</v>
      </c>
      <c r="P146" s="17"/>
    </row>
    <row r="147" s="1" customFormat="1" customHeight="1" spans="1:16">
      <c r="A147" s="5" t="s">
        <v>84</v>
      </c>
      <c r="B147" s="5"/>
      <c r="C147" s="8">
        <f>SUM(C109)</f>
        <v>2386.15</v>
      </c>
      <c r="D147" s="8">
        <f t="shared" ref="D147:N147" si="27">SUM(D109)</f>
        <v>572.62</v>
      </c>
      <c r="E147" s="8">
        <f t="shared" si="27"/>
        <v>6459.59</v>
      </c>
      <c r="F147" s="8">
        <f t="shared" si="27"/>
        <v>8584.58</v>
      </c>
      <c r="G147" s="8">
        <f t="shared" si="27"/>
        <v>5515.2</v>
      </c>
      <c r="H147" s="8">
        <f t="shared" si="27"/>
        <v>5805.35</v>
      </c>
      <c r="I147" s="8">
        <f t="shared" si="27"/>
        <v>0</v>
      </c>
      <c r="J147" s="8" t="s">
        <v>90</v>
      </c>
      <c r="K147" s="8">
        <f t="shared" si="27"/>
        <v>0</v>
      </c>
      <c r="L147" s="8">
        <f t="shared" si="27"/>
        <v>0</v>
      </c>
      <c r="M147" s="8">
        <f t="shared" si="27"/>
        <v>0</v>
      </c>
      <c r="N147" s="8">
        <f t="shared" si="27"/>
        <v>0</v>
      </c>
      <c r="O147" s="8">
        <f t="shared" si="7"/>
        <v>29323.49</v>
      </c>
      <c r="P147" s="17"/>
    </row>
    <row r="148" s="1" customFormat="1" customHeight="1" spans="1:16">
      <c r="A148" s="5" t="s">
        <v>85</v>
      </c>
      <c r="B148" s="5"/>
      <c r="C148" s="8">
        <f>SUM(C113)</f>
        <v>2343.29</v>
      </c>
      <c r="D148" s="8">
        <f t="shared" ref="D148:N148" si="28">SUM(D113)</f>
        <v>0</v>
      </c>
      <c r="E148" s="8">
        <f t="shared" si="28"/>
        <v>0</v>
      </c>
      <c r="F148" s="8">
        <f t="shared" si="28"/>
        <v>0</v>
      </c>
      <c r="G148" s="8">
        <f t="shared" si="28"/>
        <v>0</v>
      </c>
      <c r="H148" s="8">
        <f t="shared" si="28"/>
        <v>0</v>
      </c>
      <c r="I148" s="8">
        <f t="shared" si="28"/>
        <v>0</v>
      </c>
      <c r="J148" s="8" t="s">
        <v>90</v>
      </c>
      <c r="K148" s="8">
        <f t="shared" si="28"/>
        <v>0</v>
      </c>
      <c r="L148" s="8">
        <f t="shared" si="28"/>
        <v>0</v>
      </c>
      <c r="M148" s="8">
        <f t="shared" si="28"/>
        <v>0</v>
      </c>
      <c r="N148" s="8">
        <f t="shared" si="28"/>
        <v>0</v>
      </c>
      <c r="O148" s="8">
        <f t="shared" si="7"/>
        <v>2343.29</v>
      </c>
      <c r="P148" s="17"/>
    </row>
    <row r="149" s="1" customFormat="1" customHeight="1" spans="1:16">
      <c r="A149" s="5" t="s">
        <v>65</v>
      </c>
      <c r="B149" s="5"/>
      <c r="C149" s="8">
        <f>SUM(C114,C15)</f>
        <v>4262.49</v>
      </c>
      <c r="D149" s="8">
        <f t="shared" ref="D149:N149" si="29">SUM(D114,D15)</f>
        <v>2560.73</v>
      </c>
      <c r="E149" s="8">
        <f t="shared" si="29"/>
        <v>6956.54</v>
      </c>
      <c r="F149" s="8">
        <f t="shared" si="29"/>
        <v>6751.22</v>
      </c>
      <c r="G149" s="8">
        <f t="shared" si="29"/>
        <v>5432.76</v>
      </c>
      <c r="H149" s="8">
        <f t="shared" si="29"/>
        <v>4611.45</v>
      </c>
      <c r="I149" s="8">
        <f t="shared" si="29"/>
        <v>0</v>
      </c>
      <c r="J149" s="8" t="s">
        <v>90</v>
      </c>
      <c r="K149" s="8">
        <f t="shared" si="29"/>
        <v>3613.36</v>
      </c>
      <c r="L149" s="8">
        <f t="shared" si="29"/>
        <v>2353</v>
      </c>
      <c r="M149" s="8">
        <f t="shared" si="29"/>
        <v>3309.6</v>
      </c>
      <c r="N149" s="8">
        <f t="shared" si="29"/>
        <v>2750.5</v>
      </c>
      <c r="O149" s="8">
        <f t="shared" si="7"/>
        <v>42601.65</v>
      </c>
      <c r="P149" s="17"/>
    </row>
    <row r="150" s="1" customFormat="1" customHeight="1" spans="1:16">
      <c r="A150" s="5" t="s">
        <v>86</v>
      </c>
      <c r="B150" s="5"/>
      <c r="C150" s="8">
        <f>SUM(C115)</f>
        <v>1301.18</v>
      </c>
      <c r="D150" s="8">
        <f t="shared" ref="D150:N150" si="30">SUM(D115)</f>
        <v>346.68</v>
      </c>
      <c r="E150" s="8">
        <f t="shared" si="30"/>
        <v>3093.44</v>
      </c>
      <c r="F150" s="8">
        <f t="shared" si="30"/>
        <v>4268.92</v>
      </c>
      <c r="G150" s="8">
        <f t="shared" si="30"/>
        <v>2524.82</v>
      </c>
      <c r="H150" s="8">
        <f t="shared" si="30"/>
        <v>2723.42</v>
      </c>
      <c r="I150" s="8">
        <f t="shared" si="30"/>
        <v>0</v>
      </c>
      <c r="J150" s="8" t="s">
        <v>90</v>
      </c>
      <c r="K150" s="8">
        <f t="shared" si="30"/>
        <v>3584.16</v>
      </c>
      <c r="L150" s="8">
        <f t="shared" si="30"/>
        <v>2173.8</v>
      </c>
      <c r="M150" s="8">
        <f t="shared" si="30"/>
        <v>3525.8</v>
      </c>
      <c r="N150" s="8">
        <f t="shared" si="30"/>
        <v>2727.12</v>
      </c>
      <c r="O150" s="8">
        <f t="shared" si="7"/>
        <v>26269.34</v>
      </c>
      <c r="P150" s="17"/>
    </row>
    <row r="151" s="1" customFormat="1" customHeight="1" spans="1:16">
      <c r="A151" s="5" t="s">
        <v>13</v>
      </c>
      <c r="B151" s="5"/>
      <c r="C151" s="8">
        <f>SUM(C127:C150)</f>
        <v>195241.29</v>
      </c>
      <c r="D151" s="8">
        <f t="shared" ref="D151:O151" si="31">SUM(D127:D150)</f>
        <v>158626.63</v>
      </c>
      <c r="E151" s="8">
        <f t="shared" si="31"/>
        <v>181216.67</v>
      </c>
      <c r="F151" s="8">
        <f t="shared" si="31"/>
        <v>214536.97</v>
      </c>
      <c r="G151" s="8">
        <f t="shared" si="31"/>
        <v>162661.729</v>
      </c>
      <c r="H151" s="8">
        <f t="shared" si="31"/>
        <v>156321.64</v>
      </c>
      <c r="I151" s="8">
        <f t="shared" si="31"/>
        <v>7053.02</v>
      </c>
      <c r="J151" s="8">
        <f t="shared" si="31"/>
        <v>276656</v>
      </c>
      <c r="K151" s="8">
        <f t="shared" si="31"/>
        <v>97640.51</v>
      </c>
      <c r="L151" s="8">
        <f t="shared" si="31"/>
        <v>108854.01</v>
      </c>
      <c r="M151" s="8">
        <f t="shared" si="31"/>
        <v>111051.04</v>
      </c>
      <c r="N151" s="8">
        <f t="shared" si="31"/>
        <v>132453.81</v>
      </c>
      <c r="O151" s="8">
        <f t="shared" si="31"/>
        <v>1802313.319</v>
      </c>
      <c r="P151" s="17"/>
    </row>
    <row r="152" s="1" customFormat="1" customHeight="1" spans="2:10">
      <c r="B152" s="3"/>
      <c r="J152" s="26"/>
    </row>
    <row r="153" s="1" customFormat="1" customHeight="1" spans="1:2">
      <c r="A153" s="21" t="s">
        <v>89</v>
      </c>
      <c r="B153" s="22"/>
    </row>
    <row r="154" s="1" customFormat="1" customHeight="1" spans="1:15">
      <c r="A154" s="5" t="s">
        <v>48</v>
      </c>
      <c r="B154" s="5"/>
      <c r="C154" s="6">
        <v>43101</v>
      </c>
      <c r="D154" s="6">
        <v>43133</v>
      </c>
      <c r="E154" s="6">
        <v>43162</v>
      </c>
      <c r="F154" s="6">
        <v>43194</v>
      </c>
      <c r="G154" s="6">
        <v>43225</v>
      </c>
      <c r="H154" s="6">
        <v>43257</v>
      </c>
      <c r="I154" s="6">
        <v>43288</v>
      </c>
      <c r="J154" s="6">
        <v>43313</v>
      </c>
      <c r="K154" s="6">
        <v>43352</v>
      </c>
      <c r="L154" s="6">
        <v>43383</v>
      </c>
      <c r="M154" s="6">
        <v>43415</v>
      </c>
      <c r="N154" s="6">
        <v>43446</v>
      </c>
      <c r="O154" s="4" t="s">
        <v>50</v>
      </c>
    </row>
    <row r="155" s="1" customFormat="1" customHeight="1" spans="1:15">
      <c r="A155" s="5" t="s">
        <v>51</v>
      </c>
      <c r="B155" s="5"/>
      <c r="C155" s="8">
        <f>SUM(C2:C15)</f>
        <v>111858.64</v>
      </c>
      <c r="D155" s="8">
        <f t="shared" ref="D155:N155" si="32">SUM(D2:D15)</f>
        <v>108960.2</v>
      </c>
      <c r="E155" s="8">
        <f t="shared" si="32"/>
        <v>71083.8</v>
      </c>
      <c r="F155" s="8">
        <f t="shared" si="32"/>
        <v>93594.34</v>
      </c>
      <c r="G155" s="8">
        <f t="shared" si="32"/>
        <v>64231.09</v>
      </c>
      <c r="H155" s="8">
        <f t="shared" si="32"/>
        <v>56531.79</v>
      </c>
      <c r="I155" s="8">
        <f t="shared" si="32"/>
        <v>4042.83</v>
      </c>
      <c r="J155" s="8">
        <v>113390</v>
      </c>
      <c r="K155" s="8">
        <f t="shared" si="32"/>
        <v>47487.36</v>
      </c>
      <c r="L155" s="8">
        <f t="shared" si="32"/>
        <v>42453.76</v>
      </c>
      <c r="M155" s="8">
        <f t="shared" si="32"/>
        <v>43846.04</v>
      </c>
      <c r="N155" s="8">
        <f t="shared" si="32"/>
        <v>51938.83</v>
      </c>
      <c r="O155" s="8">
        <f>SUM(C155:N155)</f>
        <v>809418.68</v>
      </c>
    </row>
    <row r="156" s="1" customFormat="1" customHeight="1" spans="1:15">
      <c r="A156" s="5" t="s">
        <v>66</v>
      </c>
      <c r="B156" s="5"/>
      <c r="C156" s="8">
        <f>SUM(C16:C26)</f>
        <v>4844</v>
      </c>
      <c r="D156" s="8">
        <f t="shared" ref="D156:N156" si="33">SUM(D16:D26)</f>
        <v>0</v>
      </c>
      <c r="E156" s="8">
        <f t="shared" si="33"/>
        <v>0</v>
      </c>
      <c r="F156" s="8">
        <f t="shared" si="33"/>
        <v>0</v>
      </c>
      <c r="G156" s="8">
        <f t="shared" si="33"/>
        <v>0</v>
      </c>
      <c r="H156" s="8">
        <f t="shared" si="33"/>
        <v>1440</v>
      </c>
      <c r="I156" s="8">
        <f t="shared" si="33"/>
        <v>0</v>
      </c>
      <c r="J156" s="8">
        <v>46698</v>
      </c>
      <c r="K156" s="8">
        <f t="shared" si="33"/>
        <v>5394</v>
      </c>
      <c r="L156" s="8">
        <f t="shared" si="33"/>
        <v>9156</v>
      </c>
      <c r="M156" s="8">
        <f t="shared" si="33"/>
        <v>7907.56</v>
      </c>
      <c r="N156" s="8">
        <f t="shared" si="33"/>
        <v>8357.34</v>
      </c>
      <c r="O156" s="8">
        <f t="shared" ref="O156:O166" si="34">SUM(C156:N156)</f>
        <v>83796.9</v>
      </c>
    </row>
    <row r="157" s="1" customFormat="1" customHeight="1" spans="1:15">
      <c r="A157" s="5" t="s">
        <v>67</v>
      </c>
      <c r="B157" s="5"/>
      <c r="C157" s="8">
        <f t="shared" ref="C157:N157" si="35">SUM(C28:C38)</f>
        <v>2046</v>
      </c>
      <c r="D157" s="8">
        <f t="shared" si="35"/>
        <v>0</v>
      </c>
      <c r="E157" s="8">
        <f t="shared" si="35"/>
        <v>0</v>
      </c>
      <c r="F157" s="8">
        <f t="shared" si="35"/>
        <v>420</v>
      </c>
      <c r="G157" s="8">
        <f t="shared" si="35"/>
        <v>0</v>
      </c>
      <c r="H157" s="8">
        <f t="shared" si="35"/>
        <v>0</v>
      </c>
      <c r="I157" s="8">
        <f t="shared" si="35"/>
        <v>0</v>
      </c>
      <c r="J157" s="8">
        <v>74687</v>
      </c>
      <c r="K157" s="8">
        <f t="shared" si="35"/>
        <v>11838</v>
      </c>
      <c r="L157" s="8">
        <f t="shared" si="35"/>
        <v>21024</v>
      </c>
      <c r="M157" s="8">
        <f t="shared" si="35"/>
        <v>21168</v>
      </c>
      <c r="N157" s="8">
        <f t="shared" si="35"/>
        <v>32038</v>
      </c>
      <c r="O157" s="8">
        <f t="shared" si="34"/>
        <v>163221</v>
      </c>
    </row>
    <row r="158" s="1" customFormat="1" customHeight="1" spans="1:15">
      <c r="A158" s="5" t="s">
        <v>68</v>
      </c>
      <c r="B158" s="5"/>
      <c r="C158" s="8">
        <f t="shared" ref="C158:N158" si="36">SUM(C39:C49)</f>
        <v>43231.53</v>
      </c>
      <c r="D158" s="8">
        <f t="shared" si="36"/>
        <v>39827.67</v>
      </c>
      <c r="E158" s="8">
        <f t="shared" si="36"/>
        <v>36200.94</v>
      </c>
      <c r="F158" s="8">
        <f t="shared" si="36"/>
        <v>31209.08</v>
      </c>
      <c r="G158" s="8">
        <f t="shared" si="36"/>
        <v>32961.38</v>
      </c>
      <c r="H158" s="8">
        <f t="shared" si="36"/>
        <v>34069.91</v>
      </c>
      <c r="I158" s="8">
        <f t="shared" si="36"/>
        <v>3010.19</v>
      </c>
      <c r="J158" s="8">
        <v>41881</v>
      </c>
      <c r="K158" s="8">
        <f t="shared" si="36"/>
        <v>6519.4</v>
      </c>
      <c r="L158" s="8">
        <f t="shared" si="36"/>
        <v>13139</v>
      </c>
      <c r="M158" s="8">
        <f t="shared" si="36"/>
        <v>11597.2</v>
      </c>
      <c r="N158" s="8">
        <f t="shared" si="36"/>
        <v>14847.96</v>
      </c>
      <c r="O158" s="8">
        <f t="shared" si="34"/>
        <v>308495.26</v>
      </c>
    </row>
    <row r="159" s="1" customFormat="1" customHeight="1" spans="1:15">
      <c r="A159" s="5" t="s">
        <v>69</v>
      </c>
      <c r="B159" s="5"/>
      <c r="C159" s="8">
        <f t="shared" ref="C159:N159" si="37">SUM(C50:C60)</f>
        <v>0</v>
      </c>
      <c r="D159" s="8">
        <f t="shared" si="37"/>
        <v>0</v>
      </c>
      <c r="E159" s="8">
        <f t="shared" si="37"/>
        <v>0</v>
      </c>
      <c r="F159" s="8">
        <f t="shared" si="37"/>
        <v>0</v>
      </c>
      <c r="G159" s="8">
        <f t="shared" si="37"/>
        <v>0</v>
      </c>
      <c r="H159" s="8">
        <f t="shared" si="37"/>
        <v>0</v>
      </c>
      <c r="I159" s="8">
        <f t="shared" si="37"/>
        <v>0</v>
      </c>
      <c r="J159" s="8" t="s">
        <v>90</v>
      </c>
      <c r="K159" s="8">
        <f t="shared" si="37"/>
        <v>0</v>
      </c>
      <c r="L159" s="8">
        <f t="shared" si="37"/>
        <v>0</v>
      </c>
      <c r="M159" s="8">
        <f t="shared" si="37"/>
        <v>0</v>
      </c>
      <c r="N159" s="8">
        <f t="shared" si="37"/>
        <v>0</v>
      </c>
      <c r="O159" s="8">
        <f t="shared" si="34"/>
        <v>0</v>
      </c>
    </row>
    <row r="160" s="1" customFormat="1" customHeight="1" spans="1:15">
      <c r="A160" s="5" t="s">
        <v>70</v>
      </c>
      <c r="B160" s="5"/>
      <c r="C160" s="8">
        <f t="shared" ref="C160:N160" si="38">SUM(C61:C69)</f>
        <v>0</v>
      </c>
      <c r="D160" s="8">
        <f t="shared" si="38"/>
        <v>0</v>
      </c>
      <c r="E160" s="8">
        <f t="shared" si="38"/>
        <v>0</v>
      </c>
      <c r="F160" s="8">
        <f t="shared" si="38"/>
        <v>0</v>
      </c>
      <c r="G160" s="8">
        <f t="shared" si="38"/>
        <v>0</v>
      </c>
      <c r="H160" s="8">
        <f t="shared" si="38"/>
        <v>0</v>
      </c>
      <c r="I160" s="8">
        <f t="shared" si="38"/>
        <v>0</v>
      </c>
      <c r="J160" s="8" t="s">
        <v>90</v>
      </c>
      <c r="K160" s="8">
        <f t="shared" si="38"/>
        <v>0</v>
      </c>
      <c r="L160" s="8">
        <f t="shared" si="38"/>
        <v>0</v>
      </c>
      <c r="M160" s="8">
        <f t="shared" si="38"/>
        <v>0</v>
      </c>
      <c r="N160" s="8">
        <f t="shared" si="38"/>
        <v>0</v>
      </c>
      <c r="O160" s="8">
        <f t="shared" si="34"/>
        <v>0</v>
      </c>
    </row>
    <row r="161" s="1" customFormat="1" customHeight="1" spans="1:15">
      <c r="A161" s="5" t="s">
        <v>71</v>
      </c>
      <c r="B161" s="5"/>
      <c r="C161" s="8">
        <f t="shared" ref="C161:N161" si="39">SUM(C70:C78)</f>
        <v>0</v>
      </c>
      <c r="D161" s="8">
        <f t="shared" si="39"/>
        <v>0</v>
      </c>
      <c r="E161" s="8">
        <f t="shared" si="39"/>
        <v>0</v>
      </c>
      <c r="F161" s="8">
        <f t="shared" si="39"/>
        <v>0</v>
      </c>
      <c r="G161" s="8">
        <f t="shared" si="39"/>
        <v>0</v>
      </c>
      <c r="H161" s="8">
        <f t="shared" si="39"/>
        <v>0</v>
      </c>
      <c r="I161" s="8">
        <f t="shared" si="39"/>
        <v>0</v>
      </c>
      <c r="J161" s="8" t="s">
        <v>90</v>
      </c>
      <c r="K161" s="8">
        <f t="shared" si="39"/>
        <v>0</v>
      </c>
      <c r="L161" s="8">
        <f t="shared" si="39"/>
        <v>0</v>
      </c>
      <c r="M161" s="8">
        <f t="shared" si="39"/>
        <v>0</v>
      </c>
      <c r="N161" s="8">
        <f t="shared" si="39"/>
        <v>0</v>
      </c>
      <c r="O161" s="8">
        <f t="shared" si="34"/>
        <v>0</v>
      </c>
    </row>
    <row r="162" s="1" customFormat="1" customHeight="1" spans="1:15">
      <c r="A162" s="5" t="s">
        <v>72</v>
      </c>
      <c r="B162" s="5"/>
      <c r="C162" s="8">
        <f t="shared" ref="C162:N162" si="40">SUM(C79:C88)</f>
        <v>0</v>
      </c>
      <c r="D162" s="8">
        <f t="shared" si="40"/>
        <v>0</v>
      </c>
      <c r="E162" s="8">
        <f t="shared" si="40"/>
        <v>0</v>
      </c>
      <c r="F162" s="8">
        <f t="shared" si="40"/>
        <v>0</v>
      </c>
      <c r="G162" s="8">
        <f t="shared" si="40"/>
        <v>0</v>
      </c>
      <c r="H162" s="8">
        <f t="shared" si="40"/>
        <v>0</v>
      </c>
      <c r="I162" s="8">
        <f t="shared" si="40"/>
        <v>0</v>
      </c>
      <c r="J162" s="8" t="s">
        <v>90</v>
      </c>
      <c r="K162" s="8">
        <f t="shared" si="40"/>
        <v>0</v>
      </c>
      <c r="L162" s="8">
        <f t="shared" si="40"/>
        <v>0</v>
      </c>
      <c r="M162" s="8">
        <f t="shared" si="40"/>
        <v>0</v>
      </c>
      <c r="N162" s="8">
        <f t="shared" si="40"/>
        <v>0</v>
      </c>
      <c r="O162" s="8">
        <f t="shared" si="34"/>
        <v>0</v>
      </c>
    </row>
    <row r="163" s="1" customFormat="1" customHeight="1" spans="1:15">
      <c r="A163" s="5" t="s">
        <v>80</v>
      </c>
      <c r="B163" s="5"/>
      <c r="C163" s="8">
        <f t="shared" ref="C163:N163" si="41">SUM(C89:C98)</f>
        <v>0</v>
      </c>
      <c r="D163" s="8">
        <f t="shared" si="41"/>
        <v>0</v>
      </c>
      <c r="E163" s="8">
        <f t="shared" si="41"/>
        <v>0</v>
      </c>
      <c r="F163" s="8">
        <f t="shared" si="41"/>
        <v>0</v>
      </c>
      <c r="G163" s="8">
        <f t="shared" si="41"/>
        <v>0</v>
      </c>
      <c r="H163" s="8">
        <f t="shared" si="41"/>
        <v>0</v>
      </c>
      <c r="I163" s="8">
        <f t="shared" si="41"/>
        <v>0</v>
      </c>
      <c r="J163" s="8" t="s">
        <v>90</v>
      </c>
      <c r="K163" s="8">
        <f t="shared" si="41"/>
        <v>0</v>
      </c>
      <c r="L163" s="8">
        <f t="shared" si="41"/>
        <v>0</v>
      </c>
      <c r="M163" s="8">
        <f t="shared" si="41"/>
        <v>0</v>
      </c>
      <c r="N163" s="8">
        <f t="shared" si="41"/>
        <v>0</v>
      </c>
      <c r="O163" s="8">
        <f t="shared" si="34"/>
        <v>0</v>
      </c>
    </row>
    <row r="164" s="1" customFormat="1" customHeight="1" spans="1:15">
      <c r="A164" s="5" t="s">
        <v>81</v>
      </c>
      <c r="B164" s="5"/>
      <c r="C164" s="8">
        <f t="shared" ref="C164:N164" si="42">SUM(C99:C108)</f>
        <v>0</v>
      </c>
      <c r="D164" s="8">
        <f t="shared" si="42"/>
        <v>0</v>
      </c>
      <c r="E164" s="8">
        <f t="shared" si="42"/>
        <v>0</v>
      </c>
      <c r="F164" s="8">
        <f t="shared" si="42"/>
        <v>0</v>
      </c>
      <c r="G164" s="8">
        <f t="shared" si="42"/>
        <v>0</v>
      </c>
      <c r="H164" s="8">
        <f t="shared" si="42"/>
        <v>0</v>
      </c>
      <c r="I164" s="8">
        <f t="shared" si="42"/>
        <v>0</v>
      </c>
      <c r="J164" s="8" t="s">
        <v>90</v>
      </c>
      <c r="K164" s="8">
        <f t="shared" si="42"/>
        <v>0</v>
      </c>
      <c r="L164" s="8">
        <f t="shared" si="42"/>
        <v>0</v>
      </c>
      <c r="M164" s="8">
        <f t="shared" si="42"/>
        <v>0</v>
      </c>
      <c r="N164" s="8">
        <f t="shared" si="42"/>
        <v>0</v>
      </c>
      <c r="O164" s="8">
        <f t="shared" si="34"/>
        <v>0</v>
      </c>
    </row>
    <row r="165" s="1" customFormat="1" customHeight="1" spans="1:15">
      <c r="A165" s="5" t="s">
        <v>83</v>
      </c>
      <c r="B165" s="5"/>
      <c r="C165" s="8">
        <f>SUM(C109:C119)</f>
        <v>23400.3</v>
      </c>
      <c r="D165" s="8">
        <f>SUM(D109:D118)</f>
        <v>8384.36</v>
      </c>
      <c r="E165" s="8">
        <f t="shared" ref="E165:N165" si="43">SUM(E109:E118)</f>
        <v>59056.01</v>
      </c>
      <c r="F165" s="8">
        <f t="shared" si="43"/>
        <v>75687.64</v>
      </c>
      <c r="G165" s="8">
        <f t="shared" si="43"/>
        <v>51123.169</v>
      </c>
      <c r="H165" s="8">
        <f t="shared" si="43"/>
        <v>50590.31</v>
      </c>
      <c r="I165" s="8">
        <f t="shared" si="43"/>
        <v>0</v>
      </c>
      <c r="J165" s="8" t="s">
        <v>90</v>
      </c>
      <c r="K165" s="8">
        <f t="shared" si="43"/>
        <v>26401.75</v>
      </c>
      <c r="L165" s="8">
        <f t="shared" si="43"/>
        <v>23081.25</v>
      </c>
      <c r="M165" s="8">
        <f t="shared" si="43"/>
        <v>26532.24</v>
      </c>
      <c r="N165" s="8">
        <f t="shared" si="43"/>
        <v>25271.68</v>
      </c>
      <c r="O165" s="8">
        <f t="shared" si="34"/>
        <v>369528.709</v>
      </c>
    </row>
    <row r="166" s="1" customFormat="1" customHeight="1" spans="1:15">
      <c r="A166" s="5" t="s">
        <v>87</v>
      </c>
      <c r="B166" s="5"/>
      <c r="C166" s="8">
        <f t="shared" ref="C166:N166" si="44">SUM(C120:C122)</f>
        <v>9860.82</v>
      </c>
      <c r="D166" s="8">
        <f t="shared" si="44"/>
        <v>1454.4</v>
      </c>
      <c r="E166" s="8">
        <f t="shared" si="44"/>
        <v>14875.92</v>
      </c>
      <c r="F166" s="8">
        <f t="shared" si="44"/>
        <v>13625.91</v>
      </c>
      <c r="G166" s="8">
        <f t="shared" si="44"/>
        <v>14346.09</v>
      </c>
      <c r="H166" s="8">
        <f t="shared" si="44"/>
        <v>13689.63</v>
      </c>
      <c r="I166" s="8">
        <f t="shared" si="44"/>
        <v>0</v>
      </c>
      <c r="J166" s="8" t="s">
        <v>90</v>
      </c>
      <c r="K166" s="8">
        <f t="shared" si="44"/>
        <v>0</v>
      </c>
      <c r="L166" s="8">
        <f t="shared" si="44"/>
        <v>0</v>
      </c>
      <c r="M166" s="8">
        <f t="shared" si="44"/>
        <v>0</v>
      </c>
      <c r="N166" s="8">
        <f t="shared" si="44"/>
        <v>0</v>
      </c>
      <c r="O166" s="8">
        <f t="shared" si="34"/>
        <v>67852.77</v>
      </c>
    </row>
    <row r="167" s="1" customFormat="1" customHeight="1" spans="1:15">
      <c r="A167" s="5" t="s">
        <v>13</v>
      </c>
      <c r="B167" s="5"/>
      <c r="C167" s="8">
        <f t="shared" ref="C167:O167" si="45">SUM(C155:C166)</f>
        <v>195241.29</v>
      </c>
      <c r="D167" s="8">
        <f t="shared" si="45"/>
        <v>158626.63</v>
      </c>
      <c r="E167" s="8">
        <f t="shared" si="45"/>
        <v>181216.67</v>
      </c>
      <c r="F167" s="8">
        <f t="shared" si="45"/>
        <v>214536.97</v>
      </c>
      <c r="G167" s="8">
        <f t="shared" si="45"/>
        <v>162661.729</v>
      </c>
      <c r="H167" s="8">
        <f t="shared" si="45"/>
        <v>156321.64</v>
      </c>
      <c r="I167" s="8">
        <f t="shared" si="45"/>
        <v>7053.02</v>
      </c>
      <c r="J167" s="8">
        <f t="shared" si="45"/>
        <v>276656</v>
      </c>
      <c r="K167" s="8">
        <f t="shared" si="45"/>
        <v>97640.51</v>
      </c>
      <c r="L167" s="8">
        <f t="shared" si="45"/>
        <v>108854.01</v>
      </c>
      <c r="M167" s="8">
        <f t="shared" si="45"/>
        <v>111051.04</v>
      </c>
      <c r="N167" s="8">
        <f t="shared" si="45"/>
        <v>132453.81</v>
      </c>
      <c r="O167" s="8">
        <f t="shared" si="45"/>
        <v>1802313.319</v>
      </c>
    </row>
    <row r="168" s="1" customFormat="1" customHeight="1" spans="2:15">
      <c r="B168" s="3"/>
      <c r="C168" s="17"/>
      <c r="D168" s="17"/>
      <c r="E168" s="17"/>
      <c r="F168" s="17"/>
      <c r="G168" s="17"/>
      <c r="H168" s="17"/>
      <c r="I168" s="17"/>
      <c r="J168" s="26"/>
      <c r="K168" s="17"/>
      <c r="L168" s="17"/>
      <c r="M168" s="17"/>
      <c r="N168" s="17"/>
      <c r="O168" s="17"/>
    </row>
    <row r="169" s="2" customFormat="1" customHeight="1" spans="2:15">
      <c r="B169" s="25"/>
      <c r="C169" s="2">
        <f t="shared" ref="C169:O169" si="46">IF(AND(C123=C151,C167=C123,C151=C167),0,"不平衡")</f>
        <v>0</v>
      </c>
      <c r="D169" s="2">
        <f t="shared" si="46"/>
        <v>0</v>
      </c>
      <c r="E169" s="2">
        <f t="shared" si="46"/>
        <v>0</v>
      </c>
      <c r="F169" s="2">
        <f t="shared" si="46"/>
        <v>0</v>
      </c>
      <c r="G169" s="2">
        <f t="shared" si="46"/>
        <v>0</v>
      </c>
      <c r="H169" s="2">
        <f t="shared" si="46"/>
        <v>0</v>
      </c>
      <c r="I169" s="2">
        <f t="shared" si="46"/>
        <v>0</v>
      </c>
      <c r="J169" s="17" t="s">
        <v>91</v>
      </c>
      <c r="K169" s="2">
        <f t="shared" si="46"/>
        <v>0</v>
      </c>
      <c r="L169" s="2">
        <f t="shared" si="46"/>
        <v>0</v>
      </c>
      <c r="M169" s="2">
        <f t="shared" si="46"/>
        <v>0</v>
      </c>
      <c r="N169" s="2">
        <f t="shared" si="46"/>
        <v>0</v>
      </c>
      <c r="O169" s="2">
        <f t="shared" si="46"/>
        <v>0</v>
      </c>
    </row>
    <row r="170" customHeight="1" spans="10:10">
      <c r="J170" s="2"/>
    </row>
    <row r="171" customHeight="1" spans="1:1">
      <c r="A171" s="3" t="s">
        <v>92</v>
      </c>
    </row>
    <row r="172" customHeight="1" spans="1:15">
      <c r="A172" s="5" t="s">
        <v>93</v>
      </c>
      <c r="B172" s="5"/>
      <c r="C172" s="6">
        <v>43101</v>
      </c>
      <c r="D172" s="6">
        <v>43133</v>
      </c>
      <c r="E172" s="6">
        <v>43162</v>
      </c>
      <c r="F172" s="6">
        <v>43194</v>
      </c>
      <c r="G172" s="6">
        <v>43225</v>
      </c>
      <c r="H172" s="6">
        <v>43257</v>
      </c>
      <c r="I172" s="6">
        <v>43288</v>
      </c>
      <c r="J172" s="6">
        <v>43313</v>
      </c>
      <c r="K172" s="6">
        <v>43352</v>
      </c>
      <c r="L172" s="6">
        <v>43383</v>
      </c>
      <c r="M172" s="6">
        <v>43415</v>
      </c>
      <c r="N172" s="6">
        <v>43446</v>
      </c>
      <c r="O172" s="4" t="s">
        <v>50</v>
      </c>
    </row>
    <row r="173" customHeight="1" spans="1:15">
      <c r="A173" s="5" t="s">
        <v>94</v>
      </c>
      <c r="B173" s="5"/>
      <c r="C173" s="8">
        <f t="shared" ref="C173:N173" si="47">C167-C174-C175</f>
        <v>146149.33</v>
      </c>
      <c r="D173" s="8">
        <f t="shared" si="47"/>
        <v>130920.36</v>
      </c>
      <c r="E173" s="8">
        <f t="shared" si="47"/>
        <v>148032.96</v>
      </c>
      <c r="F173" s="8">
        <f t="shared" si="47"/>
        <v>178078.19</v>
      </c>
      <c r="G173" s="8">
        <f t="shared" si="47"/>
        <v>132533.079</v>
      </c>
      <c r="H173" s="8">
        <f t="shared" si="47"/>
        <v>128385.43</v>
      </c>
      <c r="I173" s="8">
        <f t="shared" si="47"/>
        <v>5674.35</v>
      </c>
      <c r="J173" s="8">
        <v>219996</v>
      </c>
      <c r="K173" s="8">
        <f t="shared" si="47"/>
        <v>52480.19</v>
      </c>
      <c r="L173" s="8">
        <f t="shared" si="47"/>
        <v>74955.29</v>
      </c>
      <c r="M173" s="8">
        <f t="shared" si="47"/>
        <v>79095.52</v>
      </c>
      <c r="N173" s="8">
        <f t="shared" si="47"/>
        <v>97940.7</v>
      </c>
      <c r="O173" s="8">
        <f>SUM(C173:N173)</f>
        <v>1394241.399</v>
      </c>
    </row>
    <row r="174" customHeight="1" spans="1:15">
      <c r="A174" s="5" t="s">
        <v>95</v>
      </c>
      <c r="B174" s="5"/>
      <c r="C174" s="8">
        <f>SUM(C128,C129,C130,C131,C133,C132)</f>
        <v>26358.52</v>
      </c>
      <c r="D174" s="8">
        <f t="shared" ref="D174:N174" si="48">SUM(D128,D129,D130,D131,D133,D132)</f>
        <v>27706.27</v>
      </c>
      <c r="E174" s="8">
        <f t="shared" si="48"/>
        <v>33183.71</v>
      </c>
      <c r="F174" s="8">
        <f t="shared" si="48"/>
        <v>36458.78</v>
      </c>
      <c r="G174" s="8">
        <f t="shared" si="48"/>
        <v>30128.65</v>
      </c>
      <c r="H174" s="8">
        <f t="shared" si="48"/>
        <v>27936.21</v>
      </c>
      <c r="I174" s="8">
        <f t="shared" si="48"/>
        <v>1378.67</v>
      </c>
      <c r="J174" s="8">
        <v>56660</v>
      </c>
      <c r="K174" s="8">
        <f t="shared" si="48"/>
        <v>45160.32</v>
      </c>
      <c r="L174" s="8">
        <f t="shared" si="48"/>
        <v>33898.72</v>
      </c>
      <c r="M174" s="8">
        <f t="shared" si="48"/>
        <v>31955.52</v>
      </c>
      <c r="N174" s="8">
        <f t="shared" si="48"/>
        <v>34513.11</v>
      </c>
      <c r="O174" s="8">
        <f>SUM(C174:N174)</f>
        <v>385338.48</v>
      </c>
    </row>
    <row r="175" customHeight="1" spans="1:15">
      <c r="A175" s="5" t="s">
        <v>96</v>
      </c>
      <c r="B175" s="5"/>
      <c r="C175" s="8">
        <v>22733.44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>
        <f>SUM(C175:N175)</f>
        <v>22733.44</v>
      </c>
    </row>
    <row r="176" customHeight="1" spans="1:15">
      <c r="A176" s="5" t="s">
        <v>13</v>
      </c>
      <c r="B176" s="5"/>
      <c r="C176" s="8">
        <f t="shared" ref="C176:N176" si="49">SUM(C173:C175)</f>
        <v>195241.29</v>
      </c>
      <c r="D176" s="8">
        <f t="shared" si="49"/>
        <v>158626.63</v>
      </c>
      <c r="E176" s="8">
        <f t="shared" si="49"/>
        <v>181216.67</v>
      </c>
      <c r="F176" s="8">
        <f t="shared" si="49"/>
        <v>214536.97</v>
      </c>
      <c r="G176" s="8">
        <f t="shared" si="49"/>
        <v>162661.729</v>
      </c>
      <c r="H176" s="8">
        <f t="shared" si="49"/>
        <v>156321.64</v>
      </c>
      <c r="I176" s="8">
        <f t="shared" si="49"/>
        <v>7053.02</v>
      </c>
      <c r="J176" s="8">
        <v>276656</v>
      </c>
      <c r="K176" s="8">
        <f t="shared" si="49"/>
        <v>97640.51</v>
      </c>
      <c r="L176" s="8">
        <f t="shared" si="49"/>
        <v>108854.01</v>
      </c>
      <c r="M176" s="8">
        <f t="shared" si="49"/>
        <v>111051.04</v>
      </c>
      <c r="N176" s="8">
        <f t="shared" si="49"/>
        <v>132453.81</v>
      </c>
      <c r="O176" s="8">
        <f>SUM(C176:N176)</f>
        <v>1802313.319</v>
      </c>
    </row>
    <row r="177" customHeight="1" spans="10:10">
      <c r="J177" s="26"/>
    </row>
  </sheetData>
  <mergeCells count="61">
    <mergeCell ref="A123:B123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71:B171"/>
    <mergeCell ref="A172:B172"/>
    <mergeCell ref="A173:B173"/>
    <mergeCell ref="A174:B174"/>
    <mergeCell ref="A175:B175"/>
    <mergeCell ref="A176:B176"/>
    <mergeCell ref="A2:A15"/>
    <mergeCell ref="A16:A27"/>
    <mergeCell ref="A28:A38"/>
    <mergeCell ref="A39:A49"/>
    <mergeCell ref="A50:A60"/>
    <mergeCell ref="A61:A69"/>
    <mergeCell ref="A70:A78"/>
    <mergeCell ref="A79:A88"/>
    <mergeCell ref="A89:A98"/>
    <mergeCell ref="A99:A108"/>
    <mergeCell ref="A109:A119"/>
    <mergeCell ref="A120:A122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73"/>
  <sheetViews>
    <sheetView workbookViewId="0">
      <pane ySplit="1" topLeftCell="A110" activePane="bottomLeft" state="frozen"/>
      <selection/>
      <selection pane="bottomLeft" activeCell="F114" sqref="F114"/>
    </sheetView>
  </sheetViews>
  <sheetFormatPr defaultColWidth="9" defaultRowHeight="15.95" customHeight="1"/>
  <cols>
    <col min="1" max="1" width="6.875" style="1" customWidth="1"/>
    <col min="2" max="2" width="8.75" style="3" customWidth="1"/>
    <col min="3" max="11" width="9.625" style="1" customWidth="1"/>
    <col min="12" max="14" width="10.625" style="1" customWidth="1"/>
    <col min="15" max="15" width="9.75" style="1" customWidth="1"/>
    <col min="16" max="254" width="9" style="1"/>
  </cols>
  <sheetData>
    <row r="1" s="1" customFormat="1" customHeight="1" spans="1:15">
      <c r="A1" s="4" t="s">
        <v>48</v>
      </c>
      <c r="B1" s="5" t="s">
        <v>49</v>
      </c>
      <c r="C1" s="6">
        <v>43101</v>
      </c>
      <c r="D1" s="6">
        <v>43133</v>
      </c>
      <c r="E1" s="6">
        <v>43162</v>
      </c>
      <c r="F1" s="6">
        <v>43194</v>
      </c>
      <c r="G1" s="6">
        <v>43225</v>
      </c>
      <c r="H1" s="6">
        <v>43257</v>
      </c>
      <c r="I1" s="6">
        <v>43288</v>
      </c>
      <c r="J1" s="6">
        <v>43320</v>
      </c>
      <c r="K1" s="6">
        <v>43352</v>
      </c>
      <c r="L1" s="6">
        <v>43383</v>
      </c>
      <c r="M1" s="6">
        <v>43415</v>
      </c>
      <c r="N1" s="6">
        <v>43446</v>
      </c>
      <c r="O1" s="4" t="s">
        <v>50</v>
      </c>
    </row>
    <row r="2" s="1" customFormat="1" customHeight="1" spans="1:15">
      <c r="A2" s="7" t="s">
        <v>51</v>
      </c>
      <c r="B2" s="5" t="s">
        <v>52</v>
      </c>
      <c r="C2" s="8">
        <v>467.5</v>
      </c>
      <c r="D2" s="8"/>
      <c r="E2" s="8">
        <v>1010.29</v>
      </c>
      <c r="F2" s="8">
        <v>1496</v>
      </c>
      <c r="G2" s="8">
        <v>520.2</v>
      </c>
      <c r="H2" s="8">
        <v>1064.41</v>
      </c>
      <c r="I2" s="8"/>
      <c r="J2" s="8"/>
      <c r="K2" s="8">
        <v>351.8</v>
      </c>
      <c r="L2" s="8">
        <v>623</v>
      </c>
      <c r="M2" s="8">
        <v>487.4</v>
      </c>
      <c r="N2" s="8">
        <v>392.2</v>
      </c>
      <c r="O2" s="8">
        <f t="shared" ref="O2:O27" si="0">SUM(C2:N2)</f>
        <v>6412.8</v>
      </c>
    </row>
    <row r="3" s="1" customFormat="1" customHeight="1" spans="1:16">
      <c r="A3" s="9"/>
      <c r="B3" s="10" t="s">
        <v>53</v>
      </c>
      <c r="C3" s="8">
        <v>4707.45</v>
      </c>
      <c r="D3" s="8">
        <v>3317.5</v>
      </c>
      <c r="E3" s="8">
        <v>3573.14</v>
      </c>
      <c r="F3" s="8">
        <v>5840</v>
      </c>
      <c r="G3" s="8">
        <v>1887.7</v>
      </c>
      <c r="H3" s="8">
        <v>4498.46</v>
      </c>
      <c r="I3" s="8">
        <v>3669.45</v>
      </c>
      <c r="J3" s="8"/>
      <c r="K3" s="8">
        <v>3216.02</v>
      </c>
      <c r="L3" s="8">
        <v>5260.5</v>
      </c>
      <c r="M3" s="8">
        <v>5943.88</v>
      </c>
      <c r="N3" s="8">
        <v>6574.28</v>
      </c>
      <c r="O3" s="8">
        <f t="shared" si="0"/>
        <v>48488.38</v>
      </c>
      <c r="P3" s="17"/>
    </row>
    <row r="4" s="1" customFormat="1" customHeight="1" spans="1:16">
      <c r="A4" s="9"/>
      <c r="B4" s="10" t="s">
        <v>54</v>
      </c>
      <c r="C4" s="8">
        <v>376.5</v>
      </c>
      <c r="D4" s="8">
        <v>462.75</v>
      </c>
      <c r="E4" s="8"/>
      <c r="F4" s="8">
        <v>160</v>
      </c>
      <c r="G4" s="8"/>
      <c r="H4" s="8"/>
      <c r="I4" s="8"/>
      <c r="J4" s="8"/>
      <c r="K4" s="8"/>
      <c r="L4" s="8"/>
      <c r="M4" s="8"/>
      <c r="N4" s="8"/>
      <c r="O4" s="8">
        <f t="shared" si="0"/>
        <v>999.25</v>
      </c>
      <c r="P4" s="17"/>
    </row>
    <row r="5" s="1" customFormat="1" customHeight="1" spans="1:16">
      <c r="A5" s="9"/>
      <c r="B5" s="10" t="s">
        <v>55</v>
      </c>
      <c r="C5" s="8">
        <v>1746.5</v>
      </c>
      <c r="D5" s="8">
        <v>2145.5</v>
      </c>
      <c r="E5" s="8">
        <v>500.18</v>
      </c>
      <c r="F5" s="8">
        <v>1520</v>
      </c>
      <c r="G5" s="8">
        <v>343.18</v>
      </c>
      <c r="H5" s="8">
        <v>952.72</v>
      </c>
      <c r="I5" s="8"/>
      <c r="J5" s="8">
        <v>7230</v>
      </c>
      <c r="K5" s="8">
        <v>1008.52</v>
      </c>
      <c r="L5" s="8">
        <v>1503.76</v>
      </c>
      <c r="M5" s="8">
        <v>1676.46</v>
      </c>
      <c r="N5" s="8">
        <v>2661.7</v>
      </c>
      <c r="O5" s="8">
        <f t="shared" si="0"/>
        <v>21288.52</v>
      </c>
      <c r="P5" s="17"/>
    </row>
    <row r="6" s="1" customFormat="1" customHeight="1" spans="1:16">
      <c r="A6" s="9"/>
      <c r="B6" s="10" t="s">
        <v>56</v>
      </c>
      <c r="C6" s="8">
        <v>955</v>
      </c>
      <c r="D6" s="8">
        <v>980</v>
      </c>
      <c r="E6" s="8"/>
      <c r="F6" s="8"/>
      <c r="G6" s="8"/>
      <c r="H6" s="8"/>
      <c r="I6" s="8"/>
      <c r="J6" s="8"/>
      <c r="K6" s="8">
        <v>449.75</v>
      </c>
      <c r="L6" s="8">
        <v>898.75</v>
      </c>
      <c r="M6" s="8">
        <v>723</v>
      </c>
      <c r="N6" s="8">
        <v>818.75</v>
      </c>
      <c r="O6" s="8">
        <f t="shared" si="0"/>
        <v>4825.25</v>
      </c>
      <c r="P6" s="17"/>
    </row>
    <row r="7" s="1" customFormat="1" customHeight="1" spans="1:16">
      <c r="A7" s="9"/>
      <c r="B7" s="10" t="s">
        <v>57</v>
      </c>
      <c r="C7" s="8"/>
      <c r="D7" s="8"/>
      <c r="E7" s="8"/>
      <c r="F7" s="8"/>
      <c r="G7" s="8"/>
      <c r="H7" s="8"/>
      <c r="I7" s="8"/>
      <c r="J7" s="8"/>
      <c r="K7" s="8"/>
      <c r="L7" s="8">
        <v>346.85</v>
      </c>
      <c r="M7" s="8">
        <v>331.88</v>
      </c>
      <c r="N7" s="8">
        <v>399.88</v>
      </c>
      <c r="O7" s="8">
        <f t="shared" si="0"/>
        <v>1078.61</v>
      </c>
      <c r="P7" s="17"/>
    </row>
    <row r="8" s="1" customFormat="1" customHeight="1" spans="1:16">
      <c r="A8" s="9"/>
      <c r="B8" s="10" t="s">
        <v>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f t="shared" si="0"/>
        <v>0</v>
      </c>
      <c r="P8" s="17"/>
    </row>
    <row r="9" s="1" customFormat="1" customHeight="1" spans="1:16">
      <c r="A9" s="9"/>
      <c r="B9" s="10" t="s">
        <v>59</v>
      </c>
      <c r="C9" s="8">
        <v>4191</v>
      </c>
      <c r="D9" s="8">
        <v>5725.5</v>
      </c>
      <c r="E9" s="8">
        <v>4453.29</v>
      </c>
      <c r="F9" s="8">
        <v>5698</v>
      </c>
      <c r="G9" s="8">
        <v>2611.3</v>
      </c>
      <c r="H9" s="8">
        <v>6705.63</v>
      </c>
      <c r="I9" s="8"/>
      <c r="J9" s="8"/>
      <c r="K9" s="8">
        <v>351.8</v>
      </c>
      <c r="L9" s="8">
        <v>623</v>
      </c>
      <c r="M9" s="8">
        <v>687.16</v>
      </c>
      <c r="N9" s="8">
        <v>1191.24</v>
      </c>
      <c r="O9" s="8">
        <f t="shared" si="0"/>
        <v>32237.92</v>
      </c>
      <c r="P9" s="17"/>
    </row>
    <row r="10" s="1" customFormat="1" customHeight="1" spans="1:16">
      <c r="A10" s="9"/>
      <c r="B10" s="10" t="s">
        <v>60</v>
      </c>
      <c r="C10" s="11">
        <v>2200</v>
      </c>
      <c r="D10" s="11">
        <v>2425.5</v>
      </c>
      <c r="E10" s="11">
        <v>4129.94</v>
      </c>
      <c r="F10" s="11">
        <v>4603.32</v>
      </c>
      <c r="G10" s="11">
        <v>1863.64</v>
      </c>
      <c r="H10" s="11">
        <v>5848.01</v>
      </c>
      <c r="I10" s="11"/>
      <c r="J10" s="11"/>
      <c r="K10" s="11">
        <v>351.8</v>
      </c>
      <c r="L10" s="11">
        <v>623</v>
      </c>
      <c r="M10" s="8">
        <v>487.4</v>
      </c>
      <c r="N10" s="11">
        <v>392.2</v>
      </c>
      <c r="O10" s="8">
        <f t="shared" si="0"/>
        <v>22924.81</v>
      </c>
      <c r="P10" s="17"/>
    </row>
    <row r="11" s="1" customFormat="1" customHeight="1" spans="1:16">
      <c r="A11" s="9"/>
      <c r="B11" s="10" t="s">
        <v>61</v>
      </c>
      <c r="C11" s="11">
        <v>5803</v>
      </c>
      <c r="D11" s="11">
        <v>7597.5</v>
      </c>
      <c r="E11" s="11">
        <v>5869.42</v>
      </c>
      <c r="F11" s="11">
        <v>8708.32</v>
      </c>
      <c r="G11" s="11">
        <v>3928.36</v>
      </c>
      <c r="H11" s="11">
        <v>9332.73</v>
      </c>
      <c r="I11" s="11"/>
      <c r="J11" s="11">
        <v>2090</v>
      </c>
      <c r="K11" s="11">
        <v>351.8</v>
      </c>
      <c r="L11" s="11">
        <v>623</v>
      </c>
      <c r="M11" s="8">
        <v>487.4</v>
      </c>
      <c r="N11" s="11">
        <v>392.2</v>
      </c>
      <c r="O11" s="8">
        <f t="shared" si="0"/>
        <v>45183.73</v>
      </c>
      <c r="P11" s="17"/>
    </row>
    <row r="12" s="1" customFormat="1" customHeight="1" spans="1:16">
      <c r="A12" s="9"/>
      <c r="B12" s="10" t="s">
        <v>62</v>
      </c>
      <c r="C12" s="11"/>
      <c r="D12" s="11"/>
      <c r="E12" s="11">
        <v>508.6</v>
      </c>
      <c r="F12" s="11">
        <v>1848</v>
      </c>
      <c r="G12" s="11">
        <v>484</v>
      </c>
      <c r="H12" s="11">
        <v>968</v>
      </c>
      <c r="I12" s="11">
        <v>3630</v>
      </c>
      <c r="J12" s="11">
        <v>3086</v>
      </c>
      <c r="K12" s="11">
        <v>1160.5</v>
      </c>
      <c r="L12" s="11">
        <v>2138.01</v>
      </c>
      <c r="M12" s="11">
        <v>3004.68</v>
      </c>
      <c r="N12" s="11">
        <v>3403.85</v>
      </c>
      <c r="O12" s="8">
        <f t="shared" si="0"/>
        <v>20231.64</v>
      </c>
      <c r="P12" s="17"/>
    </row>
    <row r="13" s="1" customFormat="1" customHeight="1" spans="1:16">
      <c r="A13" s="9"/>
      <c r="B13" s="10" t="s">
        <v>63</v>
      </c>
      <c r="C13" s="11"/>
      <c r="D13" s="11"/>
      <c r="E13" s="11">
        <v>484.67</v>
      </c>
      <c r="F13" s="11">
        <v>396</v>
      </c>
      <c r="G13" s="11"/>
      <c r="H13" s="11"/>
      <c r="I13" s="11"/>
      <c r="J13" s="11"/>
      <c r="K13" s="11"/>
      <c r="L13" s="11"/>
      <c r="M13" s="11"/>
      <c r="N13" s="11"/>
      <c r="O13" s="8">
        <f t="shared" si="0"/>
        <v>880.67</v>
      </c>
      <c r="P13" s="17"/>
    </row>
    <row r="14" s="1" customFormat="1" customHeight="1" spans="1:16">
      <c r="A14" s="9"/>
      <c r="B14" s="10" t="s">
        <v>64</v>
      </c>
      <c r="C14" s="11">
        <v>3507.36</v>
      </c>
      <c r="D14" s="11">
        <v>5270.9</v>
      </c>
      <c r="E14" s="11">
        <v>432</v>
      </c>
      <c r="F14" s="11">
        <v>360</v>
      </c>
      <c r="G14" s="11">
        <v>216</v>
      </c>
      <c r="H14" s="11">
        <v>108</v>
      </c>
      <c r="I14" s="11">
        <v>1080</v>
      </c>
      <c r="J14" s="11"/>
      <c r="K14" s="11"/>
      <c r="L14" s="11"/>
      <c r="M14" s="11"/>
      <c r="N14" s="11"/>
      <c r="O14" s="8">
        <f t="shared" si="0"/>
        <v>10974.26</v>
      </c>
      <c r="P14" s="17"/>
    </row>
    <row r="15" s="1" customFormat="1" customHeight="1" spans="1:16">
      <c r="A15" s="12"/>
      <c r="B15" s="10" t="s">
        <v>65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8">
        <f t="shared" si="0"/>
        <v>0</v>
      </c>
      <c r="P15" s="17"/>
    </row>
    <row r="16" s="1" customFormat="1" customHeight="1" spans="1:16">
      <c r="A16" s="13" t="s">
        <v>66</v>
      </c>
      <c r="B16" s="10" t="s">
        <v>53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f t="shared" si="0"/>
        <v>0</v>
      </c>
      <c r="P16" s="17"/>
    </row>
    <row r="17" s="1" customFormat="1" customHeight="1" spans="1:16">
      <c r="A17" s="14"/>
      <c r="B17" s="10" t="s">
        <v>54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f t="shared" si="0"/>
        <v>0</v>
      </c>
      <c r="P17" s="17"/>
    </row>
    <row r="18" s="1" customFormat="1" customHeight="1" spans="1:16">
      <c r="A18" s="14"/>
      <c r="B18" s="10" t="s">
        <v>55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 t="shared" si="0"/>
        <v>0</v>
      </c>
      <c r="P18" s="17"/>
    </row>
    <row r="19" s="1" customFormat="1" customHeight="1" spans="1:16">
      <c r="A19" s="14"/>
      <c r="B19" s="10" t="s">
        <v>56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 t="shared" si="0"/>
        <v>0</v>
      </c>
      <c r="P19" s="17"/>
    </row>
    <row r="20" s="1" customFormat="1" customHeight="1" spans="1:16">
      <c r="A20" s="14"/>
      <c r="B20" s="10" t="s">
        <v>57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f t="shared" si="0"/>
        <v>0</v>
      </c>
      <c r="P20" s="17"/>
    </row>
    <row r="21" s="1" customFormat="1" customHeight="1" spans="1:16">
      <c r="A21" s="14"/>
      <c r="B21" s="10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 t="shared" si="0"/>
        <v>0</v>
      </c>
      <c r="P21" s="17"/>
    </row>
    <row r="22" s="1" customFormat="1" customHeight="1" spans="1:16">
      <c r="A22" s="14"/>
      <c r="B22" s="10" t="s">
        <v>59</v>
      </c>
      <c r="C22" s="8">
        <v>1268.3</v>
      </c>
      <c r="D22" s="8"/>
      <c r="E22" s="8"/>
      <c r="F22" s="8"/>
      <c r="G22" s="8"/>
      <c r="H22" s="8"/>
      <c r="I22" s="8">
        <v>3294.5</v>
      </c>
      <c r="J22" s="8">
        <v>5520</v>
      </c>
      <c r="K22" s="8">
        <v>1144</v>
      </c>
      <c r="L22" s="8">
        <v>1622.5</v>
      </c>
      <c r="M22" s="8">
        <v>1408</v>
      </c>
      <c r="N22" s="8">
        <v>1958</v>
      </c>
      <c r="O22" s="8">
        <f t="shared" si="0"/>
        <v>16215.3</v>
      </c>
      <c r="P22" s="17"/>
    </row>
    <row r="23" s="1" customFormat="1" customHeight="1" spans="1:16">
      <c r="A23" s="14"/>
      <c r="B23" s="10" t="s">
        <v>60</v>
      </c>
      <c r="C23" s="8">
        <v>498.3</v>
      </c>
      <c r="D23" s="8"/>
      <c r="E23" s="8"/>
      <c r="F23" s="8"/>
      <c r="G23" s="8"/>
      <c r="H23" s="8"/>
      <c r="I23" s="8">
        <v>3564</v>
      </c>
      <c r="J23" s="8">
        <v>4582</v>
      </c>
      <c r="K23" s="8">
        <v>313.5</v>
      </c>
      <c r="L23" s="8">
        <v>522.5</v>
      </c>
      <c r="M23" s="8">
        <v>748</v>
      </c>
      <c r="N23" s="8">
        <v>968</v>
      </c>
      <c r="O23" s="8">
        <f t="shared" si="0"/>
        <v>11196.3</v>
      </c>
      <c r="P23" s="17"/>
    </row>
    <row r="24" s="1" customFormat="1" customHeight="1" spans="1:16">
      <c r="A24" s="14"/>
      <c r="B24" s="10" t="s">
        <v>61</v>
      </c>
      <c r="C24" s="8">
        <v>331.41</v>
      </c>
      <c r="D24" s="8"/>
      <c r="E24" s="8"/>
      <c r="F24" s="8"/>
      <c r="G24" s="8"/>
      <c r="H24" s="8"/>
      <c r="I24" s="8"/>
      <c r="J24" s="8">
        <v>6435</v>
      </c>
      <c r="K24" s="8">
        <v>753.5</v>
      </c>
      <c r="L24" s="8">
        <v>1424.5</v>
      </c>
      <c r="M24" s="8">
        <v>1210</v>
      </c>
      <c r="N24" s="8">
        <v>1100</v>
      </c>
      <c r="O24" s="8">
        <f t="shared" si="0"/>
        <v>11254.41</v>
      </c>
      <c r="P24" s="17"/>
    </row>
    <row r="25" s="1" customFormat="1" customHeight="1" spans="1:16">
      <c r="A25" s="14"/>
      <c r="B25" s="10" t="s">
        <v>62</v>
      </c>
      <c r="C25" s="8">
        <v>635.18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 t="shared" si="0"/>
        <v>635.18</v>
      </c>
      <c r="P25" s="17"/>
    </row>
    <row r="26" s="1" customFormat="1" customHeight="1" spans="1:16">
      <c r="A26" s="14"/>
      <c r="B26" s="10" t="s">
        <v>63</v>
      </c>
      <c r="C26" s="8">
        <v>101.67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 t="shared" si="0"/>
        <v>101.67</v>
      </c>
      <c r="P26" s="17"/>
    </row>
    <row r="27" s="1" customFormat="1" customHeight="1" spans="1:16">
      <c r="A27" s="14"/>
      <c r="B27" s="10" t="s">
        <v>52</v>
      </c>
      <c r="C27" s="8"/>
      <c r="D27" s="8"/>
      <c r="E27" s="8"/>
      <c r="F27" s="8"/>
      <c r="G27" s="8"/>
      <c r="H27" s="8"/>
      <c r="I27" s="8"/>
      <c r="J27" s="8">
        <v>1584</v>
      </c>
      <c r="K27" s="8"/>
      <c r="L27" s="8"/>
      <c r="M27" s="8"/>
      <c r="N27" s="8"/>
      <c r="O27" s="8">
        <f t="shared" si="0"/>
        <v>1584</v>
      </c>
      <c r="P27" s="17"/>
    </row>
    <row r="28" s="1" customFormat="1" customHeight="1" spans="1:16">
      <c r="A28" s="13" t="s">
        <v>67</v>
      </c>
      <c r="B28" s="10" t="s">
        <v>53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f t="shared" ref="O28:O68" si="1">SUM(C28:N28)</f>
        <v>0</v>
      </c>
      <c r="P28" s="17"/>
    </row>
    <row r="29" s="1" customFormat="1" customHeight="1" spans="1:16">
      <c r="A29" s="14"/>
      <c r="B29" s="10" t="s">
        <v>54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 t="shared" si="1"/>
        <v>0</v>
      </c>
      <c r="P29" s="17"/>
    </row>
    <row r="30" s="1" customFormat="1" customHeight="1" spans="1:16">
      <c r="A30" s="14"/>
      <c r="B30" s="10" t="s">
        <v>55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f t="shared" si="1"/>
        <v>0</v>
      </c>
      <c r="P30" s="17"/>
    </row>
    <row r="31" s="1" customFormat="1" customHeight="1" spans="1:16">
      <c r="A31" s="14"/>
      <c r="B31" s="10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f t="shared" si="1"/>
        <v>0</v>
      </c>
      <c r="P31" s="17"/>
    </row>
    <row r="32" s="1" customFormat="1" customHeight="1" spans="1:16">
      <c r="A32" s="14"/>
      <c r="B32" s="10" t="s">
        <v>57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f t="shared" si="1"/>
        <v>0</v>
      </c>
      <c r="P32" s="17"/>
    </row>
    <row r="33" s="1" customFormat="1" customHeight="1" spans="1:16">
      <c r="A33" s="14"/>
      <c r="B33" s="10" t="s">
        <v>58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f t="shared" si="1"/>
        <v>0</v>
      </c>
      <c r="P33" s="17"/>
    </row>
    <row r="34" s="1" customFormat="1" customHeight="1" spans="1:16">
      <c r="A34" s="14"/>
      <c r="B34" s="10" t="s">
        <v>59</v>
      </c>
      <c r="C34" s="15">
        <v>110</v>
      </c>
      <c r="D34" s="15"/>
      <c r="E34" s="15"/>
      <c r="F34" s="15"/>
      <c r="G34" s="15"/>
      <c r="H34" s="15"/>
      <c r="I34" s="15">
        <v>1072.5</v>
      </c>
      <c r="J34" s="15">
        <v>3306</v>
      </c>
      <c r="K34" s="15">
        <v>89.38</v>
      </c>
      <c r="L34" s="15">
        <v>268.14</v>
      </c>
      <c r="M34" s="15">
        <v>550</v>
      </c>
      <c r="N34" s="15">
        <v>880</v>
      </c>
      <c r="O34" s="8">
        <f t="shared" si="1"/>
        <v>6276.02</v>
      </c>
      <c r="P34" s="18"/>
    </row>
    <row r="35" s="1" customFormat="1" customHeight="1" spans="1:16">
      <c r="A35" s="14"/>
      <c r="B35" s="10" t="s">
        <v>60</v>
      </c>
      <c r="C35" s="15">
        <v>528</v>
      </c>
      <c r="D35" s="15"/>
      <c r="E35" s="15"/>
      <c r="F35" s="15"/>
      <c r="G35" s="15"/>
      <c r="H35" s="15"/>
      <c r="I35" s="15"/>
      <c r="J35" s="15">
        <v>4384</v>
      </c>
      <c r="K35" s="15">
        <v>660</v>
      </c>
      <c r="L35" s="15">
        <v>880</v>
      </c>
      <c r="M35" s="15">
        <v>1835.46</v>
      </c>
      <c r="N35" s="15">
        <v>2289.1</v>
      </c>
      <c r="O35" s="8">
        <f t="shared" si="1"/>
        <v>10576.56</v>
      </c>
      <c r="P35" s="18"/>
    </row>
    <row r="36" s="1" customFormat="1" customHeight="1" spans="1:16">
      <c r="A36" s="14"/>
      <c r="B36" s="10" t="s">
        <v>61</v>
      </c>
      <c r="C36" s="15">
        <v>594</v>
      </c>
      <c r="D36" s="15"/>
      <c r="E36" s="15"/>
      <c r="F36" s="15"/>
      <c r="G36" s="15"/>
      <c r="H36" s="15"/>
      <c r="I36" s="15">
        <v>3135</v>
      </c>
      <c r="J36" s="15">
        <v>1980</v>
      </c>
      <c r="K36" s="15"/>
      <c r="L36" s="15"/>
      <c r="M36" s="15"/>
      <c r="N36" s="15"/>
      <c r="O36" s="8">
        <f t="shared" si="1"/>
        <v>5709</v>
      </c>
      <c r="P36" s="18"/>
    </row>
    <row r="37" s="1" customFormat="1" customHeight="1" spans="1:16">
      <c r="A37" s="14"/>
      <c r="B37" s="10" t="s">
        <v>62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8">
        <f t="shared" si="1"/>
        <v>0</v>
      </c>
      <c r="P37" s="18"/>
    </row>
    <row r="38" s="1" customFormat="1" customHeight="1" spans="1:16">
      <c r="A38" s="16"/>
      <c r="B38" s="10" t="s">
        <v>63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8">
        <f t="shared" si="1"/>
        <v>0</v>
      </c>
      <c r="P38" s="18"/>
    </row>
    <row r="39" s="1" customFormat="1" customHeight="1" spans="1:16">
      <c r="A39" s="5" t="s">
        <v>68</v>
      </c>
      <c r="B39" s="10" t="s">
        <v>53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8">
        <f t="shared" si="1"/>
        <v>0</v>
      </c>
      <c r="P39" s="18"/>
    </row>
    <row r="40" s="1" customFormat="1" customHeight="1" spans="1:16">
      <c r="A40" s="5"/>
      <c r="B40" s="10" t="s">
        <v>54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>
        <f t="shared" si="1"/>
        <v>0</v>
      </c>
      <c r="P40" s="18"/>
    </row>
    <row r="41" s="1" customFormat="1" customHeight="1" spans="1:16">
      <c r="A41" s="5"/>
      <c r="B41" s="10" t="s">
        <v>55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8">
        <f t="shared" si="1"/>
        <v>0</v>
      </c>
      <c r="P41" s="18"/>
    </row>
    <row r="42" s="1" customFormat="1" customHeight="1" spans="1:16">
      <c r="A42" s="5"/>
      <c r="B42" s="10" t="s">
        <v>56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8">
        <f t="shared" si="1"/>
        <v>0</v>
      </c>
      <c r="P42" s="18"/>
    </row>
    <row r="43" s="1" customFormat="1" customHeight="1" spans="1:16">
      <c r="A43" s="5"/>
      <c r="B43" s="10" t="s">
        <v>57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8">
        <f t="shared" si="1"/>
        <v>0</v>
      </c>
      <c r="P43" s="18"/>
    </row>
    <row r="44" s="1" customFormat="1" customHeight="1" spans="1:16">
      <c r="A44" s="5"/>
      <c r="B44" s="10" t="s">
        <v>58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8">
        <f t="shared" si="1"/>
        <v>0</v>
      </c>
      <c r="P44" s="18"/>
    </row>
    <row r="45" s="1" customFormat="1" customHeight="1" spans="1:16">
      <c r="A45" s="5"/>
      <c r="B45" s="10" t="s">
        <v>59</v>
      </c>
      <c r="C45" s="15">
        <v>1420.98</v>
      </c>
      <c r="D45" s="15"/>
      <c r="E45" s="15"/>
      <c r="F45" s="15"/>
      <c r="G45" s="15"/>
      <c r="H45" s="15"/>
      <c r="I45" s="15">
        <v>2409</v>
      </c>
      <c r="J45" s="15">
        <v>3779</v>
      </c>
      <c r="K45" s="15">
        <v>822.01</v>
      </c>
      <c r="L45" s="15">
        <v>1248.18</v>
      </c>
      <c r="M45" s="15">
        <v>1716</v>
      </c>
      <c r="N45" s="15">
        <v>2040.5</v>
      </c>
      <c r="O45" s="8">
        <f t="shared" si="1"/>
        <v>13435.67</v>
      </c>
      <c r="P45" s="18"/>
    </row>
    <row r="46" s="1" customFormat="1" customHeight="1" spans="1:16">
      <c r="A46" s="5"/>
      <c r="B46" s="10" t="s">
        <v>60</v>
      </c>
      <c r="C46" s="15">
        <v>320.98</v>
      </c>
      <c r="D46" s="15"/>
      <c r="E46" s="15"/>
      <c r="F46" s="15"/>
      <c r="G46" s="15"/>
      <c r="H46" s="15"/>
      <c r="I46" s="15">
        <v>990</v>
      </c>
      <c r="J46" s="15">
        <v>3119</v>
      </c>
      <c r="K46" s="15">
        <v>489.34</v>
      </c>
      <c r="L46" s="15">
        <v>794.35</v>
      </c>
      <c r="M46" s="15">
        <v>836</v>
      </c>
      <c r="N46" s="15">
        <v>836</v>
      </c>
      <c r="O46" s="8">
        <f t="shared" si="1"/>
        <v>7385.67</v>
      </c>
      <c r="P46" s="18"/>
    </row>
    <row r="47" s="1" customFormat="1" customHeight="1" spans="1:16">
      <c r="A47" s="5"/>
      <c r="B47" s="10" t="s">
        <v>61</v>
      </c>
      <c r="C47" s="15">
        <v>1530.98</v>
      </c>
      <c r="D47" s="15"/>
      <c r="E47" s="15"/>
      <c r="F47" s="15"/>
      <c r="G47" s="15"/>
      <c r="H47" s="15"/>
      <c r="I47" s="15">
        <v>924</v>
      </c>
      <c r="J47" s="15"/>
      <c r="K47" s="15">
        <v>293.33</v>
      </c>
      <c r="L47" s="15">
        <v>502.33</v>
      </c>
      <c r="M47" s="15">
        <v>643.5</v>
      </c>
      <c r="N47" s="15">
        <v>852.5</v>
      </c>
      <c r="O47" s="8">
        <f t="shared" si="1"/>
        <v>4746.64</v>
      </c>
      <c r="P47" s="18"/>
    </row>
    <row r="48" s="1" customFormat="1" customHeight="1" spans="1:16">
      <c r="A48" s="5"/>
      <c r="B48" s="10" t="s">
        <v>62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8">
        <f t="shared" si="1"/>
        <v>0</v>
      </c>
      <c r="P48" s="18"/>
    </row>
    <row r="49" s="1" customFormat="1" customHeight="1" spans="1:16">
      <c r="A49" s="5"/>
      <c r="B49" s="10" t="s">
        <v>63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8">
        <f t="shared" si="1"/>
        <v>0</v>
      </c>
      <c r="P49" s="18"/>
    </row>
    <row r="50" s="1" customFormat="1" customHeight="1" spans="1:16">
      <c r="A50" s="5" t="s">
        <v>69</v>
      </c>
      <c r="B50" s="10" t="s">
        <v>53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8">
        <f t="shared" si="1"/>
        <v>0</v>
      </c>
      <c r="P50" s="18"/>
    </row>
    <row r="51" s="1" customFormat="1" customHeight="1" spans="1:16">
      <c r="A51" s="5"/>
      <c r="B51" s="10" t="s">
        <v>54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8">
        <f t="shared" si="1"/>
        <v>0</v>
      </c>
      <c r="P51" s="18"/>
    </row>
    <row r="52" s="1" customFormat="1" customHeight="1" spans="1:16">
      <c r="A52" s="5"/>
      <c r="B52" s="10" t="s">
        <v>55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8">
        <f t="shared" si="1"/>
        <v>0</v>
      </c>
      <c r="P52" s="18"/>
    </row>
    <row r="53" s="1" customFormat="1" customHeight="1" spans="1:16">
      <c r="A53" s="5"/>
      <c r="B53" s="10" t="s">
        <v>56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8">
        <f t="shared" si="1"/>
        <v>0</v>
      </c>
      <c r="P53" s="18"/>
    </row>
    <row r="54" s="1" customFormat="1" customHeight="1" spans="1:16">
      <c r="A54" s="5"/>
      <c r="B54" s="10" t="s">
        <v>57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8">
        <f t="shared" si="1"/>
        <v>0</v>
      </c>
      <c r="P54" s="18"/>
    </row>
    <row r="55" s="1" customFormat="1" customHeight="1" spans="1:16">
      <c r="A55" s="5"/>
      <c r="B55" s="10" t="s">
        <v>58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8">
        <f t="shared" si="1"/>
        <v>0</v>
      </c>
      <c r="P55" s="18"/>
    </row>
    <row r="56" s="1" customFormat="1" customHeight="1" spans="1:16">
      <c r="A56" s="5"/>
      <c r="B56" s="10" t="s">
        <v>59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8">
        <f t="shared" si="1"/>
        <v>0</v>
      </c>
      <c r="P56" s="18"/>
    </row>
    <row r="57" s="1" customFormat="1" customHeight="1" spans="1:16">
      <c r="A57" s="5"/>
      <c r="B57" s="10" t="s">
        <v>60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8">
        <f t="shared" si="1"/>
        <v>0</v>
      </c>
      <c r="P57" s="18"/>
    </row>
    <row r="58" s="1" customFormat="1" customHeight="1" spans="1:16">
      <c r="A58" s="5"/>
      <c r="B58" s="10" t="s">
        <v>61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8">
        <f t="shared" si="1"/>
        <v>0</v>
      </c>
      <c r="P58" s="18"/>
    </row>
    <row r="59" s="1" customFormat="1" customHeight="1" spans="1:16">
      <c r="A59" s="5"/>
      <c r="B59" s="10" t="s">
        <v>62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8">
        <f t="shared" si="1"/>
        <v>0</v>
      </c>
      <c r="P59" s="18"/>
    </row>
    <row r="60" s="1" customFormat="1" customHeight="1" spans="1:16">
      <c r="A60" s="5"/>
      <c r="B60" s="10" t="s">
        <v>63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8">
        <f t="shared" si="1"/>
        <v>0</v>
      </c>
      <c r="P60" s="18"/>
    </row>
    <row r="61" s="1" customFormat="1" customHeight="1" spans="1:16">
      <c r="A61" s="14" t="s">
        <v>70</v>
      </c>
      <c r="B61" s="10" t="s">
        <v>53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8">
        <f t="shared" si="1"/>
        <v>0</v>
      </c>
      <c r="P61" s="18"/>
    </row>
    <row r="62" s="1" customFormat="1" customHeight="1" spans="1:16">
      <c r="A62" s="14"/>
      <c r="B62" s="10" t="s">
        <v>54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8">
        <f t="shared" si="1"/>
        <v>0</v>
      </c>
      <c r="P62" s="18"/>
    </row>
    <row r="63" s="1" customFormat="1" customHeight="1" spans="1:16">
      <c r="A63" s="14"/>
      <c r="B63" s="10" t="s">
        <v>55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8">
        <f t="shared" si="1"/>
        <v>0</v>
      </c>
      <c r="P63" s="18"/>
    </row>
    <row r="64" s="1" customFormat="1" customHeight="1" spans="1:16">
      <c r="A64" s="14"/>
      <c r="B64" s="10" t="s">
        <v>56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8">
        <f t="shared" si="1"/>
        <v>0</v>
      </c>
      <c r="P64" s="18"/>
    </row>
    <row r="65" s="1" customFormat="1" customHeight="1" spans="1:16">
      <c r="A65" s="14"/>
      <c r="B65" s="10" t="s">
        <v>57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8">
        <f t="shared" si="1"/>
        <v>0</v>
      </c>
      <c r="P65" s="18"/>
    </row>
    <row r="66" s="1" customFormat="1" customHeight="1" spans="1:16">
      <c r="A66" s="14"/>
      <c r="B66" s="10" t="s">
        <v>58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8">
        <f t="shared" si="1"/>
        <v>0</v>
      </c>
      <c r="P66" s="18"/>
    </row>
    <row r="67" s="1" customFormat="1" customHeight="1" spans="1:16">
      <c r="A67" s="14"/>
      <c r="B67" s="10" t="s">
        <v>59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>
        <f t="shared" si="1"/>
        <v>0</v>
      </c>
      <c r="P67" s="17"/>
    </row>
    <row r="68" s="1" customFormat="1" customHeight="1" spans="1:16">
      <c r="A68" s="14"/>
      <c r="B68" s="10" t="s">
        <v>60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>
        <f t="shared" si="1"/>
        <v>0</v>
      </c>
      <c r="P68" s="17"/>
    </row>
    <row r="69" s="1" customFormat="1" customHeight="1" spans="1:16">
      <c r="A69" s="16"/>
      <c r="B69" s="10" t="s">
        <v>61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>
        <f t="shared" ref="O69:O119" si="2">SUM(C69:N69)</f>
        <v>0</v>
      </c>
      <c r="P69" s="17"/>
    </row>
    <row r="70" s="1" customFormat="1" customHeight="1" spans="1:16">
      <c r="A70" s="14" t="s">
        <v>71</v>
      </c>
      <c r="B70" s="10" t="s">
        <v>53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f t="shared" si="2"/>
        <v>0</v>
      </c>
      <c r="P70" s="17"/>
    </row>
    <row r="71" s="1" customFormat="1" customHeight="1" spans="1:16">
      <c r="A71" s="14"/>
      <c r="B71" s="10" t="s">
        <v>54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>
        <f t="shared" si="2"/>
        <v>0</v>
      </c>
      <c r="P71" s="17"/>
    </row>
    <row r="72" s="1" customFormat="1" customHeight="1" spans="1:16">
      <c r="A72" s="14"/>
      <c r="B72" s="10" t="s">
        <v>55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f t="shared" si="2"/>
        <v>0</v>
      </c>
      <c r="P72" s="17"/>
    </row>
    <row r="73" s="1" customFormat="1" customHeight="1" spans="1:16">
      <c r="A73" s="14"/>
      <c r="B73" s="10" t="s">
        <v>56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>
        <f t="shared" si="2"/>
        <v>0</v>
      </c>
      <c r="P73" s="17"/>
    </row>
    <row r="74" s="1" customFormat="1" customHeight="1" spans="1:16">
      <c r="A74" s="14"/>
      <c r="B74" s="10" t="s">
        <v>57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>
        <f t="shared" si="2"/>
        <v>0</v>
      </c>
      <c r="P74" s="17"/>
    </row>
    <row r="75" s="1" customFormat="1" customHeight="1" spans="1:16">
      <c r="A75" s="14"/>
      <c r="B75" s="10" t="s">
        <v>58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>
        <f t="shared" si="2"/>
        <v>0</v>
      </c>
      <c r="P75" s="17"/>
    </row>
    <row r="76" s="1" customFormat="1" customHeight="1" spans="1:16">
      <c r="A76" s="14"/>
      <c r="B76" s="10" t="s">
        <v>59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>
        <f t="shared" si="2"/>
        <v>0</v>
      </c>
      <c r="P76" s="17"/>
    </row>
    <row r="77" s="1" customFormat="1" customHeight="1" spans="1:16">
      <c r="A77" s="14"/>
      <c r="B77" s="10" t="s">
        <v>60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f t="shared" si="2"/>
        <v>0</v>
      </c>
      <c r="P77" s="17"/>
    </row>
    <row r="78" s="1" customFormat="1" customHeight="1" spans="1:16">
      <c r="A78" s="16"/>
      <c r="B78" s="10" t="s">
        <v>61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>
        <f t="shared" si="2"/>
        <v>0</v>
      </c>
      <c r="P78" s="17"/>
    </row>
    <row r="79" s="1" customFormat="1" customHeight="1" spans="1:16">
      <c r="A79" s="14" t="s">
        <v>72</v>
      </c>
      <c r="B79" s="19" t="s">
        <v>59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f t="shared" si="2"/>
        <v>0</v>
      </c>
      <c r="P79" s="17"/>
    </row>
    <row r="80" s="1" customFormat="1" customHeight="1" spans="1:16">
      <c r="A80" s="14"/>
      <c r="B80" s="20" t="s">
        <v>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>
        <f t="shared" si="2"/>
        <v>0</v>
      </c>
      <c r="P80" s="17"/>
    </row>
    <row r="81" s="1" customFormat="1" customHeight="1" spans="1:16">
      <c r="A81" s="14"/>
      <c r="B81" s="19" t="s">
        <v>61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>
        <f t="shared" si="2"/>
        <v>0</v>
      </c>
      <c r="P81" s="17"/>
    </row>
    <row r="82" s="1" customFormat="1" customHeight="1" spans="1:16">
      <c r="A82" s="14"/>
      <c r="B82" s="20" t="s">
        <v>73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>
        <f t="shared" si="2"/>
        <v>0</v>
      </c>
      <c r="P82" s="17"/>
    </row>
    <row r="83" s="1" customFormat="1" customHeight="1" spans="1:16">
      <c r="A83" s="14"/>
      <c r="B83" s="19" t="s">
        <v>74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>
        <f t="shared" si="2"/>
        <v>0</v>
      </c>
      <c r="P83" s="17"/>
    </row>
    <row r="84" s="1" customFormat="1" customHeight="1" spans="1:16">
      <c r="A84" s="14"/>
      <c r="B84" s="20" t="s">
        <v>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>
        <f t="shared" si="2"/>
        <v>0</v>
      </c>
      <c r="P84" s="17"/>
    </row>
    <row r="85" s="1" customFormat="1" customHeight="1" spans="1:16">
      <c r="A85" s="14"/>
      <c r="B85" s="20" t="s">
        <v>76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>
        <f t="shared" si="2"/>
        <v>0</v>
      </c>
      <c r="P85" s="17"/>
    </row>
    <row r="86" s="1" customFormat="1" customHeight="1" spans="1:16">
      <c r="A86" s="14"/>
      <c r="B86" s="19" t="s">
        <v>77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>
        <f t="shared" si="2"/>
        <v>0</v>
      </c>
      <c r="P86" s="17"/>
    </row>
    <row r="87" s="1" customFormat="1" customHeight="1" spans="1:16">
      <c r="A87" s="14"/>
      <c r="B87" s="19" t="s">
        <v>78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>
        <f t="shared" si="2"/>
        <v>0</v>
      </c>
      <c r="P87" s="17"/>
    </row>
    <row r="88" s="1" customFormat="1" customHeight="1" spans="1:16">
      <c r="A88" s="16"/>
      <c r="B88" s="19" t="s">
        <v>79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>
        <f t="shared" si="2"/>
        <v>0</v>
      </c>
      <c r="P88" s="17"/>
    </row>
    <row r="89" s="1" customFormat="1" customHeight="1" spans="1:16">
      <c r="A89" s="14" t="s">
        <v>80</v>
      </c>
      <c r="B89" s="19" t="s">
        <v>59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>
        <f t="shared" si="2"/>
        <v>0</v>
      </c>
      <c r="P89" s="17"/>
    </row>
    <row r="90" s="1" customFormat="1" customHeight="1" spans="1:16">
      <c r="A90" s="14"/>
      <c r="B90" s="20" t="s">
        <v>60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>
        <f t="shared" si="2"/>
        <v>0</v>
      </c>
      <c r="P90" s="17"/>
    </row>
    <row r="91" s="1" customFormat="1" customHeight="1" spans="1:16">
      <c r="A91" s="14"/>
      <c r="B91" s="19" t="s">
        <v>61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>
        <f t="shared" si="2"/>
        <v>0</v>
      </c>
      <c r="P91" s="17"/>
    </row>
    <row r="92" s="1" customFormat="1" customHeight="1" spans="1:16">
      <c r="A92" s="14"/>
      <c r="B92" s="20" t="s">
        <v>73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>
        <f t="shared" si="2"/>
        <v>0</v>
      </c>
      <c r="P92" s="17"/>
    </row>
    <row r="93" s="1" customFormat="1" customHeight="1" spans="1:16">
      <c r="A93" s="14"/>
      <c r="B93" s="19" t="s">
        <v>74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>
        <f t="shared" si="2"/>
        <v>0</v>
      </c>
      <c r="P93" s="17"/>
    </row>
    <row r="94" s="1" customFormat="1" customHeight="1" spans="1:16">
      <c r="A94" s="14"/>
      <c r="B94" s="20" t="s">
        <v>75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>
        <f t="shared" si="2"/>
        <v>0</v>
      </c>
      <c r="P94" s="17"/>
    </row>
    <row r="95" s="1" customFormat="1" customHeight="1" spans="1:16">
      <c r="A95" s="14"/>
      <c r="B95" s="20" t="s">
        <v>76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f t="shared" si="2"/>
        <v>0</v>
      </c>
      <c r="P95" s="17"/>
    </row>
    <row r="96" s="1" customFormat="1" customHeight="1" spans="1:16">
      <c r="A96" s="14"/>
      <c r="B96" s="19" t="s">
        <v>77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>
        <f t="shared" si="2"/>
        <v>0</v>
      </c>
      <c r="P96" s="17"/>
    </row>
    <row r="97" s="1" customFormat="1" customHeight="1" spans="1:16">
      <c r="A97" s="14"/>
      <c r="B97" s="19" t="s">
        <v>78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>
        <f t="shared" si="2"/>
        <v>0</v>
      </c>
      <c r="P97" s="17"/>
    </row>
    <row r="98" s="1" customFormat="1" customHeight="1" spans="1:16">
      <c r="A98" s="16"/>
      <c r="B98" s="19" t="s">
        <v>79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>
        <f t="shared" si="2"/>
        <v>0</v>
      </c>
      <c r="P98" s="17"/>
    </row>
    <row r="99" s="1" customFormat="1" customHeight="1" spans="1:16">
      <c r="A99" s="14" t="s">
        <v>81</v>
      </c>
      <c r="B99" s="19" t="s">
        <v>59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>
        <f t="shared" si="2"/>
        <v>0</v>
      </c>
      <c r="P99" s="17"/>
    </row>
    <row r="100" s="1" customFormat="1" customHeight="1" spans="1:16">
      <c r="A100" s="14"/>
      <c r="B100" s="20" t="s">
        <v>60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>
        <f t="shared" si="2"/>
        <v>0</v>
      </c>
      <c r="P100" s="17"/>
    </row>
    <row r="101" s="1" customFormat="1" customHeight="1" spans="1:16">
      <c r="A101" s="14"/>
      <c r="B101" s="19" t="s">
        <v>61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>
        <f t="shared" si="2"/>
        <v>0</v>
      </c>
      <c r="P101" s="17"/>
    </row>
    <row r="102" s="1" customFormat="1" customHeight="1" spans="1:16">
      <c r="A102" s="14"/>
      <c r="B102" s="20" t="s">
        <v>73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>
        <f t="shared" si="2"/>
        <v>0</v>
      </c>
      <c r="P102" s="17"/>
    </row>
    <row r="103" s="1" customFormat="1" customHeight="1" spans="1:16">
      <c r="A103" s="14"/>
      <c r="B103" s="19" t="s">
        <v>74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>
        <f t="shared" si="2"/>
        <v>0</v>
      </c>
      <c r="P103" s="17"/>
    </row>
    <row r="104" s="1" customFormat="1" customHeight="1" spans="1:16">
      <c r="A104" s="14"/>
      <c r="B104" s="20" t="s">
        <v>75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>
        <f t="shared" si="2"/>
        <v>0</v>
      </c>
      <c r="P104" s="17"/>
    </row>
    <row r="105" s="1" customFormat="1" customHeight="1" spans="1:16">
      <c r="A105" s="14"/>
      <c r="B105" s="20" t="s">
        <v>76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>
        <f t="shared" si="2"/>
        <v>0</v>
      </c>
      <c r="P105" s="17"/>
    </row>
    <row r="106" s="1" customFormat="1" customHeight="1" spans="1:16">
      <c r="A106" s="14"/>
      <c r="B106" s="19" t="s">
        <v>77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>
        <f t="shared" si="2"/>
        <v>0</v>
      </c>
      <c r="P106" s="17"/>
    </row>
    <row r="107" s="1" customFormat="1" customHeight="1" spans="1:16">
      <c r="A107" s="14"/>
      <c r="B107" s="19" t="s">
        <v>78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>
        <f t="shared" si="2"/>
        <v>0</v>
      </c>
      <c r="P107" s="17"/>
    </row>
    <row r="108" s="1" customFormat="1" customHeight="1" spans="1:16">
      <c r="A108" s="16"/>
      <c r="B108" s="19" t="s">
        <v>79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>
        <f t="shared" si="2"/>
        <v>0</v>
      </c>
      <c r="P108" s="17"/>
    </row>
    <row r="109" s="1" customFormat="1" customHeight="1" spans="1:16">
      <c r="A109" s="5" t="s">
        <v>83</v>
      </c>
      <c r="B109" s="5" t="s">
        <v>84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>
        <f t="shared" si="2"/>
        <v>0</v>
      </c>
      <c r="P109" s="17"/>
    </row>
    <row r="110" s="1" customFormat="1" customHeight="1" spans="1:16">
      <c r="A110" s="5"/>
      <c r="B110" s="5" t="s">
        <v>59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>
        <f t="shared" si="2"/>
        <v>0</v>
      </c>
      <c r="P110" s="17"/>
    </row>
    <row r="111" s="1" customFormat="1" customHeight="1" spans="1:16">
      <c r="A111" s="5"/>
      <c r="B111" s="5" t="s">
        <v>60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>
        <f t="shared" si="2"/>
        <v>0</v>
      </c>
      <c r="P111" s="17"/>
    </row>
    <row r="112" s="1" customFormat="1" customHeight="1" spans="1:16">
      <c r="A112" s="5"/>
      <c r="B112" s="5" t="s">
        <v>61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>
        <f t="shared" si="2"/>
        <v>0</v>
      </c>
      <c r="P112" s="17"/>
    </row>
    <row r="113" s="1" customFormat="1" customHeight="1" spans="1:16">
      <c r="A113" s="5"/>
      <c r="B113" s="5" t="s">
        <v>85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>
        <f t="shared" si="2"/>
        <v>0</v>
      </c>
      <c r="P113" s="17"/>
    </row>
    <row r="114" s="1" customFormat="1" customHeight="1" spans="1:16">
      <c r="A114" s="5"/>
      <c r="B114" s="5" t="s">
        <v>65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>
        <f t="shared" si="2"/>
        <v>0</v>
      </c>
      <c r="P114" s="17"/>
    </row>
    <row r="115" s="1" customFormat="1" customHeight="1" spans="1:16">
      <c r="A115" s="5"/>
      <c r="B115" s="5" t="s">
        <v>86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>
        <f t="shared" si="2"/>
        <v>0</v>
      </c>
      <c r="P115" s="17"/>
    </row>
    <row r="116" s="1" customFormat="1" customHeight="1" spans="1:16">
      <c r="A116" s="5"/>
      <c r="B116" s="5" t="s">
        <v>63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>
        <f t="shared" si="2"/>
        <v>0</v>
      </c>
      <c r="P116" s="17"/>
    </row>
    <row r="117" s="1" customFormat="1" customHeight="1" spans="1:16">
      <c r="A117" s="5" t="s">
        <v>87</v>
      </c>
      <c r="B117" s="5" t="s">
        <v>59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>
        <f t="shared" si="2"/>
        <v>0</v>
      </c>
      <c r="P117" s="17"/>
    </row>
    <row r="118" s="1" customFormat="1" customHeight="1" spans="1:16">
      <c r="A118" s="5"/>
      <c r="B118" s="5" t="s">
        <v>60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>
        <f t="shared" si="2"/>
        <v>0</v>
      </c>
      <c r="P118" s="17"/>
    </row>
    <row r="119" s="1" customFormat="1" customHeight="1" spans="1:16">
      <c r="A119" s="5"/>
      <c r="B119" s="5" t="s">
        <v>61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>
        <f t="shared" si="2"/>
        <v>0</v>
      </c>
      <c r="P119" s="17"/>
    </row>
    <row r="120" s="1" customFormat="1" customHeight="1" spans="1:16">
      <c r="A120" s="5" t="s">
        <v>13</v>
      </c>
      <c r="B120" s="5"/>
      <c r="C120" s="8">
        <f t="shared" ref="C120:O120" si="3">SUM(C2:C119)</f>
        <v>31294.11</v>
      </c>
      <c r="D120" s="8">
        <f t="shared" si="3"/>
        <v>27925.15</v>
      </c>
      <c r="E120" s="8">
        <f t="shared" si="3"/>
        <v>20961.53</v>
      </c>
      <c r="F120" s="8">
        <f t="shared" si="3"/>
        <v>30629.64</v>
      </c>
      <c r="G120" s="8">
        <f t="shared" si="3"/>
        <v>11854.38</v>
      </c>
      <c r="H120" s="8">
        <f t="shared" si="3"/>
        <v>29477.96</v>
      </c>
      <c r="I120" s="8">
        <f t="shared" si="3"/>
        <v>23768.45</v>
      </c>
      <c r="J120" s="8">
        <f t="shared" si="3"/>
        <v>47095</v>
      </c>
      <c r="K120" s="8">
        <f t="shared" si="3"/>
        <v>11807.05</v>
      </c>
      <c r="L120" s="8">
        <f t="shared" si="3"/>
        <v>19902.37</v>
      </c>
      <c r="M120" s="8">
        <f t="shared" si="3"/>
        <v>22776.22</v>
      </c>
      <c r="N120" s="8">
        <f t="shared" si="3"/>
        <v>27150.4</v>
      </c>
      <c r="O120" s="8">
        <f t="shared" si="3"/>
        <v>304642.26</v>
      </c>
      <c r="P120" s="17"/>
    </row>
    <row r="121" s="1" customFormat="1" customHeight="1" spans="2:16">
      <c r="B121" s="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="1" customFormat="1" customHeight="1" spans="1:16">
      <c r="A122" s="21" t="s">
        <v>88</v>
      </c>
      <c r="B122" s="22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="1" customFormat="1" customHeight="1" spans="1:16">
      <c r="A123" s="5" t="s">
        <v>49</v>
      </c>
      <c r="B123" s="5"/>
      <c r="C123" s="6">
        <v>43101</v>
      </c>
      <c r="D123" s="6">
        <v>43133</v>
      </c>
      <c r="E123" s="6">
        <v>43162</v>
      </c>
      <c r="F123" s="6">
        <v>43194</v>
      </c>
      <c r="G123" s="6">
        <v>43225</v>
      </c>
      <c r="H123" s="6">
        <v>43257</v>
      </c>
      <c r="I123" s="6">
        <v>43288</v>
      </c>
      <c r="J123" s="6">
        <v>43313</v>
      </c>
      <c r="K123" s="6">
        <v>43352</v>
      </c>
      <c r="L123" s="6">
        <v>43383</v>
      </c>
      <c r="M123" s="6">
        <v>43415</v>
      </c>
      <c r="N123" s="6">
        <v>43446</v>
      </c>
      <c r="O123" s="8" t="s">
        <v>50</v>
      </c>
      <c r="P123" s="17"/>
    </row>
    <row r="124" s="1" customFormat="1" customHeight="1" spans="1:16">
      <c r="A124" s="23" t="s">
        <v>52</v>
      </c>
      <c r="B124" s="24"/>
      <c r="C124" s="8">
        <f>SUM(C2,C27)</f>
        <v>467.5</v>
      </c>
      <c r="D124" s="8">
        <f t="shared" ref="D124:N124" si="4">SUM(D2,D27)</f>
        <v>0</v>
      </c>
      <c r="E124" s="8">
        <f t="shared" si="4"/>
        <v>1010.29</v>
      </c>
      <c r="F124" s="8">
        <f t="shared" si="4"/>
        <v>1496</v>
      </c>
      <c r="G124" s="8">
        <f t="shared" si="4"/>
        <v>520.2</v>
      </c>
      <c r="H124" s="8">
        <f t="shared" si="4"/>
        <v>1064.41</v>
      </c>
      <c r="I124" s="8">
        <f t="shared" si="4"/>
        <v>0</v>
      </c>
      <c r="J124" s="8">
        <v>1584</v>
      </c>
      <c r="K124" s="8">
        <f t="shared" si="4"/>
        <v>351.8</v>
      </c>
      <c r="L124" s="8">
        <f t="shared" si="4"/>
        <v>623</v>
      </c>
      <c r="M124" s="8">
        <f t="shared" si="4"/>
        <v>487.4</v>
      </c>
      <c r="N124" s="8">
        <f t="shared" si="4"/>
        <v>392.2</v>
      </c>
      <c r="O124" s="8">
        <f>SUM(C124:N124)</f>
        <v>7996.8</v>
      </c>
      <c r="P124" s="17"/>
    </row>
    <row r="125" s="1" customFormat="1" customHeight="1" spans="1:16">
      <c r="A125" s="10" t="s">
        <v>53</v>
      </c>
      <c r="B125" s="10"/>
      <c r="C125" s="8">
        <f t="shared" ref="C125:C130" si="5">SUM(C3,C16,C28,C39,C50,C70,C61)</f>
        <v>4707.45</v>
      </c>
      <c r="D125" s="8">
        <f t="shared" ref="D125:N125" si="6">SUM(D3,D16,D28,D39,D50,D70,D61)</f>
        <v>3317.5</v>
      </c>
      <c r="E125" s="8">
        <f t="shared" si="6"/>
        <v>3573.14</v>
      </c>
      <c r="F125" s="8">
        <f t="shared" si="6"/>
        <v>5840</v>
      </c>
      <c r="G125" s="8">
        <f t="shared" si="6"/>
        <v>1887.7</v>
      </c>
      <c r="H125" s="8">
        <f t="shared" si="6"/>
        <v>4498.46</v>
      </c>
      <c r="I125" s="8">
        <f t="shared" si="6"/>
        <v>3669.45</v>
      </c>
      <c r="J125" s="8" t="s">
        <v>90</v>
      </c>
      <c r="K125" s="8">
        <f t="shared" si="6"/>
        <v>3216.02</v>
      </c>
      <c r="L125" s="8">
        <f t="shared" si="6"/>
        <v>5260.5</v>
      </c>
      <c r="M125" s="8">
        <f t="shared" si="6"/>
        <v>5943.88</v>
      </c>
      <c r="N125" s="8">
        <f t="shared" si="6"/>
        <v>6574.28</v>
      </c>
      <c r="O125" s="8">
        <f t="shared" ref="O125:O139" si="7">SUM(C125:N125)</f>
        <v>48488.38</v>
      </c>
      <c r="P125" s="17"/>
    </row>
    <row r="126" s="1" customFormat="1" customHeight="1" spans="1:16">
      <c r="A126" s="10" t="s">
        <v>54</v>
      </c>
      <c r="B126" s="10"/>
      <c r="C126" s="8">
        <f t="shared" si="5"/>
        <v>376.5</v>
      </c>
      <c r="D126" s="8">
        <f t="shared" ref="D126:N126" si="8">SUM(D4,D17,D29,D40,D51,D71,D62)</f>
        <v>462.75</v>
      </c>
      <c r="E126" s="8">
        <f t="shared" si="8"/>
        <v>0</v>
      </c>
      <c r="F126" s="8">
        <f t="shared" si="8"/>
        <v>160</v>
      </c>
      <c r="G126" s="8">
        <f t="shared" si="8"/>
        <v>0</v>
      </c>
      <c r="H126" s="8">
        <f t="shared" si="8"/>
        <v>0</v>
      </c>
      <c r="I126" s="8">
        <f t="shared" si="8"/>
        <v>0</v>
      </c>
      <c r="J126" s="8" t="s">
        <v>90</v>
      </c>
      <c r="K126" s="8">
        <f t="shared" si="8"/>
        <v>0</v>
      </c>
      <c r="L126" s="8">
        <f t="shared" si="8"/>
        <v>0</v>
      </c>
      <c r="M126" s="8">
        <f t="shared" si="8"/>
        <v>0</v>
      </c>
      <c r="N126" s="8">
        <f t="shared" si="8"/>
        <v>0</v>
      </c>
      <c r="O126" s="8">
        <f t="shared" si="7"/>
        <v>999.25</v>
      </c>
      <c r="P126" s="17"/>
    </row>
    <row r="127" s="1" customFormat="1" customHeight="1" spans="1:16">
      <c r="A127" s="10" t="s">
        <v>55</v>
      </c>
      <c r="B127" s="10"/>
      <c r="C127" s="8">
        <f t="shared" si="5"/>
        <v>1746.5</v>
      </c>
      <c r="D127" s="8">
        <f t="shared" ref="D127:N127" si="9">SUM(D5,D18,D30,D41,D52,D72,D63)</f>
        <v>2145.5</v>
      </c>
      <c r="E127" s="8">
        <f t="shared" si="9"/>
        <v>500.18</v>
      </c>
      <c r="F127" s="8">
        <f t="shared" si="9"/>
        <v>1520</v>
      </c>
      <c r="G127" s="8">
        <f t="shared" si="9"/>
        <v>343.18</v>
      </c>
      <c r="H127" s="8">
        <f t="shared" si="9"/>
        <v>952.72</v>
      </c>
      <c r="I127" s="8">
        <f t="shared" si="9"/>
        <v>0</v>
      </c>
      <c r="J127" s="8">
        <v>7230</v>
      </c>
      <c r="K127" s="8">
        <f t="shared" si="9"/>
        <v>1008.52</v>
      </c>
      <c r="L127" s="8">
        <f t="shared" si="9"/>
        <v>1503.76</v>
      </c>
      <c r="M127" s="8">
        <f t="shared" si="9"/>
        <v>1676.46</v>
      </c>
      <c r="N127" s="8">
        <f t="shared" si="9"/>
        <v>2661.7</v>
      </c>
      <c r="O127" s="8">
        <f t="shared" si="7"/>
        <v>21288.52</v>
      </c>
      <c r="P127" s="17"/>
    </row>
    <row r="128" s="1" customFormat="1" customHeight="1" spans="1:16">
      <c r="A128" s="10" t="s">
        <v>56</v>
      </c>
      <c r="B128" s="10"/>
      <c r="C128" s="8">
        <f t="shared" si="5"/>
        <v>955</v>
      </c>
      <c r="D128" s="8">
        <f t="shared" ref="D128:N128" si="10">SUM(D6,D19,D31,D42,D53,D73,D64)</f>
        <v>980</v>
      </c>
      <c r="E128" s="8">
        <f t="shared" si="10"/>
        <v>0</v>
      </c>
      <c r="F128" s="8">
        <f t="shared" si="10"/>
        <v>0</v>
      </c>
      <c r="G128" s="8">
        <f t="shared" si="10"/>
        <v>0</v>
      </c>
      <c r="H128" s="8">
        <f t="shared" si="10"/>
        <v>0</v>
      </c>
      <c r="I128" s="8">
        <f t="shared" si="10"/>
        <v>0</v>
      </c>
      <c r="J128" s="8" t="s">
        <v>90</v>
      </c>
      <c r="K128" s="8">
        <f t="shared" si="10"/>
        <v>449.75</v>
      </c>
      <c r="L128" s="8">
        <f t="shared" si="10"/>
        <v>898.75</v>
      </c>
      <c r="M128" s="8">
        <f t="shared" si="10"/>
        <v>723</v>
      </c>
      <c r="N128" s="8">
        <f t="shared" si="10"/>
        <v>818.75</v>
      </c>
      <c r="O128" s="8">
        <f t="shared" si="7"/>
        <v>4825.25</v>
      </c>
      <c r="P128" s="17"/>
    </row>
    <row r="129" s="1" customFormat="1" customHeight="1" spans="1:16">
      <c r="A129" s="10" t="s">
        <v>57</v>
      </c>
      <c r="B129" s="10"/>
      <c r="C129" s="8">
        <f t="shared" si="5"/>
        <v>0</v>
      </c>
      <c r="D129" s="8">
        <f t="shared" ref="D129:N129" si="11">SUM(D7,D20,D32,D43,D54,D74,D65)</f>
        <v>0</v>
      </c>
      <c r="E129" s="8">
        <f t="shared" si="11"/>
        <v>0</v>
      </c>
      <c r="F129" s="8">
        <f t="shared" si="11"/>
        <v>0</v>
      </c>
      <c r="G129" s="8">
        <f t="shared" si="11"/>
        <v>0</v>
      </c>
      <c r="H129" s="8">
        <f t="shared" si="11"/>
        <v>0</v>
      </c>
      <c r="I129" s="8">
        <f t="shared" si="11"/>
        <v>0</v>
      </c>
      <c r="J129" s="8" t="s">
        <v>90</v>
      </c>
      <c r="K129" s="8">
        <f t="shared" si="11"/>
        <v>0</v>
      </c>
      <c r="L129" s="8">
        <f t="shared" si="11"/>
        <v>346.85</v>
      </c>
      <c r="M129" s="8">
        <f t="shared" si="11"/>
        <v>331.88</v>
      </c>
      <c r="N129" s="8">
        <f t="shared" si="11"/>
        <v>399.88</v>
      </c>
      <c r="O129" s="8">
        <f t="shared" si="7"/>
        <v>1078.61</v>
      </c>
      <c r="P129" s="17"/>
    </row>
    <row r="130" s="1" customFormat="1" customHeight="1" spans="1:16">
      <c r="A130" s="5" t="s">
        <v>58</v>
      </c>
      <c r="B130" s="5"/>
      <c r="C130" s="8">
        <f t="shared" si="5"/>
        <v>0</v>
      </c>
      <c r="D130" s="8">
        <f t="shared" ref="D130:N130" si="12">SUM(D8,D21,D33,D44,D55,D75,D66)</f>
        <v>0</v>
      </c>
      <c r="E130" s="8">
        <f t="shared" si="12"/>
        <v>0</v>
      </c>
      <c r="F130" s="8">
        <f t="shared" si="12"/>
        <v>0</v>
      </c>
      <c r="G130" s="8">
        <f t="shared" si="12"/>
        <v>0</v>
      </c>
      <c r="H130" s="8">
        <f t="shared" si="12"/>
        <v>0</v>
      </c>
      <c r="I130" s="8">
        <f t="shared" si="12"/>
        <v>0</v>
      </c>
      <c r="J130" s="8" t="s">
        <v>90</v>
      </c>
      <c r="K130" s="8">
        <f t="shared" si="12"/>
        <v>0</v>
      </c>
      <c r="L130" s="8">
        <f t="shared" si="12"/>
        <v>0</v>
      </c>
      <c r="M130" s="8">
        <f t="shared" si="12"/>
        <v>0</v>
      </c>
      <c r="N130" s="8">
        <f t="shared" si="12"/>
        <v>0</v>
      </c>
      <c r="O130" s="8">
        <f t="shared" si="7"/>
        <v>0</v>
      </c>
      <c r="P130" s="17"/>
    </row>
    <row r="131" s="1" customFormat="1" customHeight="1" spans="1:16">
      <c r="A131" s="10" t="s">
        <v>59</v>
      </c>
      <c r="B131" s="10"/>
      <c r="C131" s="8">
        <f>SUM(C9,C22,C34,C45,C56,C67,C76,C79,C89,C99,C110,C117)</f>
        <v>6990.28</v>
      </c>
      <c r="D131" s="8">
        <f t="shared" ref="D131:N131" si="13">SUM(D9,D22,D34,D45,D56,D67,D76,D79,D89,D99,D110,D117)</f>
        <v>5725.5</v>
      </c>
      <c r="E131" s="8">
        <f t="shared" si="13"/>
        <v>4453.29</v>
      </c>
      <c r="F131" s="8">
        <f t="shared" si="13"/>
        <v>5698</v>
      </c>
      <c r="G131" s="8">
        <f t="shared" si="13"/>
        <v>2611.3</v>
      </c>
      <c r="H131" s="8">
        <f t="shared" si="13"/>
        <v>6705.63</v>
      </c>
      <c r="I131" s="8">
        <f t="shared" si="13"/>
        <v>6776</v>
      </c>
      <c r="J131" s="8">
        <v>12606</v>
      </c>
      <c r="K131" s="8">
        <f t="shared" si="13"/>
        <v>2407.19</v>
      </c>
      <c r="L131" s="8">
        <f t="shared" si="13"/>
        <v>3761.82</v>
      </c>
      <c r="M131" s="8">
        <f t="shared" si="13"/>
        <v>4361.16</v>
      </c>
      <c r="N131" s="8">
        <f t="shared" si="13"/>
        <v>6069.74</v>
      </c>
      <c r="O131" s="8">
        <f t="shared" si="7"/>
        <v>68165.91</v>
      </c>
      <c r="P131" s="17"/>
    </row>
    <row r="132" s="1" customFormat="1" customHeight="1" spans="1:16">
      <c r="A132" s="10" t="s">
        <v>60</v>
      </c>
      <c r="B132" s="10"/>
      <c r="C132" s="8">
        <f>SUM(C10,C23,C35,C46,C57,C68,C77,C80,C90,C100,C111,C118)</f>
        <v>3547.28</v>
      </c>
      <c r="D132" s="8">
        <f t="shared" ref="D132:N132" si="14">SUM(D10,D23,D35,D46,D57,D68,D77,D80,D90,D100,D111,D118)</f>
        <v>2425.5</v>
      </c>
      <c r="E132" s="8">
        <f t="shared" si="14"/>
        <v>4129.94</v>
      </c>
      <c r="F132" s="8">
        <f t="shared" si="14"/>
        <v>4603.32</v>
      </c>
      <c r="G132" s="8">
        <f t="shared" si="14"/>
        <v>1863.64</v>
      </c>
      <c r="H132" s="8">
        <f t="shared" si="14"/>
        <v>5848.01</v>
      </c>
      <c r="I132" s="8">
        <f t="shared" si="14"/>
        <v>4554</v>
      </c>
      <c r="J132" s="8">
        <v>12084</v>
      </c>
      <c r="K132" s="8">
        <f t="shared" si="14"/>
        <v>1814.64</v>
      </c>
      <c r="L132" s="8">
        <f t="shared" si="14"/>
        <v>2819.85</v>
      </c>
      <c r="M132" s="8">
        <f t="shared" si="14"/>
        <v>3906.86</v>
      </c>
      <c r="N132" s="8">
        <f t="shared" si="14"/>
        <v>4485.3</v>
      </c>
      <c r="O132" s="8">
        <f t="shared" si="7"/>
        <v>52082.34</v>
      </c>
      <c r="P132" s="17"/>
    </row>
    <row r="133" s="1" customFormat="1" customHeight="1" spans="1:16">
      <c r="A133" s="10" t="s">
        <v>61</v>
      </c>
      <c r="B133" s="10"/>
      <c r="C133" s="8">
        <f>SUM(C11,C24,C36,C47,C58,C69,C78,C81,C91,C101,C112,C119)</f>
        <v>8259.39</v>
      </c>
      <c r="D133" s="8">
        <f t="shared" ref="D133:N133" si="15">SUM(D11,D24,D36,D47,D58,D69,D78,D81,D91,D101,D112,D119)</f>
        <v>7597.5</v>
      </c>
      <c r="E133" s="8">
        <f t="shared" si="15"/>
        <v>5869.42</v>
      </c>
      <c r="F133" s="8">
        <f t="shared" si="15"/>
        <v>8708.32</v>
      </c>
      <c r="G133" s="8">
        <f t="shared" si="15"/>
        <v>3928.36</v>
      </c>
      <c r="H133" s="8">
        <f t="shared" si="15"/>
        <v>9332.73</v>
      </c>
      <c r="I133" s="8">
        <f t="shared" si="15"/>
        <v>4059</v>
      </c>
      <c r="J133" s="8">
        <v>10505</v>
      </c>
      <c r="K133" s="8">
        <f t="shared" si="15"/>
        <v>1398.63</v>
      </c>
      <c r="L133" s="8">
        <f t="shared" si="15"/>
        <v>2549.83</v>
      </c>
      <c r="M133" s="8">
        <f t="shared" si="15"/>
        <v>2340.9</v>
      </c>
      <c r="N133" s="8">
        <f t="shared" si="15"/>
        <v>2344.7</v>
      </c>
      <c r="O133" s="8">
        <f t="shared" si="7"/>
        <v>66893.78</v>
      </c>
      <c r="P133" s="17"/>
    </row>
    <row r="134" s="1" customFormat="1" customHeight="1" spans="1:16">
      <c r="A134" s="10" t="s">
        <v>62</v>
      </c>
      <c r="B134" s="10"/>
      <c r="C134" s="8">
        <f t="shared" ref="C134:N134" si="16">SUM(C12,C25,C37,C48,C59)</f>
        <v>635.18</v>
      </c>
      <c r="D134" s="8">
        <f t="shared" si="16"/>
        <v>0</v>
      </c>
      <c r="E134" s="8">
        <f t="shared" si="16"/>
        <v>508.6</v>
      </c>
      <c r="F134" s="8">
        <f t="shared" si="16"/>
        <v>1848</v>
      </c>
      <c r="G134" s="8">
        <f t="shared" si="16"/>
        <v>484</v>
      </c>
      <c r="H134" s="8">
        <f t="shared" si="16"/>
        <v>968</v>
      </c>
      <c r="I134" s="8">
        <f t="shared" si="16"/>
        <v>3630</v>
      </c>
      <c r="J134" s="8">
        <v>3086</v>
      </c>
      <c r="K134" s="8">
        <f t="shared" si="16"/>
        <v>1160.5</v>
      </c>
      <c r="L134" s="8">
        <f t="shared" si="16"/>
        <v>2138.01</v>
      </c>
      <c r="M134" s="8">
        <f t="shared" si="16"/>
        <v>3004.68</v>
      </c>
      <c r="N134" s="8">
        <f t="shared" si="16"/>
        <v>3403.85</v>
      </c>
      <c r="O134" s="8">
        <f t="shared" si="7"/>
        <v>20866.82</v>
      </c>
      <c r="P134" s="17"/>
    </row>
    <row r="135" s="1" customFormat="1" customHeight="1" spans="1:16">
      <c r="A135" s="10" t="s">
        <v>63</v>
      </c>
      <c r="B135" s="10"/>
      <c r="C135" s="8">
        <f>SUM(C13,C26,C38,C49,C60,C116)</f>
        <v>101.67</v>
      </c>
      <c r="D135" s="8">
        <f t="shared" ref="D135:N135" si="17">SUM(D13,D26,D38,D49,D60,D116)</f>
        <v>0</v>
      </c>
      <c r="E135" s="8">
        <f t="shared" si="17"/>
        <v>484.67</v>
      </c>
      <c r="F135" s="8">
        <f t="shared" si="17"/>
        <v>396</v>
      </c>
      <c r="G135" s="8">
        <f t="shared" si="17"/>
        <v>0</v>
      </c>
      <c r="H135" s="8">
        <f t="shared" si="17"/>
        <v>0</v>
      </c>
      <c r="I135" s="8">
        <f t="shared" si="17"/>
        <v>0</v>
      </c>
      <c r="J135" s="8" t="s">
        <v>90</v>
      </c>
      <c r="K135" s="8">
        <f t="shared" si="17"/>
        <v>0</v>
      </c>
      <c r="L135" s="8">
        <f t="shared" si="17"/>
        <v>0</v>
      </c>
      <c r="M135" s="8">
        <f t="shared" si="17"/>
        <v>0</v>
      </c>
      <c r="N135" s="8">
        <f t="shared" si="17"/>
        <v>0</v>
      </c>
      <c r="O135" s="8">
        <f t="shared" si="7"/>
        <v>982.34</v>
      </c>
      <c r="P135" s="17"/>
    </row>
    <row r="136" s="1" customFormat="1" customHeight="1" spans="1:16">
      <c r="A136" s="10" t="s">
        <v>64</v>
      </c>
      <c r="B136" s="10"/>
      <c r="C136" s="8">
        <f>C14</f>
        <v>3507.36</v>
      </c>
      <c r="D136" s="8">
        <f t="shared" ref="D136:N136" si="18">D14</f>
        <v>5270.9</v>
      </c>
      <c r="E136" s="8">
        <f t="shared" si="18"/>
        <v>432</v>
      </c>
      <c r="F136" s="8">
        <f t="shared" si="18"/>
        <v>360</v>
      </c>
      <c r="G136" s="8">
        <f t="shared" si="18"/>
        <v>216</v>
      </c>
      <c r="H136" s="8">
        <f t="shared" si="18"/>
        <v>108</v>
      </c>
      <c r="I136" s="8">
        <f t="shared" si="18"/>
        <v>1080</v>
      </c>
      <c r="J136" s="8" t="s">
        <v>90</v>
      </c>
      <c r="K136" s="8">
        <f t="shared" si="18"/>
        <v>0</v>
      </c>
      <c r="L136" s="8">
        <f t="shared" si="18"/>
        <v>0</v>
      </c>
      <c r="M136" s="8">
        <f t="shared" si="18"/>
        <v>0</v>
      </c>
      <c r="N136" s="8">
        <f t="shared" si="18"/>
        <v>0</v>
      </c>
      <c r="O136" s="8">
        <f t="shared" si="7"/>
        <v>10974.26</v>
      </c>
      <c r="P136" s="17"/>
    </row>
    <row r="137" s="1" customFormat="1" customHeight="1" spans="1:16">
      <c r="A137" s="23" t="s">
        <v>73</v>
      </c>
      <c r="B137" s="24"/>
      <c r="C137" s="8">
        <f t="shared" ref="C137:N137" si="19">SUM(C82,C92,C102)</f>
        <v>0</v>
      </c>
      <c r="D137" s="8">
        <f t="shared" si="19"/>
        <v>0</v>
      </c>
      <c r="E137" s="8">
        <f t="shared" si="19"/>
        <v>0</v>
      </c>
      <c r="F137" s="8">
        <f t="shared" si="19"/>
        <v>0</v>
      </c>
      <c r="G137" s="8">
        <f t="shared" si="19"/>
        <v>0</v>
      </c>
      <c r="H137" s="8">
        <f t="shared" si="19"/>
        <v>0</v>
      </c>
      <c r="I137" s="8">
        <f t="shared" si="19"/>
        <v>0</v>
      </c>
      <c r="J137" s="8" t="s">
        <v>90</v>
      </c>
      <c r="K137" s="8">
        <f t="shared" si="19"/>
        <v>0</v>
      </c>
      <c r="L137" s="8">
        <f t="shared" si="19"/>
        <v>0</v>
      </c>
      <c r="M137" s="8">
        <f t="shared" si="19"/>
        <v>0</v>
      </c>
      <c r="N137" s="8">
        <f t="shared" si="19"/>
        <v>0</v>
      </c>
      <c r="O137" s="8">
        <f t="shared" si="7"/>
        <v>0</v>
      </c>
      <c r="P137" s="17"/>
    </row>
    <row r="138" s="1" customFormat="1" customHeight="1" spans="1:16">
      <c r="A138" s="23" t="s">
        <v>74</v>
      </c>
      <c r="B138" s="24"/>
      <c r="C138" s="8">
        <f t="shared" ref="C138:N138" si="20">SUM(C83,C93,C103)</f>
        <v>0</v>
      </c>
      <c r="D138" s="8">
        <f t="shared" si="20"/>
        <v>0</v>
      </c>
      <c r="E138" s="8">
        <f t="shared" si="20"/>
        <v>0</v>
      </c>
      <c r="F138" s="8">
        <f t="shared" si="20"/>
        <v>0</v>
      </c>
      <c r="G138" s="8">
        <f t="shared" si="20"/>
        <v>0</v>
      </c>
      <c r="H138" s="8">
        <f t="shared" si="20"/>
        <v>0</v>
      </c>
      <c r="I138" s="8">
        <f t="shared" si="20"/>
        <v>0</v>
      </c>
      <c r="J138" s="8" t="s">
        <v>90</v>
      </c>
      <c r="K138" s="8">
        <f t="shared" si="20"/>
        <v>0</v>
      </c>
      <c r="L138" s="8">
        <f t="shared" si="20"/>
        <v>0</v>
      </c>
      <c r="M138" s="8">
        <f t="shared" si="20"/>
        <v>0</v>
      </c>
      <c r="N138" s="8">
        <f t="shared" si="20"/>
        <v>0</v>
      </c>
      <c r="O138" s="8">
        <f t="shared" si="7"/>
        <v>0</v>
      </c>
      <c r="P138" s="17"/>
    </row>
    <row r="139" s="1" customFormat="1" customHeight="1" spans="1:16">
      <c r="A139" s="23" t="s">
        <v>75</v>
      </c>
      <c r="B139" s="24"/>
      <c r="C139" s="8">
        <f t="shared" ref="C139:N139" si="21">SUM(C84,C94,C104)</f>
        <v>0</v>
      </c>
      <c r="D139" s="8">
        <f t="shared" si="21"/>
        <v>0</v>
      </c>
      <c r="E139" s="8">
        <f t="shared" si="21"/>
        <v>0</v>
      </c>
      <c r="F139" s="8">
        <f t="shared" si="21"/>
        <v>0</v>
      </c>
      <c r="G139" s="8">
        <f t="shared" si="21"/>
        <v>0</v>
      </c>
      <c r="H139" s="8">
        <f t="shared" si="21"/>
        <v>0</v>
      </c>
      <c r="I139" s="8">
        <f t="shared" si="21"/>
        <v>0</v>
      </c>
      <c r="J139" s="8" t="s">
        <v>90</v>
      </c>
      <c r="K139" s="8">
        <f t="shared" si="21"/>
        <v>0</v>
      </c>
      <c r="L139" s="8">
        <f t="shared" si="21"/>
        <v>0</v>
      </c>
      <c r="M139" s="8">
        <f t="shared" si="21"/>
        <v>0</v>
      </c>
      <c r="N139" s="8">
        <f t="shared" si="21"/>
        <v>0</v>
      </c>
      <c r="O139" s="8">
        <f t="shared" si="7"/>
        <v>0</v>
      </c>
      <c r="P139" s="17"/>
    </row>
    <row r="140" s="1" customFormat="1" customHeight="1" spans="1:16">
      <c r="A140" s="23" t="s">
        <v>76</v>
      </c>
      <c r="B140" s="24"/>
      <c r="C140" s="8">
        <f t="shared" ref="C140:O140" si="22">SUM(C85,C95,C105)</f>
        <v>0</v>
      </c>
      <c r="D140" s="8">
        <f t="shared" si="22"/>
        <v>0</v>
      </c>
      <c r="E140" s="8">
        <f t="shared" si="22"/>
        <v>0</v>
      </c>
      <c r="F140" s="8">
        <f t="shared" si="22"/>
        <v>0</v>
      </c>
      <c r="G140" s="8">
        <f t="shared" si="22"/>
        <v>0</v>
      </c>
      <c r="H140" s="8">
        <f t="shared" si="22"/>
        <v>0</v>
      </c>
      <c r="I140" s="8">
        <f t="shared" si="22"/>
        <v>0</v>
      </c>
      <c r="J140" s="8" t="s">
        <v>90</v>
      </c>
      <c r="K140" s="8">
        <f t="shared" si="22"/>
        <v>0</v>
      </c>
      <c r="L140" s="8">
        <f t="shared" si="22"/>
        <v>0</v>
      </c>
      <c r="M140" s="8">
        <f t="shared" si="22"/>
        <v>0</v>
      </c>
      <c r="N140" s="8">
        <f t="shared" si="22"/>
        <v>0</v>
      </c>
      <c r="O140" s="8">
        <f t="shared" si="22"/>
        <v>0</v>
      </c>
      <c r="P140" s="17"/>
    </row>
    <row r="141" s="1" customFormat="1" customHeight="1" spans="1:16">
      <c r="A141" s="23" t="s">
        <v>77</v>
      </c>
      <c r="B141" s="24"/>
      <c r="C141" s="8">
        <f t="shared" ref="C141:O141" si="23">SUM(C86,C96,C106)</f>
        <v>0</v>
      </c>
      <c r="D141" s="8">
        <f t="shared" si="23"/>
        <v>0</v>
      </c>
      <c r="E141" s="8">
        <f t="shared" si="23"/>
        <v>0</v>
      </c>
      <c r="F141" s="8">
        <f t="shared" si="23"/>
        <v>0</v>
      </c>
      <c r="G141" s="8">
        <f t="shared" si="23"/>
        <v>0</v>
      </c>
      <c r="H141" s="8">
        <f t="shared" si="23"/>
        <v>0</v>
      </c>
      <c r="I141" s="8">
        <f t="shared" si="23"/>
        <v>0</v>
      </c>
      <c r="J141" s="8" t="s">
        <v>90</v>
      </c>
      <c r="K141" s="8">
        <f t="shared" si="23"/>
        <v>0</v>
      </c>
      <c r="L141" s="8">
        <f t="shared" si="23"/>
        <v>0</v>
      </c>
      <c r="M141" s="8">
        <f t="shared" si="23"/>
        <v>0</v>
      </c>
      <c r="N141" s="8">
        <f t="shared" si="23"/>
        <v>0</v>
      </c>
      <c r="O141" s="8">
        <f t="shared" si="23"/>
        <v>0</v>
      </c>
      <c r="P141" s="17"/>
    </row>
    <row r="142" s="1" customFormat="1" customHeight="1" spans="1:16">
      <c r="A142" s="23" t="s">
        <v>78</v>
      </c>
      <c r="B142" s="24"/>
      <c r="C142" s="8">
        <f t="shared" ref="C142:O142" si="24">SUM(C87,C97,C107)</f>
        <v>0</v>
      </c>
      <c r="D142" s="8">
        <f t="shared" si="24"/>
        <v>0</v>
      </c>
      <c r="E142" s="8">
        <f t="shared" si="24"/>
        <v>0</v>
      </c>
      <c r="F142" s="8">
        <f t="shared" si="24"/>
        <v>0</v>
      </c>
      <c r="G142" s="8">
        <f t="shared" si="24"/>
        <v>0</v>
      </c>
      <c r="H142" s="8">
        <f t="shared" si="24"/>
        <v>0</v>
      </c>
      <c r="I142" s="8">
        <f t="shared" si="24"/>
        <v>0</v>
      </c>
      <c r="J142" s="8" t="s">
        <v>90</v>
      </c>
      <c r="K142" s="8">
        <f t="shared" si="24"/>
        <v>0</v>
      </c>
      <c r="L142" s="8">
        <f t="shared" si="24"/>
        <v>0</v>
      </c>
      <c r="M142" s="8">
        <f t="shared" si="24"/>
        <v>0</v>
      </c>
      <c r="N142" s="8">
        <f t="shared" si="24"/>
        <v>0</v>
      </c>
      <c r="O142" s="8">
        <f t="shared" si="24"/>
        <v>0</v>
      </c>
      <c r="P142" s="17"/>
    </row>
    <row r="143" s="1" customFormat="1" customHeight="1" spans="1:16">
      <c r="A143" s="23" t="s">
        <v>79</v>
      </c>
      <c r="B143" s="24"/>
      <c r="C143" s="8">
        <f t="shared" ref="C143:O143" si="25">SUM(C88,C98,C108)</f>
        <v>0</v>
      </c>
      <c r="D143" s="8">
        <f t="shared" si="25"/>
        <v>0</v>
      </c>
      <c r="E143" s="8">
        <f t="shared" si="25"/>
        <v>0</v>
      </c>
      <c r="F143" s="8">
        <f t="shared" si="25"/>
        <v>0</v>
      </c>
      <c r="G143" s="8">
        <f t="shared" si="25"/>
        <v>0</v>
      </c>
      <c r="H143" s="8">
        <f t="shared" si="25"/>
        <v>0</v>
      </c>
      <c r="I143" s="8">
        <f t="shared" si="25"/>
        <v>0</v>
      </c>
      <c r="J143" s="8" t="s">
        <v>90</v>
      </c>
      <c r="K143" s="8">
        <f t="shared" si="25"/>
        <v>0</v>
      </c>
      <c r="L143" s="8">
        <f t="shared" si="25"/>
        <v>0</v>
      </c>
      <c r="M143" s="8">
        <f t="shared" si="25"/>
        <v>0</v>
      </c>
      <c r="N143" s="8">
        <f t="shared" si="25"/>
        <v>0</v>
      </c>
      <c r="O143" s="8">
        <f t="shared" si="25"/>
        <v>0</v>
      </c>
      <c r="P143" s="17"/>
    </row>
    <row r="144" s="1" customFormat="1" customHeight="1" spans="1:16">
      <c r="A144" s="5" t="s">
        <v>84</v>
      </c>
      <c r="B144" s="5"/>
      <c r="C144" s="8">
        <f t="shared" ref="C144:N144" si="26">SUM(C109)</f>
        <v>0</v>
      </c>
      <c r="D144" s="8">
        <f t="shared" si="26"/>
        <v>0</v>
      </c>
      <c r="E144" s="8">
        <f t="shared" si="26"/>
        <v>0</v>
      </c>
      <c r="F144" s="8">
        <f t="shared" si="26"/>
        <v>0</v>
      </c>
      <c r="G144" s="8">
        <f t="shared" si="26"/>
        <v>0</v>
      </c>
      <c r="H144" s="8">
        <f t="shared" si="26"/>
        <v>0</v>
      </c>
      <c r="I144" s="8">
        <f t="shared" si="26"/>
        <v>0</v>
      </c>
      <c r="J144" s="8" t="s">
        <v>90</v>
      </c>
      <c r="K144" s="8">
        <f t="shared" si="26"/>
        <v>0</v>
      </c>
      <c r="L144" s="8">
        <f t="shared" si="26"/>
        <v>0</v>
      </c>
      <c r="M144" s="8">
        <f t="shared" si="26"/>
        <v>0</v>
      </c>
      <c r="N144" s="8">
        <f t="shared" si="26"/>
        <v>0</v>
      </c>
      <c r="O144" s="8">
        <f>SUM(C144:N144)</f>
        <v>0</v>
      </c>
      <c r="P144" s="17"/>
    </row>
    <row r="145" s="1" customFormat="1" customHeight="1" spans="1:16">
      <c r="A145" s="5" t="s">
        <v>85</v>
      </c>
      <c r="B145" s="5"/>
      <c r="C145" s="8">
        <f t="shared" ref="C145:O145" si="27">SUM(C113)</f>
        <v>0</v>
      </c>
      <c r="D145" s="8">
        <f t="shared" si="27"/>
        <v>0</v>
      </c>
      <c r="E145" s="8">
        <f t="shared" si="27"/>
        <v>0</v>
      </c>
      <c r="F145" s="8">
        <f t="shared" si="27"/>
        <v>0</v>
      </c>
      <c r="G145" s="8">
        <f t="shared" si="27"/>
        <v>0</v>
      </c>
      <c r="H145" s="8">
        <f t="shared" si="27"/>
        <v>0</v>
      </c>
      <c r="I145" s="8">
        <f t="shared" si="27"/>
        <v>0</v>
      </c>
      <c r="J145" s="8" t="s">
        <v>90</v>
      </c>
      <c r="K145" s="8">
        <f t="shared" si="27"/>
        <v>0</v>
      </c>
      <c r="L145" s="8">
        <f t="shared" si="27"/>
        <v>0</v>
      </c>
      <c r="M145" s="8">
        <f t="shared" si="27"/>
        <v>0</v>
      </c>
      <c r="N145" s="8">
        <f t="shared" si="27"/>
        <v>0</v>
      </c>
      <c r="O145" s="8">
        <f t="shared" si="27"/>
        <v>0</v>
      </c>
      <c r="P145" s="17"/>
    </row>
    <row r="146" s="1" customFormat="1" customHeight="1" spans="1:16">
      <c r="A146" s="5" t="s">
        <v>65</v>
      </c>
      <c r="B146" s="5"/>
      <c r="C146" s="8">
        <f>SUM(C114,C15)</f>
        <v>0</v>
      </c>
      <c r="D146" s="8">
        <f t="shared" ref="D146:O146" si="28">SUM(D114,D15)</f>
        <v>0</v>
      </c>
      <c r="E146" s="8">
        <f t="shared" si="28"/>
        <v>0</v>
      </c>
      <c r="F146" s="8">
        <f t="shared" si="28"/>
        <v>0</v>
      </c>
      <c r="G146" s="8">
        <f t="shared" si="28"/>
        <v>0</v>
      </c>
      <c r="H146" s="8">
        <f t="shared" si="28"/>
        <v>0</v>
      </c>
      <c r="I146" s="8">
        <f t="shared" si="28"/>
        <v>0</v>
      </c>
      <c r="J146" s="8" t="s">
        <v>90</v>
      </c>
      <c r="K146" s="8">
        <f t="shared" si="28"/>
        <v>0</v>
      </c>
      <c r="L146" s="8">
        <f t="shared" si="28"/>
        <v>0</v>
      </c>
      <c r="M146" s="8">
        <f t="shared" si="28"/>
        <v>0</v>
      </c>
      <c r="N146" s="8">
        <f t="shared" si="28"/>
        <v>0</v>
      </c>
      <c r="O146" s="8">
        <f t="shared" si="28"/>
        <v>0</v>
      </c>
      <c r="P146" s="17"/>
    </row>
    <row r="147" s="1" customFormat="1" customHeight="1" spans="1:16">
      <c r="A147" s="5" t="s">
        <v>86</v>
      </c>
      <c r="B147" s="5"/>
      <c r="C147" s="8">
        <f t="shared" ref="C147:O147" si="29">SUM(C115)</f>
        <v>0</v>
      </c>
      <c r="D147" s="8">
        <f t="shared" si="29"/>
        <v>0</v>
      </c>
      <c r="E147" s="8">
        <f t="shared" si="29"/>
        <v>0</v>
      </c>
      <c r="F147" s="8">
        <f t="shared" si="29"/>
        <v>0</v>
      </c>
      <c r="G147" s="8">
        <f t="shared" si="29"/>
        <v>0</v>
      </c>
      <c r="H147" s="8">
        <f t="shared" si="29"/>
        <v>0</v>
      </c>
      <c r="I147" s="8">
        <f t="shared" si="29"/>
        <v>0</v>
      </c>
      <c r="J147" s="8" t="s">
        <v>90</v>
      </c>
      <c r="K147" s="8">
        <f t="shared" si="29"/>
        <v>0</v>
      </c>
      <c r="L147" s="8">
        <f t="shared" si="29"/>
        <v>0</v>
      </c>
      <c r="M147" s="8">
        <f t="shared" si="29"/>
        <v>0</v>
      </c>
      <c r="N147" s="8">
        <f t="shared" si="29"/>
        <v>0</v>
      </c>
      <c r="O147" s="8">
        <f t="shared" si="29"/>
        <v>0</v>
      </c>
      <c r="P147" s="17"/>
    </row>
    <row r="148" s="1" customFormat="1" customHeight="1" spans="1:16">
      <c r="A148" s="5" t="s">
        <v>13</v>
      </c>
      <c r="B148" s="5"/>
      <c r="C148" s="8">
        <f t="shared" ref="C148:O148" si="30">SUM(C124:C147)</f>
        <v>31294.11</v>
      </c>
      <c r="D148" s="8">
        <f t="shared" si="30"/>
        <v>27925.15</v>
      </c>
      <c r="E148" s="8">
        <f t="shared" si="30"/>
        <v>20961.53</v>
      </c>
      <c r="F148" s="8">
        <f t="shared" si="30"/>
        <v>30629.64</v>
      </c>
      <c r="G148" s="8">
        <f t="shared" si="30"/>
        <v>11854.38</v>
      </c>
      <c r="H148" s="8">
        <f t="shared" si="30"/>
        <v>29477.96</v>
      </c>
      <c r="I148" s="8">
        <f t="shared" si="30"/>
        <v>23768.45</v>
      </c>
      <c r="J148" s="8">
        <f t="shared" si="30"/>
        <v>47095</v>
      </c>
      <c r="K148" s="8">
        <f t="shared" si="30"/>
        <v>11807.05</v>
      </c>
      <c r="L148" s="8">
        <f t="shared" si="30"/>
        <v>19902.37</v>
      </c>
      <c r="M148" s="8">
        <f t="shared" si="30"/>
        <v>22776.22</v>
      </c>
      <c r="N148" s="8">
        <f t="shared" si="30"/>
        <v>27150.4</v>
      </c>
      <c r="O148" s="8">
        <f t="shared" si="30"/>
        <v>304642.26</v>
      </c>
      <c r="P148" s="17"/>
    </row>
    <row r="149" s="1" customFormat="1" customHeight="1" spans="2:2">
      <c r="B149" s="3"/>
    </row>
    <row r="150" s="1" customFormat="1" customHeight="1" spans="1:2">
      <c r="A150" s="21" t="s">
        <v>89</v>
      </c>
      <c r="B150" s="22"/>
    </row>
    <row r="151" s="1" customFormat="1" customHeight="1" spans="1:15">
      <c r="A151" s="5" t="s">
        <v>48</v>
      </c>
      <c r="B151" s="5"/>
      <c r="C151" s="6">
        <v>43101</v>
      </c>
      <c r="D151" s="6">
        <v>43133</v>
      </c>
      <c r="E151" s="6">
        <v>43162</v>
      </c>
      <c r="F151" s="6">
        <v>43194</v>
      </c>
      <c r="G151" s="6">
        <v>43225</v>
      </c>
      <c r="H151" s="6">
        <v>43257</v>
      </c>
      <c r="I151" s="6">
        <v>43288</v>
      </c>
      <c r="J151" s="6">
        <v>43313</v>
      </c>
      <c r="K151" s="6">
        <v>43352</v>
      </c>
      <c r="L151" s="6">
        <v>43383</v>
      </c>
      <c r="M151" s="6">
        <v>43415</v>
      </c>
      <c r="N151" s="6">
        <v>43446</v>
      </c>
      <c r="O151" s="4" t="s">
        <v>50</v>
      </c>
    </row>
    <row r="152" s="1" customFormat="1" customHeight="1" spans="1:15">
      <c r="A152" s="5" t="s">
        <v>51</v>
      </c>
      <c r="B152" s="5"/>
      <c r="C152" s="8">
        <f>SUM(C2:C15)</f>
        <v>23954.31</v>
      </c>
      <c r="D152" s="8">
        <f t="shared" ref="D152:N152" si="31">SUM(D2:D15)</f>
        <v>27925.15</v>
      </c>
      <c r="E152" s="8">
        <f t="shared" si="31"/>
        <v>20961.53</v>
      </c>
      <c r="F152" s="8">
        <f t="shared" si="31"/>
        <v>30629.64</v>
      </c>
      <c r="G152" s="8">
        <f t="shared" si="31"/>
        <v>11854.38</v>
      </c>
      <c r="H152" s="8">
        <f t="shared" si="31"/>
        <v>29477.96</v>
      </c>
      <c r="I152" s="8">
        <f t="shared" si="31"/>
        <v>8379.45</v>
      </c>
      <c r="J152" s="8">
        <v>12406</v>
      </c>
      <c r="K152" s="8">
        <f t="shared" si="31"/>
        <v>7241.99</v>
      </c>
      <c r="L152" s="8">
        <f t="shared" si="31"/>
        <v>12639.87</v>
      </c>
      <c r="M152" s="8">
        <f t="shared" si="31"/>
        <v>13829.26</v>
      </c>
      <c r="N152" s="8">
        <f t="shared" si="31"/>
        <v>16226.3</v>
      </c>
      <c r="O152" s="8">
        <f>SUM(C152:N152)</f>
        <v>215525.84</v>
      </c>
    </row>
    <row r="153" s="1" customFormat="1" customHeight="1" spans="1:15">
      <c r="A153" s="5" t="s">
        <v>66</v>
      </c>
      <c r="B153" s="5"/>
      <c r="C153" s="8">
        <f>SUM(C16:C27)</f>
        <v>2834.86</v>
      </c>
      <c r="D153" s="8">
        <f t="shared" ref="D153:N153" si="32">SUM(D16:D27)</f>
        <v>0</v>
      </c>
      <c r="E153" s="8">
        <f t="shared" si="32"/>
        <v>0</v>
      </c>
      <c r="F153" s="8">
        <f t="shared" si="32"/>
        <v>0</v>
      </c>
      <c r="G153" s="8">
        <f t="shared" si="32"/>
        <v>0</v>
      </c>
      <c r="H153" s="8">
        <f t="shared" si="32"/>
        <v>0</v>
      </c>
      <c r="I153" s="8">
        <f t="shared" si="32"/>
        <v>6858.5</v>
      </c>
      <c r="J153" s="8">
        <v>18123</v>
      </c>
      <c r="K153" s="8">
        <f t="shared" si="32"/>
        <v>2211</v>
      </c>
      <c r="L153" s="8">
        <f t="shared" si="32"/>
        <v>3569.5</v>
      </c>
      <c r="M153" s="8">
        <f t="shared" si="32"/>
        <v>3366</v>
      </c>
      <c r="N153" s="8">
        <f t="shared" si="32"/>
        <v>4026</v>
      </c>
      <c r="O153" s="8">
        <f t="shared" ref="O153:O163" si="33">SUM(C153:N153)</f>
        <v>40988.86</v>
      </c>
    </row>
    <row r="154" s="1" customFormat="1" customHeight="1" spans="1:15">
      <c r="A154" s="5" t="s">
        <v>67</v>
      </c>
      <c r="B154" s="5"/>
      <c r="C154" s="8">
        <f t="shared" ref="C154:N154" si="34">SUM(C28:C38)</f>
        <v>1232</v>
      </c>
      <c r="D154" s="8">
        <f t="shared" si="34"/>
        <v>0</v>
      </c>
      <c r="E154" s="8">
        <f t="shared" si="34"/>
        <v>0</v>
      </c>
      <c r="F154" s="8">
        <f t="shared" si="34"/>
        <v>0</v>
      </c>
      <c r="G154" s="8">
        <f t="shared" si="34"/>
        <v>0</v>
      </c>
      <c r="H154" s="8">
        <f t="shared" si="34"/>
        <v>0</v>
      </c>
      <c r="I154" s="8">
        <f t="shared" si="34"/>
        <v>4207.5</v>
      </c>
      <c r="J154" s="8">
        <v>9669</v>
      </c>
      <c r="K154" s="8">
        <f t="shared" si="34"/>
        <v>749.38</v>
      </c>
      <c r="L154" s="8">
        <f t="shared" si="34"/>
        <v>1148.14</v>
      </c>
      <c r="M154" s="8">
        <f t="shared" si="34"/>
        <v>2385.46</v>
      </c>
      <c r="N154" s="8">
        <f t="shared" si="34"/>
        <v>3169.1</v>
      </c>
      <c r="O154" s="8">
        <f t="shared" si="33"/>
        <v>22560.58</v>
      </c>
    </row>
    <row r="155" s="1" customFormat="1" customHeight="1" spans="1:15">
      <c r="A155" s="5" t="s">
        <v>68</v>
      </c>
      <c r="B155" s="5"/>
      <c r="C155" s="8">
        <f t="shared" ref="C155:N155" si="35">SUM(C39:C49)</f>
        <v>3272.94</v>
      </c>
      <c r="D155" s="8">
        <f t="shared" si="35"/>
        <v>0</v>
      </c>
      <c r="E155" s="8">
        <f t="shared" si="35"/>
        <v>0</v>
      </c>
      <c r="F155" s="8">
        <f t="shared" si="35"/>
        <v>0</v>
      </c>
      <c r="G155" s="8">
        <f t="shared" si="35"/>
        <v>0</v>
      </c>
      <c r="H155" s="8">
        <f t="shared" si="35"/>
        <v>0</v>
      </c>
      <c r="I155" s="8">
        <f t="shared" si="35"/>
        <v>4323</v>
      </c>
      <c r="J155" s="8">
        <v>6897</v>
      </c>
      <c r="K155" s="8">
        <f t="shared" si="35"/>
        <v>1604.68</v>
      </c>
      <c r="L155" s="8">
        <f t="shared" si="35"/>
        <v>2544.86</v>
      </c>
      <c r="M155" s="8">
        <f t="shared" si="35"/>
        <v>3195.5</v>
      </c>
      <c r="N155" s="8">
        <f t="shared" si="35"/>
        <v>3729</v>
      </c>
      <c r="O155" s="8">
        <f t="shared" si="33"/>
        <v>25566.98</v>
      </c>
    </row>
    <row r="156" s="1" customFormat="1" customHeight="1" spans="1:15">
      <c r="A156" s="5" t="s">
        <v>69</v>
      </c>
      <c r="B156" s="5"/>
      <c r="C156" s="8">
        <f t="shared" ref="C156:N156" si="36">SUM(C50:C60)</f>
        <v>0</v>
      </c>
      <c r="D156" s="8">
        <f t="shared" si="36"/>
        <v>0</v>
      </c>
      <c r="E156" s="8">
        <f t="shared" si="36"/>
        <v>0</v>
      </c>
      <c r="F156" s="8">
        <f t="shared" si="36"/>
        <v>0</v>
      </c>
      <c r="G156" s="8">
        <f t="shared" si="36"/>
        <v>0</v>
      </c>
      <c r="H156" s="8">
        <f t="shared" si="36"/>
        <v>0</v>
      </c>
      <c r="I156" s="8">
        <f t="shared" si="36"/>
        <v>0</v>
      </c>
      <c r="J156" s="8" t="s">
        <v>90</v>
      </c>
      <c r="K156" s="8">
        <f t="shared" si="36"/>
        <v>0</v>
      </c>
      <c r="L156" s="8">
        <f t="shared" si="36"/>
        <v>0</v>
      </c>
      <c r="M156" s="8">
        <f t="shared" si="36"/>
        <v>0</v>
      </c>
      <c r="N156" s="8">
        <f t="shared" si="36"/>
        <v>0</v>
      </c>
      <c r="O156" s="8">
        <f t="shared" si="33"/>
        <v>0</v>
      </c>
    </row>
    <row r="157" s="1" customFormat="1" customHeight="1" spans="1:15">
      <c r="A157" s="5" t="s">
        <v>70</v>
      </c>
      <c r="B157" s="5"/>
      <c r="C157" s="8">
        <f t="shared" ref="C157:N157" si="37">SUM(C61:C69)</f>
        <v>0</v>
      </c>
      <c r="D157" s="8">
        <f t="shared" si="37"/>
        <v>0</v>
      </c>
      <c r="E157" s="8">
        <f t="shared" si="37"/>
        <v>0</v>
      </c>
      <c r="F157" s="8">
        <f t="shared" si="37"/>
        <v>0</v>
      </c>
      <c r="G157" s="8">
        <f t="shared" si="37"/>
        <v>0</v>
      </c>
      <c r="H157" s="8">
        <f t="shared" si="37"/>
        <v>0</v>
      </c>
      <c r="I157" s="8">
        <f t="shared" si="37"/>
        <v>0</v>
      </c>
      <c r="J157" s="8" t="s">
        <v>90</v>
      </c>
      <c r="K157" s="8">
        <f t="shared" si="37"/>
        <v>0</v>
      </c>
      <c r="L157" s="8">
        <f t="shared" si="37"/>
        <v>0</v>
      </c>
      <c r="M157" s="8">
        <f t="shared" si="37"/>
        <v>0</v>
      </c>
      <c r="N157" s="8">
        <f t="shared" si="37"/>
        <v>0</v>
      </c>
      <c r="O157" s="8">
        <f t="shared" si="33"/>
        <v>0</v>
      </c>
    </row>
    <row r="158" s="1" customFormat="1" customHeight="1" spans="1:15">
      <c r="A158" s="5" t="s">
        <v>71</v>
      </c>
      <c r="B158" s="5"/>
      <c r="C158" s="8">
        <f t="shared" ref="C158:N158" si="38">SUM(C70:C78)</f>
        <v>0</v>
      </c>
      <c r="D158" s="8">
        <f t="shared" si="38"/>
        <v>0</v>
      </c>
      <c r="E158" s="8">
        <f t="shared" si="38"/>
        <v>0</v>
      </c>
      <c r="F158" s="8">
        <f t="shared" si="38"/>
        <v>0</v>
      </c>
      <c r="G158" s="8">
        <f t="shared" si="38"/>
        <v>0</v>
      </c>
      <c r="H158" s="8">
        <f t="shared" si="38"/>
        <v>0</v>
      </c>
      <c r="I158" s="8">
        <f t="shared" si="38"/>
        <v>0</v>
      </c>
      <c r="J158" s="8" t="s">
        <v>90</v>
      </c>
      <c r="K158" s="8">
        <f t="shared" si="38"/>
        <v>0</v>
      </c>
      <c r="L158" s="8">
        <f t="shared" si="38"/>
        <v>0</v>
      </c>
      <c r="M158" s="8">
        <f t="shared" si="38"/>
        <v>0</v>
      </c>
      <c r="N158" s="8">
        <f t="shared" si="38"/>
        <v>0</v>
      </c>
      <c r="O158" s="8">
        <f t="shared" si="33"/>
        <v>0</v>
      </c>
    </row>
    <row r="159" s="1" customFormat="1" customHeight="1" spans="1:15">
      <c r="A159" s="5" t="s">
        <v>72</v>
      </c>
      <c r="B159" s="5"/>
      <c r="C159" s="8">
        <f t="shared" ref="C159:N159" si="39">SUM(C79:C88)</f>
        <v>0</v>
      </c>
      <c r="D159" s="8">
        <f t="shared" si="39"/>
        <v>0</v>
      </c>
      <c r="E159" s="8">
        <f t="shared" si="39"/>
        <v>0</v>
      </c>
      <c r="F159" s="8">
        <f t="shared" si="39"/>
        <v>0</v>
      </c>
      <c r="G159" s="8">
        <f t="shared" si="39"/>
        <v>0</v>
      </c>
      <c r="H159" s="8">
        <f t="shared" si="39"/>
        <v>0</v>
      </c>
      <c r="I159" s="8">
        <f t="shared" si="39"/>
        <v>0</v>
      </c>
      <c r="J159" s="8" t="s">
        <v>90</v>
      </c>
      <c r="K159" s="8">
        <f t="shared" si="39"/>
        <v>0</v>
      </c>
      <c r="L159" s="8">
        <f t="shared" si="39"/>
        <v>0</v>
      </c>
      <c r="M159" s="8">
        <f t="shared" si="39"/>
        <v>0</v>
      </c>
      <c r="N159" s="8">
        <f t="shared" si="39"/>
        <v>0</v>
      </c>
      <c r="O159" s="8">
        <f t="shared" si="33"/>
        <v>0</v>
      </c>
    </row>
    <row r="160" s="1" customFormat="1" customHeight="1" spans="1:15">
      <c r="A160" s="5" t="s">
        <v>80</v>
      </c>
      <c r="B160" s="5"/>
      <c r="C160" s="8">
        <f t="shared" ref="C160:N160" si="40">SUM(C89:C98)</f>
        <v>0</v>
      </c>
      <c r="D160" s="8">
        <f t="shared" si="40"/>
        <v>0</v>
      </c>
      <c r="E160" s="8">
        <f t="shared" si="40"/>
        <v>0</v>
      </c>
      <c r="F160" s="8">
        <f t="shared" si="40"/>
        <v>0</v>
      </c>
      <c r="G160" s="8">
        <f t="shared" si="40"/>
        <v>0</v>
      </c>
      <c r="H160" s="8">
        <f t="shared" si="40"/>
        <v>0</v>
      </c>
      <c r="I160" s="8">
        <f t="shared" si="40"/>
        <v>0</v>
      </c>
      <c r="J160" s="8" t="s">
        <v>90</v>
      </c>
      <c r="K160" s="8">
        <f t="shared" si="40"/>
        <v>0</v>
      </c>
      <c r="L160" s="8">
        <f t="shared" si="40"/>
        <v>0</v>
      </c>
      <c r="M160" s="8">
        <f t="shared" si="40"/>
        <v>0</v>
      </c>
      <c r="N160" s="8">
        <f t="shared" si="40"/>
        <v>0</v>
      </c>
      <c r="O160" s="8">
        <f t="shared" si="33"/>
        <v>0</v>
      </c>
    </row>
    <row r="161" s="1" customFormat="1" customHeight="1" spans="1:15">
      <c r="A161" s="5" t="s">
        <v>81</v>
      </c>
      <c r="B161" s="5"/>
      <c r="C161" s="8">
        <f t="shared" ref="C161:N161" si="41">SUM(C99:C108)</f>
        <v>0</v>
      </c>
      <c r="D161" s="8">
        <f t="shared" si="41"/>
        <v>0</v>
      </c>
      <c r="E161" s="8">
        <f t="shared" si="41"/>
        <v>0</v>
      </c>
      <c r="F161" s="8">
        <f t="shared" si="41"/>
        <v>0</v>
      </c>
      <c r="G161" s="8">
        <f t="shared" si="41"/>
        <v>0</v>
      </c>
      <c r="H161" s="8">
        <f t="shared" si="41"/>
        <v>0</v>
      </c>
      <c r="I161" s="8">
        <f t="shared" si="41"/>
        <v>0</v>
      </c>
      <c r="J161" s="8" t="s">
        <v>90</v>
      </c>
      <c r="K161" s="8">
        <f t="shared" si="41"/>
        <v>0</v>
      </c>
      <c r="L161" s="8">
        <f t="shared" si="41"/>
        <v>0</v>
      </c>
      <c r="M161" s="8">
        <f t="shared" si="41"/>
        <v>0</v>
      </c>
      <c r="N161" s="8">
        <f t="shared" si="41"/>
        <v>0</v>
      </c>
      <c r="O161" s="8">
        <f t="shared" si="33"/>
        <v>0</v>
      </c>
    </row>
    <row r="162" s="1" customFormat="1" customHeight="1" spans="1:15">
      <c r="A162" s="5" t="s">
        <v>83</v>
      </c>
      <c r="B162" s="5"/>
      <c r="C162" s="8">
        <f>SUM(C109:C116)</f>
        <v>0</v>
      </c>
      <c r="D162" s="8">
        <f t="shared" ref="D162:N162" si="42">SUM(D109:D115)</f>
        <v>0</v>
      </c>
      <c r="E162" s="8">
        <f t="shared" si="42"/>
        <v>0</v>
      </c>
      <c r="F162" s="8">
        <f t="shared" si="42"/>
        <v>0</v>
      </c>
      <c r="G162" s="8">
        <f t="shared" si="42"/>
        <v>0</v>
      </c>
      <c r="H162" s="8">
        <f t="shared" si="42"/>
        <v>0</v>
      </c>
      <c r="I162" s="8">
        <f t="shared" si="42"/>
        <v>0</v>
      </c>
      <c r="J162" s="8" t="s">
        <v>90</v>
      </c>
      <c r="K162" s="8">
        <f t="shared" si="42"/>
        <v>0</v>
      </c>
      <c r="L162" s="8">
        <f t="shared" si="42"/>
        <v>0</v>
      </c>
      <c r="M162" s="8">
        <f t="shared" si="42"/>
        <v>0</v>
      </c>
      <c r="N162" s="8">
        <f t="shared" si="42"/>
        <v>0</v>
      </c>
      <c r="O162" s="8">
        <f t="shared" si="33"/>
        <v>0</v>
      </c>
    </row>
    <row r="163" s="1" customFormat="1" customHeight="1" spans="1:15">
      <c r="A163" s="5" t="s">
        <v>87</v>
      </c>
      <c r="B163" s="5"/>
      <c r="C163" s="8">
        <f t="shared" ref="C163:N163" si="43">SUM(C117:C119)</f>
        <v>0</v>
      </c>
      <c r="D163" s="8">
        <f t="shared" si="43"/>
        <v>0</v>
      </c>
      <c r="E163" s="8">
        <f t="shared" si="43"/>
        <v>0</v>
      </c>
      <c r="F163" s="8">
        <f t="shared" si="43"/>
        <v>0</v>
      </c>
      <c r="G163" s="8">
        <f t="shared" si="43"/>
        <v>0</v>
      </c>
      <c r="H163" s="8">
        <f t="shared" si="43"/>
        <v>0</v>
      </c>
      <c r="I163" s="8">
        <f t="shared" si="43"/>
        <v>0</v>
      </c>
      <c r="J163" s="8" t="s">
        <v>90</v>
      </c>
      <c r="K163" s="8">
        <f t="shared" si="43"/>
        <v>0</v>
      </c>
      <c r="L163" s="8">
        <f t="shared" si="43"/>
        <v>0</v>
      </c>
      <c r="M163" s="8">
        <f t="shared" si="43"/>
        <v>0</v>
      </c>
      <c r="N163" s="8">
        <f t="shared" si="43"/>
        <v>0</v>
      </c>
      <c r="O163" s="8">
        <f t="shared" si="33"/>
        <v>0</v>
      </c>
    </row>
    <row r="164" s="1" customFormat="1" customHeight="1" spans="1:15">
      <c r="A164" s="5" t="s">
        <v>13</v>
      </c>
      <c r="B164" s="5"/>
      <c r="C164" s="8">
        <f t="shared" ref="C164:O164" si="44">SUM(C152:C163)</f>
        <v>31294.11</v>
      </c>
      <c r="D164" s="8">
        <f t="shared" si="44"/>
        <v>27925.15</v>
      </c>
      <c r="E164" s="8">
        <f t="shared" si="44"/>
        <v>20961.53</v>
      </c>
      <c r="F164" s="8">
        <f t="shared" si="44"/>
        <v>30629.64</v>
      </c>
      <c r="G164" s="8">
        <f t="shared" si="44"/>
        <v>11854.38</v>
      </c>
      <c r="H164" s="8">
        <f t="shared" si="44"/>
        <v>29477.96</v>
      </c>
      <c r="I164" s="8">
        <f t="shared" si="44"/>
        <v>23768.45</v>
      </c>
      <c r="J164" s="8">
        <f t="shared" si="44"/>
        <v>47095</v>
      </c>
      <c r="K164" s="8">
        <f t="shared" si="44"/>
        <v>11807.05</v>
      </c>
      <c r="L164" s="8">
        <f t="shared" si="44"/>
        <v>19902.37</v>
      </c>
      <c r="M164" s="8">
        <f t="shared" si="44"/>
        <v>22776.22</v>
      </c>
      <c r="N164" s="8">
        <f t="shared" si="44"/>
        <v>27150.4</v>
      </c>
      <c r="O164" s="8">
        <f t="shared" si="44"/>
        <v>304642.26</v>
      </c>
    </row>
    <row r="165" s="1" customFormat="1" customHeight="1" spans="2:15">
      <c r="B165" s="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 s="2" customFormat="1" customHeight="1" spans="2:15">
      <c r="B166" s="25"/>
      <c r="C166" s="2">
        <f t="shared" ref="C166:O166" si="45">IF(AND(C120=C148,C164=C120,C148=C164),0,"不平衡")</f>
        <v>0</v>
      </c>
      <c r="D166" s="2">
        <f t="shared" si="45"/>
        <v>0</v>
      </c>
      <c r="E166" s="2">
        <f t="shared" si="45"/>
        <v>0</v>
      </c>
      <c r="F166" s="2">
        <f t="shared" si="45"/>
        <v>0</v>
      </c>
      <c r="G166" s="2">
        <f t="shared" si="45"/>
        <v>0</v>
      </c>
      <c r="H166" s="2">
        <f t="shared" si="45"/>
        <v>0</v>
      </c>
      <c r="I166" s="2">
        <f t="shared" si="45"/>
        <v>0</v>
      </c>
      <c r="J166" s="2" t="s">
        <v>91</v>
      </c>
      <c r="K166" s="2">
        <f t="shared" si="45"/>
        <v>0</v>
      </c>
      <c r="L166" s="2">
        <f t="shared" si="45"/>
        <v>0</v>
      </c>
      <c r="M166" s="2">
        <f t="shared" si="45"/>
        <v>0</v>
      </c>
      <c r="N166" s="2">
        <f t="shared" si="45"/>
        <v>0</v>
      </c>
      <c r="O166" s="2">
        <f t="shared" si="45"/>
        <v>0</v>
      </c>
    </row>
    <row r="167" s="1" customFormat="1" customHeight="1" spans="2:256">
      <c r="B167" s="3"/>
      <c r="IU167"/>
      <c r="IV167"/>
    </row>
    <row r="168" s="1" customFormat="1" customHeight="1" spans="1:256">
      <c r="A168" s="3" t="s">
        <v>92</v>
      </c>
      <c r="B168" s="3"/>
      <c r="IU168"/>
      <c r="IV168"/>
    </row>
    <row r="169" s="1" customFormat="1" customHeight="1" spans="1:256">
      <c r="A169" s="5" t="s">
        <v>93</v>
      </c>
      <c r="B169" s="5"/>
      <c r="C169" s="6">
        <v>43101</v>
      </c>
      <c r="D169" s="6">
        <v>43133</v>
      </c>
      <c r="E169" s="6">
        <v>43162</v>
      </c>
      <c r="F169" s="6">
        <v>43194</v>
      </c>
      <c r="G169" s="6">
        <v>43225</v>
      </c>
      <c r="H169" s="6">
        <v>43257</v>
      </c>
      <c r="I169" s="6">
        <v>43288</v>
      </c>
      <c r="J169" s="6">
        <v>43313</v>
      </c>
      <c r="K169" s="6">
        <v>43352</v>
      </c>
      <c r="L169" s="6">
        <v>43383</v>
      </c>
      <c r="M169" s="6">
        <v>43415</v>
      </c>
      <c r="N169" s="6">
        <v>43446</v>
      </c>
      <c r="O169" s="4" t="s">
        <v>50</v>
      </c>
      <c r="IU169"/>
      <c r="IV169"/>
    </row>
    <row r="170" s="1" customFormat="1" customHeight="1" spans="1:256">
      <c r="A170" s="5" t="s">
        <v>94</v>
      </c>
      <c r="B170" s="5"/>
      <c r="C170" s="8">
        <f t="shared" ref="C170:N170" si="46">C164-C171-C172</f>
        <v>23508.66</v>
      </c>
      <c r="D170" s="8">
        <f t="shared" si="46"/>
        <v>21019.4</v>
      </c>
      <c r="E170" s="8">
        <f t="shared" si="46"/>
        <v>16888.21</v>
      </c>
      <c r="F170" s="8">
        <f t="shared" si="46"/>
        <v>23109.64</v>
      </c>
      <c r="G170" s="8">
        <f t="shared" si="46"/>
        <v>9623.5</v>
      </c>
      <c r="H170" s="8">
        <f t="shared" si="46"/>
        <v>24026.78</v>
      </c>
      <c r="I170" s="8">
        <f t="shared" si="46"/>
        <v>20099</v>
      </c>
      <c r="J170" s="8">
        <v>39865</v>
      </c>
      <c r="K170" s="8">
        <f t="shared" si="46"/>
        <v>7132.76</v>
      </c>
      <c r="L170" s="8">
        <f t="shared" si="46"/>
        <v>11892.51</v>
      </c>
      <c r="M170" s="8">
        <f t="shared" si="46"/>
        <v>14101</v>
      </c>
      <c r="N170" s="8">
        <f t="shared" si="46"/>
        <v>16695.79</v>
      </c>
      <c r="O170" s="8">
        <f>SUM(C170:N170)</f>
        <v>227962.25</v>
      </c>
      <c r="IU170"/>
      <c r="IV170"/>
    </row>
    <row r="171" s="1" customFormat="1" customHeight="1" spans="1:256">
      <c r="A171" s="5" t="s">
        <v>95</v>
      </c>
      <c r="B171" s="5"/>
      <c r="C171" s="8">
        <f>SUM(C125,C126,C127,C128,C130,C129)</f>
        <v>7785.45</v>
      </c>
      <c r="D171" s="8">
        <f t="shared" ref="D171:N171" si="47">SUM(D125,D126,D127,D128,D130,D129)</f>
        <v>6905.75</v>
      </c>
      <c r="E171" s="8">
        <f t="shared" si="47"/>
        <v>4073.32</v>
      </c>
      <c r="F171" s="8">
        <f t="shared" si="47"/>
        <v>7520</v>
      </c>
      <c r="G171" s="8">
        <f t="shared" si="47"/>
        <v>2230.88</v>
      </c>
      <c r="H171" s="8">
        <f t="shared" si="47"/>
        <v>5451.18</v>
      </c>
      <c r="I171" s="8">
        <f t="shared" si="47"/>
        <v>3669.45</v>
      </c>
      <c r="J171" s="8">
        <v>7230</v>
      </c>
      <c r="K171" s="8">
        <f t="shared" si="47"/>
        <v>4674.29</v>
      </c>
      <c r="L171" s="8">
        <f t="shared" si="47"/>
        <v>8009.86</v>
      </c>
      <c r="M171" s="8">
        <f t="shared" si="47"/>
        <v>8675.22</v>
      </c>
      <c r="N171" s="8">
        <f t="shared" si="47"/>
        <v>10454.61</v>
      </c>
      <c r="O171" s="8">
        <f>SUM(C171:N171)</f>
        <v>76680.01</v>
      </c>
      <c r="IU171"/>
      <c r="IV171"/>
    </row>
    <row r="172" s="1" customFormat="1" customHeight="1" spans="1:256">
      <c r="A172" s="5" t="s">
        <v>96</v>
      </c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>
        <f>SUM(C172:N172)</f>
        <v>0</v>
      </c>
      <c r="IU172"/>
      <c r="IV172"/>
    </row>
    <row r="173" s="1" customFormat="1" customHeight="1" spans="1:256">
      <c r="A173" s="5" t="s">
        <v>13</v>
      </c>
      <c r="B173" s="5"/>
      <c r="C173" s="8">
        <f t="shared" ref="C173:N173" si="48">SUM(C170:C172)</f>
        <v>31294.11</v>
      </c>
      <c r="D173" s="8">
        <f t="shared" si="48"/>
        <v>27925.15</v>
      </c>
      <c r="E173" s="8">
        <f t="shared" si="48"/>
        <v>20961.53</v>
      </c>
      <c r="F173" s="8">
        <f t="shared" si="48"/>
        <v>30629.64</v>
      </c>
      <c r="G173" s="8">
        <f t="shared" si="48"/>
        <v>11854.38</v>
      </c>
      <c r="H173" s="8">
        <f t="shared" si="48"/>
        <v>29477.96</v>
      </c>
      <c r="I173" s="8">
        <f t="shared" si="48"/>
        <v>23768.45</v>
      </c>
      <c r="J173" s="8">
        <f t="shared" si="48"/>
        <v>47095</v>
      </c>
      <c r="K173" s="8">
        <f t="shared" si="48"/>
        <v>11807.05</v>
      </c>
      <c r="L173" s="8">
        <f t="shared" si="48"/>
        <v>19902.37</v>
      </c>
      <c r="M173" s="8">
        <f t="shared" si="48"/>
        <v>22776.22</v>
      </c>
      <c r="N173" s="8">
        <f t="shared" si="48"/>
        <v>27150.4</v>
      </c>
      <c r="O173" s="8">
        <f>SUM(C173:N173)</f>
        <v>304642.26</v>
      </c>
      <c r="IU173"/>
      <c r="IV173"/>
    </row>
  </sheetData>
  <mergeCells count="61">
    <mergeCell ref="A120:B120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8:B168"/>
    <mergeCell ref="A169:B169"/>
    <mergeCell ref="A170:B170"/>
    <mergeCell ref="A171:B171"/>
    <mergeCell ref="A172:B172"/>
    <mergeCell ref="A173:B173"/>
    <mergeCell ref="A2:A15"/>
    <mergeCell ref="A16:A27"/>
    <mergeCell ref="A28:A38"/>
    <mergeCell ref="A39:A49"/>
    <mergeCell ref="A50:A60"/>
    <mergeCell ref="A61:A69"/>
    <mergeCell ref="A70:A78"/>
    <mergeCell ref="A79:A88"/>
    <mergeCell ref="A89:A98"/>
    <mergeCell ref="A99:A108"/>
    <mergeCell ref="A109:A116"/>
    <mergeCell ref="A117:A119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73"/>
  <sheetViews>
    <sheetView workbookViewId="0">
      <pane ySplit="1" topLeftCell="A116" activePane="bottomLeft" state="frozen"/>
      <selection/>
      <selection pane="bottomLeft" activeCell="N121" sqref="N121"/>
    </sheetView>
  </sheetViews>
  <sheetFormatPr defaultColWidth="9" defaultRowHeight="15.95" customHeight="1"/>
  <cols>
    <col min="1" max="1" width="6.875" style="1" customWidth="1"/>
    <col min="2" max="2" width="8.75" style="3" customWidth="1"/>
    <col min="3" max="11" width="9.625" style="1" customWidth="1"/>
    <col min="12" max="14" width="10.625" style="1" customWidth="1"/>
    <col min="15" max="15" width="9.625" style="1" customWidth="1"/>
    <col min="16" max="254" width="9" style="1"/>
  </cols>
  <sheetData>
    <row r="1" s="1" customFormat="1" customHeight="1" spans="1:15">
      <c r="A1" s="4" t="s">
        <v>48</v>
      </c>
      <c r="B1" s="5" t="s">
        <v>49</v>
      </c>
      <c r="C1" s="6">
        <v>43101</v>
      </c>
      <c r="D1" s="6">
        <v>43133</v>
      </c>
      <c r="E1" s="6">
        <v>43162</v>
      </c>
      <c r="F1" s="6">
        <v>43194</v>
      </c>
      <c r="G1" s="6">
        <v>43225</v>
      </c>
      <c r="H1" s="6">
        <v>43257</v>
      </c>
      <c r="I1" s="6">
        <v>43288</v>
      </c>
      <c r="J1" s="6">
        <v>43320</v>
      </c>
      <c r="K1" s="6">
        <v>43352</v>
      </c>
      <c r="L1" s="6">
        <v>43383</v>
      </c>
      <c r="M1" s="6">
        <v>43415</v>
      </c>
      <c r="N1" s="6">
        <v>43446</v>
      </c>
      <c r="O1" s="4" t="s">
        <v>50</v>
      </c>
    </row>
    <row r="2" s="1" customFormat="1" customHeight="1" spans="1:15">
      <c r="A2" s="7" t="s">
        <v>51</v>
      </c>
      <c r="B2" s="5" t="s">
        <v>52</v>
      </c>
      <c r="C2" s="8"/>
      <c r="D2" s="8"/>
      <c r="E2" s="8"/>
      <c r="F2" s="8"/>
      <c r="G2" s="8"/>
      <c r="H2" s="8"/>
      <c r="I2" s="8"/>
      <c r="J2" s="8">
        <v>4758</v>
      </c>
      <c r="K2" s="8"/>
      <c r="L2" s="8"/>
      <c r="M2" s="8"/>
      <c r="N2" s="8"/>
      <c r="O2" s="8">
        <f t="shared" ref="O2:O27" si="0">SUM(C2:N2)</f>
        <v>4758</v>
      </c>
    </row>
    <row r="3" s="1" customFormat="1" customHeight="1" spans="1:16">
      <c r="A3" s="9"/>
      <c r="B3" s="10" t="s">
        <v>53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>
        <f t="shared" si="0"/>
        <v>0</v>
      </c>
      <c r="P3" s="17"/>
    </row>
    <row r="4" s="1" customFormat="1" customHeight="1" spans="1:16">
      <c r="A4" s="9"/>
      <c r="B4" s="10" t="s">
        <v>54</v>
      </c>
      <c r="C4" s="8">
        <v>712.12</v>
      </c>
      <c r="D4" s="8">
        <v>1489.24</v>
      </c>
      <c r="E4" s="8">
        <v>1190.28</v>
      </c>
      <c r="F4" s="8">
        <v>2160</v>
      </c>
      <c r="G4" s="8">
        <v>1939.08</v>
      </c>
      <c r="H4" s="8">
        <v>2437.92</v>
      </c>
      <c r="I4" s="8"/>
      <c r="J4" s="8">
        <v>1274</v>
      </c>
      <c r="K4" s="8"/>
      <c r="L4" s="8"/>
      <c r="M4" s="8"/>
      <c r="N4" s="8"/>
      <c r="O4" s="8">
        <f t="shared" si="0"/>
        <v>11202.64</v>
      </c>
      <c r="P4" s="17"/>
    </row>
    <row r="5" s="1" customFormat="1" customHeight="1" spans="1:16">
      <c r="A5" s="9"/>
      <c r="B5" s="10" t="s">
        <v>55</v>
      </c>
      <c r="C5" s="8"/>
      <c r="D5" s="8"/>
      <c r="E5" s="8"/>
      <c r="F5" s="8"/>
      <c r="G5" s="8"/>
      <c r="H5" s="8"/>
      <c r="I5" s="8"/>
      <c r="J5" s="8">
        <v>2314</v>
      </c>
      <c r="K5" s="8">
        <v>480</v>
      </c>
      <c r="L5" s="8">
        <v>2176</v>
      </c>
      <c r="M5" s="8">
        <v>1675.48</v>
      </c>
      <c r="N5" s="8">
        <v>1215.01</v>
      </c>
      <c r="O5" s="8">
        <f t="shared" si="0"/>
        <v>7860.49</v>
      </c>
      <c r="P5" s="17"/>
    </row>
    <row r="6" s="1" customFormat="1" customHeight="1" spans="1:16">
      <c r="A6" s="9"/>
      <c r="B6" s="10" t="s">
        <v>56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f t="shared" si="0"/>
        <v>0</v>
      </c>
      <c r="P6" s="17"/>
    </row>
    <row r="7" s="1" customFormat="1" customHeight="1" spans="1:16">
      <c r="A7" s="9"/>
      <c r="B7" s="10" t="s">
        <v>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f t="shared" si="0"/>
        <v>0</v>
      </c>
      <c r="P7" s="17"/>
    </row>
    <row r="8" s="1" customFormat="1" customHeight="1" spans="1:16">
      <c r="A8" s="9"/>
      <c r="B8" s="10" t="s">
        <v>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f t="shared" si="0"/>
        <v>0</v>
      </c>
      <c r="P8" s="17"/>
    </row>
    <row r="9" s="1" customFormat="1" customHeight="1" spans="1:16">
      <c r="A9" s="9"/>
      <c r="B9" s="10" t="s">
        <v>59</v>
      </c>
      <c r="C9" s="8"/>
      <c r="D9" s="8"/>
      <c r="E9" s="8"/>
      <c r="F9" s="8"/>
      <c r="G9" s="8"/>
      <c r="H9" s="8"/>
      <c r="I9" s="8"/>
      <c r="J9" s="8">
        <v>6656</v>
      </c>
      <c r="K9" s="8"/>
      <c r="L9" s="8"/>
      <c r="M9" s="8"/>
      <c r="N9" s="8"/>
      <c r="O9" s="8">
        <f t="shared" si="0"/>
        <v>6656</v>
      </c>
      <c r="P9" s="17"/>
    </row>
    <row r="10" s="1" customFormat="1" customHeight="1" spans="1:16">
      <c r="A10" s="9"/>
      <c r="B10" s="10" t="s">
        <v>60</v>
      </c>
      <c r="C10" s="11"/>
      <c r="D10" s="11"/>
      <c r="E10" s="11">
        <v>408.92</v>
      </c>
      <c r="F10" s="11">
        <v>528</v>
      </c>
      <c r="G10" s="11">
        <v>408.92</v>
      </c>
      <c r="H10" s="11">
        <v>559.82</v>
      </c>
      <c r="I10" s="11">
        <v>53.56</v>
      </c>
      <c r="J10" s="11">
        <v>5876</v>
      </c>
      <c r="K10" s="11"/>
      <c r="L10" s="11"/>
      <c r="M10" s="11"/>
      <c r="N10" s="11"/>
      <c r="O10" s="8">
        <f t="shared" si="0"/>
        <v>7835.22</v>
      </c>
      <c r="P10" s="17"/>
    </row>
    <row r="11" s="1" customFormat="1" customHeight="1" spans="1:16">
      <c r="A11" s="9"/>
      <c r="B11" s="10" t="s">
        <v>61</v>
      </c>
      <c r="C11" s="11">
        <v>856.38</v>
      </c>
      <c r="D11" s="11">
        <v>1403.56</v>
      </c>
      <c r="E11" s="11">
        <v>1064.88</v>
      </c>
      <c r="F11" s="11">
        <v>1920</v>
      </c>
      <c r="G11" s="11">
        <v>1516.2</v>
      </c>
      <c r="H11" s="11">
        <v>1787.05</v>
      </c>
      <c r="I11" s="11"/>
      <c r="J11" s="11"/>
      <c r="K11" s="11"/>
      <c r="L11" s="11"/>
      <c r="M11" s="11"/>
      <c r="N11" s="11"/>
      <c r="O11" s="8">
        <f t="shared" si="0"/>
        <v>8548.07</v>
      </c>
      <c r="P11" s="17"/>
    </row>
    <row r="12" s="1" customFormat="1" customHeight="1" spans="1:16">
      <c r="A12" s="9"/>
      <c r="B12" s="10" t="s">
        <v>62</v>
      </c>
      <c r="C12" s="11">
        <v>446.12</v>
      </c>
      <c r="D12" s="11">
        <v>399.24</v>
      </c>
      <c r="E12" s="11">
        <v>352.28</v>
      </c>
      <c r="F12" s="11">
        <v>704</v>
      </c>
      <c r="G12" s="11">
        <v>309</v>
      </c>
      <c r="H12" s="11">
        <v>397.07</v>
      </c>
      <c r="I12" s="11"/>
      <c r="J12" s="11"/>
      <c r="K12" s="11"/>
      <c r="L12" s="11"/>
      <c r="M12" s="11"/>
      <c r="N12" s="11"/>
      <c r="O12" s="8">
        <f t="shared" si="0"/>
        <v>2607.71</v>
      </c>
      <c r="P12" s="17"/>
    </row>
    <row r="13" s="1" customFormat="1" customHeight="1" spans="1:16">
      <c r="A13" s="9"/>
      <c r="B13" s="10" t="s">
        <v>63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8">
        <f t="shared" si="0"/>
        <v>0</v>
      </c>
      <c r="P13" s="17"/>
    </row>
    <row r="14" s="1" customFormat="1" customHeight="1" spans="1:16">
      <c r="A14" s="9"/>
      <c r="B14" s="10" t="s">
        <v>64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8">
        <f t="shared" si="0"/>
        <v>0</v>
      </c>
      <c r="P14" s="17"/>
    </row>
    <row r="15" s="1" customFormat="1" customHeight="1" spans="1:16">
      <c r="A15" s="12"/>
      <c r="B15" s="10" t="s">
        <v>65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8">
        <f t="shared" si="0"/>
        <v>0</v>
      </c>
      <c r="P15" s="17"/>
    </row>
    <row r="16" s="1" customFormat="1" customHeight="1" spans="1:16">
      <c r="A16" s="13" t="s">
        <v>66</v>
      </c>
      <c r="B16" s="10" t="s">
        <v>53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f t="shared" si="0"/>
        <v>0</v>
      </c>
      <c r="P16" s="17"/>
    </row>
    <row r="17" s="1" customFormat="1" customHeight="1" spans="1:16">
      <c r="A17" s="14"/>
      <c r="B17" s="10" t="s">
        <v>54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f t="shared" si="0"/>
        <v>0</v>
      </c>
      <c r="P17" s="17"/>
    </row>
    <row r="18" s="1" customFormat="1" customHeight="1" spans="1:16">
      <c r="A18" s="14"/>
      <c r="B18" s="10" t="s">
        <v>55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 t="shared" si="0"/>
        <v>0</v>
      </c>
      <c r="P18" s="17"/>
    </row>
    <row r="19" s="1" customFormat="1" customHeight="1" spans="1:16">
      <c r="A19" s="14"/>
      <c r="B19" s="10" t="s">
        <v>56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 t="shared" si="0"/>
        <v>0</v>
      </c>
      <c r="P19" s="17"/>
    </row>
    <row r="20" s="1" customFormat="1" customHeight="1" spans="1:16">
      <c r="A20" s="14"/>
      <c r="B20" s="10" t="s">
        <v>57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f t="shared" si="0"/>
        <v>0</v>
      </c>
      <c r="P20" s="17"/>
    </row>
    <row r="21" s="1" customFormat="1" customHeight="1" spans="1:16">
      <c r="A21" s="14"/>
      <c r="B21" s="10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 t="shared" si="0"/>
        <v>0</v>
      </c>
      <c r="P21" s="17"/>
    </row>
    <row r="22" s="1" customFormat="1" customHeight="1" spans="1:16">
      <c r="A22" s="14"/>
      <c r="B22" s="10" t="s">
        <v>59</v>
      </c>
      <c r="C22" s="8">
        <v>144.99</v>
      </c>
      <c r="D22" s="8">
        <v>338.31</v>
      </c>
      <c r="E22" s="8">
        <v>725.34</v>
      </c>
      <c r="F22" s="8">
        <v>1104</v>
      </c>
      <c r="G22" s="8">
        <v>1263.22</v>
      </c>
      <c r="H22" s="8">
        <v>1606.29</v>
      </c>
      <c r="I22" s="8"/>
      <c r="J22" s="8"/>
      <c r="K22" s="8"/>
      <c r="L22" s="8"/>
      <c r="M22" s="8"/>
      <c r="N22" s="8"/>
      <c r="O22" s="8">
        <f t="shared" si="0"/>
        <v>5182.15</v>
      </c>
      <c r="P22" s="17"/>
    </row>
    <row r="23" s="1" customFormat="1" customHeight="1" spans="1:16">
      <c r="A23" s="14"/>
      <c r="B23" s="10" t="s">
        <v>60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 t="shared" si="0"/>
        <v>0</v>
      </c>
      <c r="P23" s="17"/>
    </row>
    <row r="24" s="1" customFormat="1" customHeight="1" spans="1:16">
      <c r="A24" s="14"/>
      <c r="B24" s="10" t="s">
        <v>61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 t="shared" si="0"/>
        <v>0</v>
      </c>
      <c r="P24" s="17"/>
    </row>
    <row r="25" s="1" customFormat="1" customHeight="1" spans="1:16">
      <c r="A25" s="14"/>
      <c r="B25" s="10" t="s">
        <v>62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 t="shared" si="0"/>
        <v>0</v>
      </c>
      <c r="P25" s="17"/>
    </row>
    <row r="26" s="1" customFormat="1" customHeight="1" spans="1:16">
      <c r="A26" s="14"/>
      <c r="B26" s="10" t="s">
        <v>63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 t="shared" si="0"/>
        <v>0</v>
      </c>
      <c r="P26" s="17"/>
    </row>
    <row r="27" s="1" customFormat="1" customHeight="1" spans="1:16">
      <c r="A27" s="14"/>
      <c r="B27" s="10" t="s">
        <v>52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f t="shared" si="0"/>
        <v>0</v>
      </c>
      <c r="P27" s="17"/>
    </row>
    <row r="28" s="1" customFormat="1" customHeight="1" spans="1:16">
      <c r="A28" s="13" t="s">
        <v>67</v>
      </c>
      <c r="B28" s="10" t="s">
        <v>53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f t="shared" ref="O28:O68" si="1">SUM(C28:N28)</f>
        <v>0</v>
      </c>
      <c r="P28" s="17"/>
    </row>
    <row r="29" s="1" customFormat="1" customHeight="1" spans="1:16">
      <c r="A29" s="14"/>
      <c r="B29" s="10" t="s">
        <v>54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 t="shared" si="1"/>
        <v>0</v>
      </c>
      <c r="P29" s="17"/>
    </row>
    <row r="30" s="1" customFormat="1" customHeight="1" spans="1:16">
      <c r="A30" s="14"/>
      <c r="B30" s="10" t="s">
        <v>55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f t="shared" si="1"/>
        <v>0</v>
      </c>
      <c r="P30" s="17"/>
    </row>
    <row r="31" s="1" customFormat="1" customHeight="1" spans="1:16">
      <c r="A31" s="14"/>
      <c r="B31" s="10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f t="shared" si="1"/>
        <v>0</v>
      </c>
      <c r="P31" s="17"/>
    </row>
    <row r="32" s="1" customFormat="1" customHeight="1" spans="1:16">
      <c r="A32" s="14"/>
      <c r="B32" s="10" t="s">
        <v>57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f t="shared" si="1"/>
        <v>0</v>
      </c>
      <c r="P32" s="17"/>
    </row>
    <row r="33" s="1" customFormat="1" customHeight="1" spans="1:16">
      <c r="A33" s="14"/>
      <c r="B33" s="10" t="s">
        <v>58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f t="shared" si="1"/>
        <v>0</v>
      </c>
      <c r="P33" s="17"/>
    </row>
    <row r="34" s="1" customFormat="1" customHeight="1" spans="1:16">
      <c r="A34" s="14"/>
      <c r="B34" s="10" t="s">
        <v>59</v>
      </c>
      <c r="C34" s="15">
        <v>108.8</v>
      </c>
      <c r="D34" s="15"/>
      <c r="E34" s="15">
        <v>904.32</v>
      </c>
      <c r="F34" s="15">
        <v>1680</v>
      </c>
      <c r="G34" s="15">
        <v>1019.1</v>
      </c>
      <c r="H34" s="15">
        <v>1370.4</v>
      </c>
      <c r="I34" s="15"/>
      <c r="J34" s="15"/>
      <c r="K34" s="15"/>
      <c r="L34" s="15"/>
      <c r="M34" s="15"/>
      <c r="N34" s="15"/>
      <c r="O34" s="8">
        <f t="shared" si="1"/>
        <v>5082.62</v>
      </c>
      <c r="P34" s="18"/>
    </row>
    <row r="35" s="1" customFormat="1" customHeight="1" spans="1:16">
      <c r="A35" s="14"/>
      <c r="B35" s="10" t="s">
        <v>60</v>
      </c>
      <c r="C35" s="15"/>
      <c r="D35" s="15"/>
      <c r="E35" s="15">
        <v>637.2</v>
      </c>
      <c r="F35" s="15">
        <v>896</v>
      </c>
      <c r="G35" s="15">
        <v>509.2</v>
      </c>
      <c r="H35" s="15">
        <v>796.5</v>
      </c>
      <c r="I35" s="15"/>
      <c r="J35" s="15"/>
      <c r="K35" s="15"/>
      <c r="L35" s="15"/>
      <c r="M35" s="15"/>
      <c r="N35" s="15"/>
      <c r="O35" s="8">
        <f t="shared" si="1"/>
        <v>2838.9</v>
      </c>
      <c r="P35" s="18"/>
    </row>
    <row r="36" s="1" customFormat="1" customHeight="1" spans="1:16">
      <c r="A36" s="14"/>
      <c r="B36" s="10" t="s">
        <v>61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8">
        <f t="shared" si="1"/>
        <v>0</v>
      </c>
      <c r="P36" s="18"/>
    </row>
    <row r="37" s="1" customFormat="1" customHeight="1" spans="1:16">
      <c r="A37" s="14"/>
      <c r="B37" s="10" t="s">
        <v>62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8">
        <f t="shared" si="1"/>
        <v>0</v>
      </c>
      <c r="P37" s="18"/>
    </row>
    <row r="38" s="1" customFormat="1" customHeight="1" spans="1:16">
      <c r="A38" s="16"/>
      <c r="B38" s="10" t="s">
        <v>63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8">
        <f t="shared" si="1"/>
        <v>0</v>
      </c>
      <c r="P38" s="18"/>
    </row>
    <row r="39" s="1" customFormat="1" customHeight="1" spans="1:16">
      <c r="A39" s="5" t="s">
        <v>68</v>
      </c>
      <c r="B39" s="10" t="s">
        <v>53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8">
        <f t="shared" si="1"/>
        <v>0</v>
      </c>
      <c r="P39" s="18"/>
    </row>
    <row r="40" s="1" customFormat="1" customHeight="1" spans="1:16">
      <c r="A40" s="5"/>
      <c r="B40" s="10" t="s">
        <v>54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>
        <f t="shared" si="1"/>
        <v>0</v>
      </c>
      <c r="P40" s="18"/>
    </row>
    <row r="41" s="1" customFormat="1" customHeight="1" spans="1:16">
      <c r="A41" s="5"/>
      <c r="B41" s="10" t="s">
        <v>55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8">
        <f t="shared" si="1"/>
        <v>0</v>
      </c>
      <c r="P41" s="18"/>
    </row>
    <row r="42" s="1" customFormat="1" customHeight="1" spans="1:16">
      <c r="A42" s="5"/>
      <c r="B42" s="10" t="s">
        <v>56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8">
        <f t="shared" si="1"/>
        <v>0</v>
      </c>
      <c r="P42" s="18"/>
    </row>
    <row r="43" s="1" customFormat="1" customHeight="1" spans="1:16">
      <c r="A43" s="5"/>
      <c r="B43" s="10" t="s">
        <v>57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8">
        <f t="shared" si="1"/>
        <v>0</v>
      </c>
      <c r="P43" s="18"/>
    </row>
    <row r="44" s="1" customFormat="1" customHeight="1" spans="1:16">
      <c r="A44" s="5"/>
      <c r="B44" s="10" t="s">
        <v>58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8">
        <f t="shared" si="1"/>
        <v>0</v>
      </c>
      <c r="P44" s="18"/>
    </row>
    <row r="45" s="1" customFormat="1" customHeight="1" spans="1:16">
      <c r="A45" s="5"/>
      <c r="B45" s="10" t="s">
        <v>59</v>
      </c>
      <c r="C45" s="15">
        <v>256</v>
      </c>
      <c r="D45" s="15">
        <v>840</v>
      </c>
      <c r="E45" s="15">
        <v>1379.28</v>
      </c>
      <c r="F45" s="15">
        <v>2240</v>
      </c>
      <c r="G45" s="15">
        <v>1379.28</v>
      </c>
      <c r="H45" s="15">
        <v>1724.1</v>
      </c>
      <c r="I45" s="15"/>
      <c r="J45" s="15"/>
      <c r="K45" s="15">
        <v>121.25</v>
      </c>
      <c r="L45" s="15">
        <v>315</v>
      </c>
      <c r="M45" s="15">
        <v>351.25</v>
      </c>
      <c r="N45" s="15">
        <v>315</v>
      </c>
      <c r="O45" s="8">
        <f t="shared" si="1"/>
        <v>8921.16</v>
      </c>
      <c r="P45" s="18"/>
    </row>
    <row r="46" s="1" customFormat="1" customHeight="1" spans="1:16">
      <c r="A46" s="5"/>
      <c r="B46" s="10" t="s">
        <v>60</v>
      </c>
      <c r="C46" s="15">
        <v>91.44</v>
      </c>
      <c r="D46" s="15">
        <v>240</v>
      </c>
      <c r="E46" s="15">
        <v>717</v>
      </c>
      <c r="F46" s="15">
        <v>1200</v>
      </c>
      <c r="G46" s="15">
        <v>663.44</v>
      </c>
      <c r="H46" s="15">
        <v>896.25</v>
      </c>
      <c r="I46" s="15">
        <v>48.67</v>
      </c>
      <c r="J46" s="15"/>
      <c r="K46" s="15"/>
      <c r="L46" s="15"/>
      <c r="M46" s="15"/>
      <c r="N46" s="15"/>
      <c r="O46" s="8">
        <f t="shared" si="1"/>
        <v>3856.8</v>
      </c>
      <c r="P46" s="18"/>
    </row>
    <row r="47" s="1" customFormat="1" customHeight="1" spans="1:16">
      <c r="A47" s="5"/>
      <c r="B47" s="10" t="s">
        <v>61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8">
        <f t="shared" si="1"/>
        <v>0</v>
      </c>
      <c r="P47" s="18"/>
    </row>
    <row r="48" s="1" customFormat="1" customHeight="1" spans="1:16">
      <c r="A48" s="5"/>
      <c r="B48" s="10" t="s">
        <v>62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8">
        <f t="shared" si="1"/>
        <v>0</v>
      </c>
      <c r="P48" s="18"/>
    </row>
    <row r="49" s="1" customFormat="1" customHeight="1" spans="1:16">
      <c r="A49" s="5"/>
      <c r="B49" s="10" t="s">
        <v>63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8">
        <f t="shared" si="1"/>
        <v>0</v>
      </c>
      <c r="P49" s="18"/>
    </row>
    <row r="50" s="1" customFormat="1" customHeight="1" spans="1:16">
      <c r="A50" s="5" t="s">
        <v>69</v>
      </c>
      <c r="B50" s="10" t="s">
        <v>53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8">
        <f t="shared" si="1"/>
        <v>0</v>
      </c>
      <c r="P50" s="18"/>
    </row>
    <row r="51" s="1" customFormat="1" customHeight="1" spans="1:16">
      <c r="A51" s="5"/>
      <c r="B51" s="10" t="s">
        <v>54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8">
        <f t="shared" si="1"/>
        <v>0</v>
      </c>
      <c r="P51" s="18"/>
    </row>
    <row r="52" s="1" customFormat="1" customHeight="1" spans="1:16">
      <c r="A52" s="5"/>
      <c r="B52" s="10" t="s">
        <v>55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8">
        <f t="shared" si="1"/>
        <v>0</v>
      </c>
      <c r="P52" s="18"/>
    </row>
    <row r="53" s="1" customFormat="1" customHeight="1" spans="1:16">
      <c r="A53" s="5"/>
      <c r="B53" s="10" t="s">
        <v>56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8">
        <f t="shared" si="1"/>
        <v>0</v>
      </c>
      <c r="P53" s="18"/>
    </row>
    <row r="54" s="1" customFormat="1" customHeight="1" spans="1:16">
      <c r="A54" s="5"/>
      <c r="B54" s="10" t="s">
        <v>57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8">
        <f t="shared" si="1"/>
        <v>0</v>
      </c>
      <c r="P54" s="18"/>
    </row>
    <row r="55" s="1" customFormat="1" customHeight="1" spans="1:16">
      <c r="A55" s="5"/>
      <c r="B55" s="10" t="s">
        <v>58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8">
        <f t="shared" si="1"/>
        <v>0</v>
      </c>
      <c r="P55" s="18"/>
    </row>
    <row r="56" s="1" customFormat="1" customHeight="1" spans="1:16">
      <c r="A56" s="5"/>
      <c r="B56" s="10" t="s">
        <v>59</v>
      </c>
      <c r="C56" s="15">
        <v>45</v>
      </c>
      <c r="D56" s="15">
        <v>405</v>
      </c>
      <c r="E56" s="15">
        <v>90</v>
      </c>
      <c r="F56" s="15"/>
      <c r="G56" s="15"/>
      <c r="H56" s="15"/>
      <c r="I56" s="15"/>
      <c r="J56" s="15"/>
      <c r="K56" s="15">
        <v>1722.84</v>
      </c>
      <c r="L56" s="15">
        <v>3372.88</v>
      </c>
      <c r="M56" s="15">
        <v>3040.92</v>
      </c>
      <c r="N56" s="15">
        <v>2970.01</v>
      </c>
      <c r="O56" s="8">
        <f t="shared" si="1"/>
        <v>11646.65</v>
      </c>
      <c r="P56" s="18"/>
    </row>
    <row r="57" s="1" customFormat="1" customHeight="1" spans="1:16">
      <c r="A57" s="5"/>
      <c r="B57" s="10" t="s">
        <v>60</v>
      </c>
      <c r="C57" s="15">
        <v>546.99</v>
      </c>
      <c r="D57" s="15">
        <v>1800.64</v>
      </c>
      <c r="E57" s="15">
        <v>90</v>
      </c>
      <c r="F57" s="15"/>
      <c r="G57" s="15"/>
      <c r="H57" s="15"/>
      <c r="I57" s="15"/>
      <c r="J57" s="15"/>
      <c r="K57" s="15">
        <v>1836.04</v>
      </c>
      <c r="L57" s="15">
        <v>3522.87</v>
      </c>
      <c r="M57" s="15">
        <v>3270.03</v>
      </c>
      <c r="N57" s="15">
        <v>3143.7</v>
      </c>
      <c r="O57" s="8">
        <f t="shared" si="1"/>
        <v>14210.27</v>
      </c>
      <c r="P57" s="18"/>
    </row>
    <row r="58" s="1" customFormat="1" customHeight="1" spans="1:16">
      <c r="A58" s="5"/>
      <c r="B58" s="10" t="s">
        <v>61</v>
      </c>
      <c r="C58" s="15">
        <v>45</v>
      </c>
      <c r="D58" s="15">
        <v>405</v>
      </c>
      <c r="E58" s="15">
        <v>210.5</v>
      </c>
      <c r="F58" s="15">
        <v>320</v>
      </c>
      <c r="G58" s="15">
        <v>241</v>
      </c>
      <c r="H58" s="15">
        <v>301.25</v>
      </c>
      <c r="I58" s="15"/>
      <c r="J58" s="15"/>
      <c r="K58" s="15">
        <v>1547.1</v>
      </c>
      <c r="L58" s="15">
        <v>3346.79</v>
      </c>
      <c r="M58" s="15">
        <v>2896.18</v>
      </c>
      <c r="N58" s="15">
        <v>2917.91</v>
      </c>
      <c r="O58" s="8">
        <f t="shared" si="1"/>
        <v>12230.73</v>
      </c>
      <c r="P58" s="18"/>
    </row>
    <row r="59" s="1" customFormat="1" customHeight="1" spans="1:16">
      <c r="A59" s="5"/>
      <c r="B59" s="10" t="s">
        <v>62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8">
        <f t="shared" si="1"/>
        <v>0</v>
      </c>
      <c r="P59" s="18"/>
    </row>
    <row r="60" s="1" customFormat="1" customHeight="1" spans="1:16">
      <c r="A60" s="5"/>
      <c r="B60" s="10" t="s">
        <v>63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8">
        <f t="shared" si="1"/>
        <v>0</v>
      </c>
      <c r="P60" s="18"/>
    </row>
    <row r="61" s="1" customFormat="1" customHeight="1" spans="1:16">
      <c r="A61" s="14" t="s">
        <v>70</v>
      </c>
      <c r="B61" s="10" t="s">
        <v>53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8">
        <f t="shared" si="1"/>
        <v>0</v>
      </c>
      <c r="P61" s="18"/>
    </row>
    <row r="62" s="1" customFormat="1" customHeight="1" spans="1:16">
      <c r="A62" s="14"/>
      <c r="B62" s="10" t="s">
        <v>54</v>
      </c>
      <c r="C62" s="15">
        <v>102.6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8">
        <f t="shared" si="1"/>
        <v>102.6</v>
      </c>
      <c r="P62" s="18"/>
    </row>
    <row r="63" s="1" customFormat="1" customHeight="1" spans="1:16">
      <c r="A63" s="14"/>
      <c r="B63" s="10" t="s">
        <v>55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8">
        <f t="shared" si="1"/>
        <v>0</v>
      </c>
      <c r="P63" s="18"/>
    </row>
    <row r="64" s="1" customFormat="1" customHeight="1" spans="1:16">
      <c r="A64" s="14"/>
      <c r="B64" s="10" t="s">
        <v>56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8">
        <f t="shared" si="1"/>
        <v>0</v>
      </c>
      <c r="P64" s="18"/>
    </row>
    <row r="65" s="1" customFormat="1" customHeight="1" spans="1:16">
      <c r="A65" s="14"/>
      <c r="B65" s="10" t="s">
        <v>57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8">
        <f t="shared" si="1"/>
        <v>0</v>
      </c>
      <c r="P65" s="18"/>
    </row>
    <row r="66" s="1" customFormat="1" customHeight="1" spans="1:16">
      <c r="A66" s="14"/>
      <c r="B66" s="10" t="s">
        <v>58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8">
        <f t="shared" si="1"/>
        <v>0</v>
      </c>
      <c r="P66" s="18"/>
    </row>
    <row r="67" s="1" customFormat="1" customHeight="1" spans="1:16">
      <c r="A67" s="14"/>
      <c r="B67" s="10" t="s">
        <v>59</v>
      </c>
      <c r="C67" s="8"/>
      <c r="D67" s="8"/>
      <c r="E67" s="8">
        <v>245.34</v>
      </c>
      <c r="F67" s="8">
        <v>400</v>
      </c>
      <c r="G67" s="8">
        <v>650.62</v>
      </c>
      <c r="H67" s="8">
        <v>887.95</v>
      </c>
      <c r="I67" s="8"/>
      <c r="J67" s="8"/>
      <c r="K67" s="8">
        <v>434.9</v>
      </c>
      <c r="L67" s="8">
        <v>1169.28</v>
      </c>
      <c r="M67" s="8">
        <v>952.38</v>
      </c>
      <c r="N67" s="8">
        <v>907.3</v>
      </c>
      <c r="O67" s="8">
        <f t="shared" si="1"/>
        <v>5647.77</v>
      </c>
      <c r="P67" s="17"/>
    </row>
    <row r="68" s="1" customFormat="1" customHeight="1" spans="1:16">
      <c r="A68" s="14"/>
      <c r="B68" s="10" t="s">
        <v>60</v>
      </c>
      <c r="C68" s="8"/>
      <c r="D68" s="8"/>
      <c r="E68" s="8">
        <v>762.52</v>
      </c>
      <c r="F68" s="8">
        <v>1280</v>
      </c>
      <c r="G68" s="8">
        <v>1442.78</v>
      </c>
      <c r="H68" s="8">
        <v>2193.71</v>
      </c>
      <c r="I68" s="8"/>
      <c r="J68" s="8"/>
      <c r="K68" s="8">
        <v>399.46</v>
      </c>
      <c r="L68" s="8">
        <v>804.76</v>
      </c>
      <c r="M68" s="8">
        <v>663.38</v>
      </c>
      <c r="N68" s="8">
        <v>581.84</v>
      </c>
      <c r="O68" s="8">
        <f t="shared" si="1"/>
        <v>8128.45</v>
      </c>
      <c r="P68" s="17"/>
    </row>
    <row r="69" s="1" customFormat="1" customHeight="1" spans="1:16">
      <c r="A69" s="16"/>
      <c r="B69" s="10" t="s">
        <v>61</v>
      </c>
      <c r="C69" s="8"/>
      <c r="D69" s="8"/>
      <c r="E69" s="8">
        <v>317.34</v>
      </c>
      <c r="F69" s="8">
        <v>320</v>
      </c>
      <c r="G69" s="8">
        <v>352.56</v>
      </c>
      <c r="H69" s="8">
        <v>587.6</v>
      </c>
      <c r="I69" s="8"/>
      <c r="J69" s="8"/>
      <c r="K69" s="8">
        <v>282.6</v>
      </c>
      <c r="L69" s="8">
        <v>817.2</v>
      </c>
      <c r="M69" s="8">
        <v>702.16</v>
      </c>
      <c r="N69" s="8">
        <v>638</v>
      </c>
      <c r="O69" s="8">
        <f t="shared" ref="O69:O119" si="2">SUM(C69:N69)</f>
        <v>4017.46</v>
      </c>
      <c r="P69" s="17"/>
    </row>
    <row r="70" s="1" customFormat="1" customHeight="1" spans="1:16">
      <c r="A70" s="14" t="s">
        <v>71</v>
      </c>
      <c r="B70" s="10" t="s">
        <v>53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f t="shared" si="2"/>
        <v>0</v>
      </c>
      <c r="P70" s="17"/>
    </row>
    <row r="71" s="1" customFormat="1" customHeight="1" spans="1:16">
      <c r="A71" s="14"/>
      <c r="B71" s="10" t="s">
        <v>54</v>
      </c>
      <c r="C71" s="8">
        <v>164.8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>
        <f t="shared" si="2"/>
        <v>164.8</v>
      </c>
      <c r="P71" s="17"/>
    </row>
    <row r="72" s="1" customFormat="1" customHeight="1" spans="1:16">
      <c r="A72" s="14"/>
      <c r="B72" s="10" t="s">
        <v>55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f t="shared" si="2"/>
        <v>0</v>
      </c>
      <c r="P72" s="17"/>
    </row>
    <row r="73" s="1" customFormat="1" customHeight="1" spans="1:16">
      <c r="A73" s="14"/>
      <c r="B73" s="10" t="s">
        <v>56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>
        <f t="shared" si="2"/>
        <v>0</v>
      </c>
      <c r="P73" s="17"/>
    </row>
    <row r="74" s="1" customFormat="1" customHeight="1" spans="1:16">
      <c r="A74" s="14"/>
      <c r="B74" s="10" t="s">
        <v>57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>
        <f t="shared" si="2"/>
        <v>0</v>
      </c>
      <c r="P74" s="17"/>
    </row>
    <row r="75" s="1" customFormat="1" customHeight="1" spans="1:16">
      <c r="A75" s="14"/>
      <c r="B75" s="10" t="s">
        <v>58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>
        <f t="shared" si="2"/>
        <v>0</v>
      </c>
      <c r="P75" s="17"/>
    </row>
    <row r="76" s="1" customFormat="1" customHeight="1" spans="1:16">
      <c r="A76" s="14"/>
      <c r="B76" s="10" t="s">
        <v>59</v>
      </c>
      <c r="C76" s="8">
        <v>611.08</v>
      </c>
      <c r="D76" s="8">
        <v>986.04</v>
      </c>
      <c r="E76" s="8">
        <v>880.92</v>
      </c>
      <c r="F76" s="8">
        <v>1408</v>
      </c>
      <c r="G76" s="8">
        <v>880.92</v>
      </c>
      <c r="H76" s="8">
        <v>1321.38</v>
      </c>
      <c r="I76" s="8"/>
      <c r="J76" s="8"/>
      <c r="K76" s="8">
        <v>1882.37</v>
      </c>
      <c r="L76" s="8">
        <v>3584.02</v>
      </c>
      <c r="M76" s="8">
        <v>3312</v>
      </c>
      <c r="N76" s="8">
        <v>3576.05</v>
      </c>
      <c r="O76" s="8">
        <f t="shared" si="2"/>
        <v>18442.78</v>
      </c>
      <c r="P76" s="17"/>
    </row>
    <row r="77" s="1" customFormat="1" customHeight="1" spans="1:16">
      <c r="A77" s="14"/>
      <c r="B77" s="10" t="s">
        <v>60</v>
      </c>
      <c r="C77" s="8">
        <v>1558.39</v>
      </c>
      <c r="D77" s="8">
        <v>2265.57</v>
      </c>
      <c r="E77" s="8">
        <v>1012.12</v>
      </c>
      <c r="F77" s="8">
        <v>1760</v>
      </c>
      <c r="G77" s="8">
        <v>1000.92</v>
      </c>
      <c r="H77" s="8">
        <v>1446.49</v>
      </c>
      <c r="I77" s="8"/>
      <c r="J77" s="8"/>
      <c r="K77" s="8">
        <v>2629.54</v>
      </c>
      <c r="L77" s="8">
        <v>5245.61</v>
      </c>
      <c r="M77" s="8">
        <v>4761.79</v>
      </c>
      <c r="N77" s="8">
        <v>5300.51</v>
      </c>
      <c r="O77" s="8">
        <f t="shared" si="2"/>
        <v>26980.94</v>
      </c>
      <c r="P77" s="17"/>
    </row>
    <row r="78" s="1" customFormat="1" customHeight="1" spans="1:16">
      <c r="A78" s="16"/>
      <c r="B78" s="10" t="s">
        <v>61</v>
      </c>
      <c r="C78" s="8">
        <v>1267.59</v>
      </c>
      <c r="D78" s="8">
        <v>2265.57</v>
      </c>
      <c r="E78" s="8">
        <v>706.83</v>
      </c>
      <c r="F78" s="8">
        <v>1408</v>
      </c>
      <c r="G78" s="8">
        <v>791.72</v>
      </c>
      <c r="H78" s="8">
        <v>1182.47</v>
      </c>
      <c r="I78" s="8"/>
      <c r="J78" s="8"/>
      <c r="K78" s="8">
        <v>1032.28</v>
      </c>
      <c r="L78" s="8">
        <v>2322.46</v>
      </c>
      <c r="M78" s="8">
        <v>2179.6</v>
      </c>
      <c r="N78" s="8">
        <v>2535.5</v>
      </c>
      <c r="O78" s="8">
        <f t="shared" si="2"/>
        <v>15692.02</v>
      </c>
      <c r="P78" s="17"/>
    </row>
    <row r="79" s="1" customFormat="1" customHeight="1" spans="1:16">
      <c r="A79" s="14" t="s">
        <v>72</v>
      </c>
      <c r="B79" s="19" t="s">
        <v>59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f t="shared" si="2"/>
        <v>0</v>
      </c>
      <c r="P79" s="17"/>
    </row>
    <row r="80" s="1" customFormat="1" customHeight="1" spans="1:16">
      <c r="A80" s="14"/>
      <c r="B80" s="20" t="s">
        <v>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>
        <f t="shared" si="2"/>
        <v>0</v>
      </c>
      <c r="P80" s="17"/>
    </row>
    <row r="81" s="1" customFormat="1" customHeight="1" spans="1:16">
      <c r="A81" s="14"/>
      <c r="B81" s="19" t="s">
        <v>61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>
        <f t="shared" si="2"/>
        <v>0</v>
      </c>
      <c r="P81" s="17"/>
    </row>
    <row r="82" s="1" customFormat="1" customHeight="1" spans="1:16">
      <c r="A82" s="14"/>
      <c r="B82" s="20" t="s">
        <v>73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>
        <f t="shared" si="2"/>
        <v>0</v>
      </c>
      <c r="P82" s="17"/>
    </row>
    <row r="83" s="1" customFormat="1" customHeight="1" spans="1:16">
      <c r="A83" s="14"/>
      <c r="B83" s="19" t="s">
        <v>74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>
        <f t="shared" si="2"/>
        <v>0</v>
      </c>
      <c r="P83" s="17"/>
    </row>
    <row r="84" s="1" customFormat="1" customHeight="1" spans="1:16">
      <c r="A84" s="14"/>
      <c r="B84" s="20" t="s">
        <v>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>
        <f t="shared" si="2"/>
        <v>0</v>
      </c>
      <c r="P84" s="17"/>
    </row>
    <row r="85" s="1" customFormat="1" customHeight="1" spans="1:16">
      <c r="A85" s="14"/>
      <c r="B85" s="20" t="s">
        <v>76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>
        <f t="shared" si="2"/>
        <v>0</v>
      </c>
      <c r="P85" s="17"/>
    </row>
    <row r="86" s="1" customFormat="1" customHeight="1" spans="1:16">
      <c r="A86" s="14"/>
      <c r="B86" s="19" t="s">
        <v>77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>
        <f t="shared" si="2"/>
        <v>0</v>
      </c>
      <c r="P86" s="17"/>
    </row>
    <row r="87" s="1" customFormat="1" customHeight="1" spans="1:16">
      <c r="A87" s="14"/>
      <c r="B87" s="19" t="s">
        <v>78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>
        <f t="shared" si="2"/>
        <v>0</v>
      </c>
      <c r="P87" s="17"/>
    </row>
    <row r="88" s="1" customFormat="1" customHeight="1" spans="1:16">
      <c r="A88" s="16"/>
      <c r="B88" s="19" t="s">
        <v>79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>
        <f t="shared" si="2"/>
        <v>0</v>
      </c>
      <c r="P88" s="17"/>
    </row>
    <row r="89" s="1" customFormat="1" customHeight="1" spans="1:16">
      <c r="A89" s="14" t="s">
        <v>80</v>
      </c>
      <c r="B89" s="19" t="s">
        <v>59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>
        <f t="shared" si="2"/>
        <v>0</v>
      </c>
      <c r="P89" s="17"/>
    </row>
    <row r="90" s="1" customFormat="1" customHeight="1" spans="1:16">
      <c r="A90" s="14"/>
      <c r="B90" s="20" t="s">
        <v>60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>
        <f t="shared" si="2"/>
        <v>0</v>
      </c>
      <c r="P90" s="17"/>
    </row>
    <row r="91" s="1" customFormat="1" customHeight="1" spans="1:16">
      <c r="A91" s="14"/>
      <c r="B91" s="19" t="s">
        <v>61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>
        <f t="shared" si="2"/>
        <v>0</v>
      </c>
      <c r="P91" s="17"/>
    </row>
    <row r="92" s="1" customFormat="1" customHeight="1" spans="1:16">
      <c r="A92" s="14"/>
      <c r="B92" s="20" t="s">
        <v>73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>
        <f t="shared" si="2"/>
        <v>0</v>
      </c>
      <c r="P92" s="17"/>
    </row>
    <row r="93" s="1" customFormat="1" customHeight="1" spans="1:16">
      <c r="A93" s="14"/>
      <c r="B93" s="19" t="s">
        <v>74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>
        <f t="shared" si="2"/>
        <v>0</v>
      </c>
      <c r="P93" s="17"/>
    </row>
    <row r="94" s="1" customFormat="1" customHeight="1" spans="1:16">
      <c r="A94" s="14"/>
      <c r="B94" s="20" t="s">
        <v>75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>
        <f t="shared" si="2"/>
        <v>0</v>
      </c>
      <c r="P94" s="17"/>
    </row>
    <row r="95" s="1" customFormat="1" customHeight="1" spans="1:16">
      <c r="A95" s="14"/>
      <c r="B95" s="20" t="s">
        <v>76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f t="shared" si="2"/>
        <v>0</v>
      </c>
      <c r="P95" s="17"/>
    </row>
    <row r="96" s="1" customFormat="1" customHeight="1" spans="1:16">
      <c r="A96" s="14"/>
      <c r="B96" s="19" t="s">
        <v>77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>
        <f t="shared" si="2"/>
        <v>0</v>
      </c>
      <c r="P96" s="17"/>
    </row>
    <row r="97" s="1" customFormat="1" customHeight="1" spans="1:16">
      <c r="A97" s="14"/>
      <c r="B97" s="19" t="s">
        <v>78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>
        <f t="shared" si="2"/>
        <v>0</v>
      </c>
      <c r="P97" s="17"/>
    </row>
    <row r="98" s="1" customFormat="1" customHeight="1" spans="1:16">
      <c r="A98" s="16"/>
      <c r="B98" s="19" t="s">
        <v>79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>
        <f t="shared" si="2"/>
        <v>0</v>
      </c>
      <c r="P98" s="17"/>
    </row>
    <row r="99" s="1" customFormat="1" customHeight="1" spans="1:16">
      <c r="A99" s="14" t="s">
        <v>81</v>
      </c>
      <c r="B99" s="19" t="s">
        <v>59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>
        <f t="shared" si="2"/>
        <v>0</v>
      </c>
      <c r="P99" s="17"/>
    </row>
    <row r="100" s="1" customFormat="1" customHeight="1" spans="1:16">
      <c r="A100" s="14"/>
      <c r="B100" s="20" t="s">
        <v>60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>
        <f t="shared" si="2"/>
        <v>0</v>
      </c>
      <c r="P100" s="17"/>
    </row>
    <row r="101" s="1" customFormat="1" customHeight="1" spans="1:16">
      <c r="A101" s="14"/>
      <c r="B101" s="19" t="s">
        <v>61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>
        <f t="shared" si="2"/>
        <v>0</v>
      </c>
      <c r="P101" s="17"/>
    </row>
    <row r="102" s="1" customFormat="1" customHeight="1" spans="1:16">
      <c r="A102" s="14"/>
      <c r="B102" s="20" t="s">
        <v>73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>
        <f t="shared" si="2"/>
        <v>0</v>
      </c>
      <c r="P102" s="17"/>
    </row>
    <row r="103" s="1" customFormat="1" customHeight="1" spans="1:16">
      <c r="A103" s="14"/>
      <c r="B103" s="19" t="s">
        <v>74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>
        <f t="shared" si="2"/>
        <v>0</v>
      </c>
      <c r="P103" s="17"/>
    </row>
    <row r="104" s="1" customFormat="1" customHeight="1" spans="1:16">
      <c r="A104" s="14"/>
      <c r="B104" s="20" t="s">
        <v>75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>
        <f t="shared" si="2"/>
        <v>0</v>
      </c>
      <c r="P104" s="17"/>
    </row>
    <row r="105" s="1" customFormat="1" customHeight="1" spans="1:16">
      <c r="A105" s="14"/>
      <c r="B105" s="20" t="s">
        <v>76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>
        <f t="shared" si="2"/>
        <v>0</v>
      </c>
      <c r="P105" s="17"/>
    </row>
    <row r="106" s="1" customFormat="1" customHeight="1" spans="1:16">
      <c r="A106" s="14"/>
      <c r="B106" s="19" t="s">
        <v>77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>
        <f t="shared" si="2"/>
        <v>0</v>
      </c>
      <c r="P106" s="17"/>
    </row>
    <row r="107" s="1" customFormat="1" customHeight="1" spans="1:16">
      <c r="A107" s="14"/>
      <c r="B107" s="19" t="s">
        <v>78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>
        <f t="shared" si="2"/>
        <v>0</v>
      </c>
      <c r="P107" s="17"/>
    </row>
    <row r="108" s="1" customFormat="1" customHeight="1" spans="1:16">
      <c r="A108" s="16"/>
      <c r="B108" s="19" t="s">
        <v>79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>
        <f t="shared" si="2"/>
        <v>0</v>
      </c>
      <c r="P108" s="17"/>
    </row>
    <row r="109" s="1" customFormat="1" customHeight="1" spans="1:16">
      <c r="A109" s="5" t="s">
        <v>83</v>
      </c>
      <c r="B109" s="5" t="s">
        <v>84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>
        <f t="shared" si="2"/>
        <v>0</v>
      </c>
      <c r="P109" s="17"/>
    </row>
    <row r="110" s="1" customFormat="1" customHeight="1" spans="1:16">
      <c r="A110" s="5"/>
      <c r="B110" s="5" t="s">
        <v>59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>
        <f t="shared" si="2"/>
        <v>0</v>
      </c>
      <c r="P110" s="17"/>
    </row>
    <row r="111" s="1" customFormat="1" customHeight="1" spans="1:16">
      <c r="A111" s="5"/>
      <c r="B111" s="5" t="s">
        <v>60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>
        <f t="shared" si="2"/>
        <v>0</v>
      </c>
      <c r="P111" s="17"/>
    </row>
    <row r="112" s="1" customFormat="1" customHeight="1" spans="1:16">
      <c r="A112" s="5"/>
      <c r="B112" s="5" t="s">
        <v>61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>
        <f t="shared" si="2"/>
        <v>0</v>
      </c>
      <c r="P112" s="17"/>
    </row>
    <row r="113" s="1" customFormat="1" customHeight="1" spans="1:16">
      <c r="A113" s="5"/>
      <c r="B113" s="5" t="s">
        <v>85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>
        <f t="shared" si="2"/>
        <v>0</v>
      </c>
      <c r="P113" s="17"/>
    </row>
    <row r="114" s="1" customFormat="1" customHeight="1" spans="1:16">
      <c r="A114" s="5"/>
      <c r="B114" s="5" t="s">
        <v>65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>
        <f t="shared" si="2"/>
        <v>0</v>
      </c>
      <c r="P114" s="17"/>
    </row>
    <row r="115" s="1" customFormat="1" customHeight="1" spans="1:16">
      <c r="A115" s="5"/>
      <c r="B115" s="5" t="s">
        <v>86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>
        <f t="shared" si="2"/>
        <v>0</v>
      </c>
      <c r="P115" s="17"/>
    </row>
    <row r="116" s="1" customFormat="1" customHeight="1" spans="1:16">
      <c r="A116" s="5"/>
      <c r="B116" s="5" t="s">
        <v>63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>
        <f t="shared" si="2"/>
        <v>0</v>
      </c>
      <c r="P116" s="17"/>
    </row>
    <row r="117" s="1" customFormat="1" customHeight="1" spans="1:16">
      <c r="A117" s="5" t="s">
        <v>87</v>
      </c>
      <c r="B117" s="5" t="s">
        <v>59</v>
      </c>
      <c r="C117" s="8"/>
      <c r="D117" s="8"/>
      <c r="E117" s="8"/>
      <c r="F117" s="8"/>
      <c r="G117" s="8"/>
      <c r="H117" s="8"/>
      <c r="I117" s="8"/>
      <c r="J117" s="8"/>
      <c r="K117" s="8">
        <v>6004.08</v>
      </c>
      <c r="L117" s="8">
        <v>4725.08</v>
      </c>
      <c r="M117" s="8">
        <v>6262.48</v>
      </c>
      <c r="N117" s="8">
        <v>7256.12</v>
      </c>
      <c r="O117" s="8">
        <f t="shared" si="2"/>
        <v>24247.76</v>
      </c>
      <c r="P117" s="17"/>
    </row>
    <row r="118" s="1" customFormat="1" customHeight="1" spans="1:16">
      <c r="A118" s="5"/>
      <c r="B118" s="5" t="s">
        <v>60</v>
      </c>
      <c r="C118" s="8"/>
      <c r="D118" s="8"/>
      <c r="E118" s="8"/>
      <c r="F118" s="8"/>
      <c r="G118" s="8"/>
      <c r="H118" s="8"/>
      <c r="I118" s="8"/>
      <c r="J118" s="8"/>
      <c r="K118" s="8">
        <v>5854.64</v>
      </c>
      <c r="L118" s="8">
        <v>4373.09</v>
      </c>
      <c r="M118" s="8">
        <v>5833.97</v>
      </c>
      <c r="N118" s="8">
        <v>6543.58</v>
      </c>
      <c r="O118" s="8">
        <f t="shared" si="2"/>
        <v>22605.28</v>
      </c>
      <c r="P118" s="17"/>
    </row>
    <row r="119" s="1" customFormat="1" customHeight="1" spans="1:16">
      <c r="A119" s="5"/>
      <c r="B119" s="5" t="s">
        <v>61</v>
      </c>
      <c r="C119" s="8"/>
      <c r="D119" s="8"/>
      <c r="E119" s="8"/>
      <c r="F119" s="8"/>
      <c r="G119" s="8"/>
      <c r="H119" s="8"/>
      <c r="I119" s="8"/>
      <c r="J119" s="8"/>
      <c r="K119" s="8">
        <v>2494.4</v>
      </c>
      <c r="L119" s="8">
        <v>2138.2</v>
      </c>
      <c r="M119" s="8">
        <v>2250.46</v>
      </c>
      <c r="N119" s="8">
        <v>2180.36</v>
      </c>
      <c r="O119" s="8">
        <f t="shared" si="2"/>
        <v>9063.42</v>
      </c>
      <c r="P119" s="17"/>
    </row>
    <row r="120" s="1" customFormat="1" customHeight="1" spans="1:16">
      <c r="A120" s="5" t="s">
        <v>13</v>
      </c>
      <c r="B120" s="5"/>
      <c r="C120" s="8">
        <f t="shared" ref="C120:O120" si="3">SUM(C2:C119)</f>
        <v>6957.3</v>
      </c>
      <c r="D120" s="8">
        <f t="shared" si="3"/>
        <v>12838.17</v>
      </c>
      <c r="E120" s="8">
        <f t="shared" si="3"/>
        <v>11695.07</v>
      </c>
      <c r="F120" s="8">
        <f t="shared" si="3"/>
        <v>19328</v>
      </c>
      <c r="G120" s="8">
        <f t="shared" si="3"/>
        <v>14367.96</v>
      </c>
      <c r="H120" s="8">
        <f t="shared" si="3"/>
        <v>19496.25</v>
      </c>
      <c r="I120" s="8">
        <f t="shared" si="3"/>
        <v>102.23</v>
      </c>
      <c r="J120" s="8">
        <f t="shared" si="3"/>
        <v>20878</v>
      </c>
      <c r="K120" s="8">
        <f t="shared" si="3"/>
        <v>26721.5</v>
      </c>
      <c r="L120" s="8">
        <f t="shared" si="3"/>
        <v>37913.24</v>
      </c>
      <c r="M120" s="8">
        <f t="shared" si="3"/>
        <v>38152.08</v>
      </c>
      <c r="N120" s="8">
        <f t="shared" si="3"/>
        <v>40080.89</v>
      </c>
      <c r="O120" s="8">
        <f t="shared" si="3"/>
        <v>248530.69</v>
      </c>
      <c r="P120" s="17"/>
    </row>
    <row r="121" s="1" customFormat="1" customHeight="1" spans="2:16">
      <c r="B121" s="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="1" customFormat="1" customHeight="1" spans="1:16">
      <c r="A122" s="21" t="s">
        <v>88</v>
      </c>
      <c r="B122" s="22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="1" customFormat="1" customHeight="1" spans="1:16">
      <c r="A123" s="5" t="s">
        <v>49</v>
      </c>
      <c r="B123" s="5"/>
      <c r="C123" s="6">
        <v>43101</v>
      </c>
      <c r="D123" s="6">
        <v>43133</v>
      </c>
      <c r="E123" s="6">
        <v>43162</v>
      </c>
      <c r="F123" s="6">
        <v>43194</v>
      </c>
      <c r="G123" s="6">
        <v>43225</v>
      </c>
      <c r="H123" s="6">
        <v>43257</v>
      </c>
      <c r="I123" s="6">
        <v>43288</v>
      </c>
      <c r="J123" s="6">
        <v>43320</v>
      </c>
      <c r="K123" s="6">
        <v>43352</v>
      </c>
      <c r="L123" s="6">
        <v>43383</v>
      </c>
      <c r="M123" s="6">
        <v>43415</v>
      </c>
      <c r="N123" s="6">
        <v>43446</v>
      </c>
      <c r="O123" s="8" t="s">
        <v>50</v>
      </c>
      <c r="P123" s="17"/>
    </row>
    <row r="124" s="1" customFormat="1" customHeight="1" spans="1:16">
      <c r="A124" s="23" t="s">
        <v>52</v>
      </c>
      <c r="B124" s="24"/>
      <c r="C124" s="8">
        <f>SUM(C2,C27)</f>
        <v>0</v>
      </c>
      <c r="D124" s="8">
        <f t="shared" ref="D124:N124" si="4">SUM(D2,D27)</f>
        <v>0</v>
      </c>
      <c r="E124" s="8">
        <f t="shared" si="4"/>
        <v>0</v>
      </c>
      <c r="F124" s="8">
        <f t="shared" si="4"/>
        <v>0</v>
      </c>
      <c r="G124" s="8">
        <f t="shared" si="4"/>
        <v>0</v>
      </c>
      <c r="H124" s="8">
        <f t="shared" si="4"/>
        <v>0</v>
      </c>
      <c r="I124" s="8">
        <f t="shared" si="4"/>
        <v>0</v>
      </c>
      <c r="J124" s="8">
        <f t="shared" si="4"/>
        <v>4758</v>
      </c>
      <c r="K124" s="8">
        <f t="shared" si="4"/>
        <v>0</v>
      </c>
      <c r="L124" s="8">
        <f t="shared" si="4"/>
        <v>0</v>
      </c>
      <c r="M124" s="8">
        <f t="shared" si="4"/>
        <v>0</v>
      </c>
      <c r="N124" s="8">
        <f t="shared" si="4"/>
        <v>0</v>
      </c>
      <c r="O124" s="8">
        <f t="shared" ref="O124:O139" si="5">SUM(C124:N124)</f>
        <v>4758</v>
      </c>
      <c r="P124" s="17"/>
    </row>
    <row r="125" s="1" customFormat="1" customHeight="1" spans="1:16">
      <c r="A125" s="10" t="s">
        <v>53</v>
      </c>
      <c r="B125" s="10"/>
      <c r="C125" s="8">
        <f t="shared" ref="C125:C130" si="6">SUM(C3,C16,C28,C39,C50,C70,C61)</f>
        <v>0</v>
      </c>
      <c r="D125" s="8">
        <f t="shared" ref="D125:N125" si="7">SUM(D3,D16,D28,D39,D50,D70,D61)</f>
        <v>0</v>
      </c>
      <c r="E125" s="8">
        <f t="shared" si="7"/>
        <v>0</v>
      </c>
      <c r="F125" s="8">
        <f t="shared" si="7"/>
        <v>0</v>
      </c>
      <c r="G125" s="8">
        <f t="shared" si="7"/>
        <v>0</v>
      </c>
      <c r="H125" s="8">
        <f t="shared" si="7"/>
        <v>0</v>
      </c>
      <c r="I125" s="8">
        <f t="shared" si="7"/>
        <v>0</v>
      </c>
      <c r="J125" s="8">
        <f t="shared" si="7"/>
        <v>0</v>
      </c>
      <c r="K125" s="8">
        <f t="shared" si="7"/>
        <v>0</v>
      </c>
      <c r="L125" s="8">
        <f t="shared" si="7"/>
        <v>0</v>
      </c>
      <c r="M125" s="8">
        <f t="shared" si="7"/>
        <v>0</v>
      </c>
      <c r="N125" s="8">
        <f t="shared" si="7"/>
        <v>0</v>
      </c>
      <c r="O125" s="8">
        <f t="shared" si="5"/>
        <v>0</v>
      </c>
      <c r="P125" s="17"/>
    </row>
    <row r="126" s="1" customFormat="1" customHeight="1" spans="1:16">
      <c r="A126" s="10" t="s">
        <v>54</v>
      </c>
      <c r="B126" s="10"/>
      <c r="C126" s="8">
        <f t="shared" si="6"/>
        <v>979.52</v>
      </c>
      <c r="D126" s="8">
        <f t="shared" ref="D126:N126" si="8">SUM(D4,D17,D29,D40,D51,D71,D62)</f>
        <v>1489.24</v>
      </c>
      <c r="E126" s="8">
        <f t="shared" si="8"/>
        <v>1190.28</v>
      </c>
      <c r="F126" s="8">
        <f t="shared" si="8"/>
        <v>2160</v>
      </c>
      <c r="G126" s="8">
        <f t="shared" si="8"/>
        <v>1939.08</v>
      </c>
      <c r="H126" s="8">
        <f t="shared" si="8"/>
        <v>2437.92</v>
      </c>
      <c r="I126" s="8">
        <f t="shared" si="8"/>
        <v>0</v>
      </c>
      <c r="J126" s="8">
        <f t="shared" si="8"/>
        <v>1274</v>
      </c>
      <c r="K126" s="8">
        <f t="shared" si="8"/>
        <v>0</v>
      </c>
      <c r="L126" s="8">
        <f t="shared" si="8"/>
        <v>0</v>
      </c>
      <c r="M126" s="8">
        <f t="shared" si="8"/>
        <v>0</v>
      </c>
      <c r="N126" s="8">
        <f t="shared" si="8"/>
        <v>0</v>
      </c>
      <c r="O126" s="8">
        <f t="shared" si="5"/>
        <v>11470.04</v>
      </c>
      <c r="P126" s="17"/>
    </row>
    <row r="127" s="1" customFormat="1" customHeight="1" spans="1:16">
      <c r="A127" s="10" t="s">
        <v>55</v>
      </c>
      <c r="B127" s="10"/>
      <c r="C127" s="8">
        <f t="shared" si="6"/>
        <v>0</v>
      </c>
      <c r="D127" s="8">
        <f t="shared" ref="D127:N127" si="9">SUM(D5,D18,D30,D41,D52,D72,D63)</f>
        <v>0</v>
      </c>
      <c r="E127" s="8">
        <f t="shared" si="9"/>
        <v>0</v>
      </c>
      <c r="F127" s="8">
        <f t="shared" si="9"/>
        <v>0</v>
      </c>
      <c r="G127" s="8">
        <f t="shared" si="9"/>
        <v>0</v>
      </c>
      <c r="H127" s="8">
        <f t="shared" si="9"/>
        <v>0</v>
      </c>
      <c r="I127" s="8">
        <f t="shared" si="9"/>
        <v>0</v>
      </c>
      <c r="J127" s="8">
        <f t="shared" si="9"/>
        <v>2314</v>
      </c>
      <c r="K127" s="8">
        <f t="shared" si="9"/>
        <v>480</v>
      </c>
      <c r="L127" s="8">
        <f t="shared" si="9"/>
        <v>2176</v>
      </c>
      <c r="M127" s="8">
        <f t="shared" si="9"/>
        <v>1675.48</v>
      </c>
      <c r="N127" s="8">
        <f t="shared" si="9"/>
        <v>1215.01</v>
      </c>
      <c r="O127" s="8">
        <f t="shared" si="5"/>
        <v>7860.49</v>
      </c>
      <c r="P127" s="17"/>
    </row>
    <row r="128" s="1" customFormat="1" customHeight="1" spans="1:16">
      <c r="A128" s="10" t="s">
        <v>56</v>
      </c>
      <c r="B128" s="10"/>
      <c r="C128" s="8">
        <f t="shared" si="6"/>
        <v>0</v>
      </c>
      <c r="D128" s="8">
        <f t="shared" ref="D128:N128" si="10">SUM(D6,D19,D31,D42,D53,D73)</f>
        <v>0</v>
      </c>
      <c r="E128" s="8">
        <f t="shared" si="10"/>
        <v>0</v>
      </c>
      <c r="F128" s="8">
        <f t="shared" si="10"/>
        <v>0</v>
      </c>
      <c r="G128" s="8">
        <f t="shared" si="10"/>
        <v>0</v>
      </c>
      <c r="H128" s="8">
        <f t="shared" si="10"/>
        <v>0</v>
      </c>
      <c r="I128" s="8">
        <f t="shared" si="10"/>
        <v>0</v>
      </c>
      <c r="J128" s="8">
        <f t="shared" si="10"/>
        <v>0</v>
      </c>
      <c r="K128" s="8">
        <f t="shared" si="10"/>
        <v>0</v>
      </c>
      <c r="L128" s="8">
        <f t="shared" si="10"/>
        <v>0</v>
      </c>
      <c r="M128" s="8">
        <f t="shared" si="10"/>
        <v>0</v>
      </c>
      <c r="N128" s="8">
        <f t="shared" si="10"/>
        <v>0</v>
      </c>
      <c r="O128" s="8">
        <f t="shared" si="5"/>
        <v>0</v>
      </c>
      <c r="P128" s="17"/>
    </row>
    <row r="129" s="1" customFormat="1" customHeight="1" spans="1:16">
      <c r="A129" s="10" t="s">
        <v>57</v>
      </c>
      <c r="B129" s="10"/>
      <c r="C129" s="8">
        <f t="shared" si="6"/>
        <v>0</v>
      </c>
      <c r="D129" s="8">
        <f t="shared" ref="D129:N129" si="11">SUM(D7,D20,D32,D43,D54,D74,D65)</f>
        <v>0</v>
      </c>
      <c r="E129" s="8">
        <f t="shared" si="11"/>
        <v>0</v>
      </c>
      <c r="F129" s="8">
        <f t="shared" si="11"/>
        <v>0</v>
      </c>
      <c r="G129" s="8">
        <f t="shared" si="11"/>
        <v>0</v>
      </c>
      <c r="H129" s="8">
        <f t="shared" si="11"/>
        <v>0</v>
      </c>
      <c r="I129" s="8">
        <f t="shared" si="11"/>
        <v>0</v>
      </c>
      <c r="J129" s="8">
        <f t="shared" si="11"/>
        <v>0</v>
      </c>
      <c r="K129" s="8">
        <f t="shared" si="11"/>
        <v>0</v>
      </c>
      <c r="L129" s="8">
        <f t="shared" si="11"/>
        <v>0</v>
      </c>
      <c r="M129" s="8">
        <f t="shared" si="11"/>
        <v>0</v>
      </c>
      <c r="N129" s="8">
        <f t="shared" si="11"/>
        <v>0</v>
      </c>
      <c r="O129" s="8">
        <f t="shared" si="5"/>
        <v>0</v>
      </c>
      <c r="P129" s="17"/>
    </row>
    <row r="130" s="1" customFormat="1" customHeight="1" spans="1:16">
      <c r="A130" s="5" t="s">
        <v>58</v>
      </c>
      <c r="B130" s="5"/>
      <c r="C130" s="8">
        <f t="shared" si="6"/>
        <v>0</v>
      </c>
      <c r="D130" s="8">
        <f t="shared" ref="D130:N130" si="12">SUM(D8,D21,D33,D44,D55,D75,D66)</f>
        <v>0</v>
      </c>
      <c r="E130" s="8">
        <f t="shared" si="12"/>
        <v>0</v>
      </c>
      <c r="F130" s="8">
        <f t="shared" si="12"/>
        <v>0</v>
      </c>
      <c r="G130" s="8">
        <f t="shared" si="12"/>
        <v>0</v>
      </c>
      <c r="H130" s="8">
        <f t="shared" si="12"/>
        <v>0</v>
      </c>
      <c r="I130" s="8">
        <f t="shared" si="12"/>
        <v>0</v>
      </c>
      <c r="J130" s="8">
        <f t="shared" si="12"/>
        <v>0</v>
      </c>
      <c r="K130" s="8">
        <f t="shared" si="12"/>
        <v>0</v>
      </c>
      <c r="L130" s="8">
        <f t="shared" si="12"/>
        <v>0</v>
      </c>
      <c r="M130" s="8">
        <f t="shared" si="12"/>
        <v>0</v>
      </c>
      <c r="N130" s="8">
        <f t="shared" si="12"/>
        <v>0</v>
      </c>
      <c r="O130" s="8">
        <f t="shared" si="5"/>
        <v>0</v>
      </c>
      <c r="P130" s="17"/>
    </row>
    <row r="131" s="1" customFormat="1" customHeight="1" spans="1:16">
      <c r="A131" s="10" t="s">
        <v>59</v>
      </c>
      <c r="B131" s="10"/>
      <c r="C131" s="8">
        <f>SUM(C9,C22,C34,C45,C56,C67,C76,C79,C89,C99,C110,C117)</f>
        <v>1165.87</v>
      </c>
      <c r="D131" s="8">
        <f t="shared" ref="D131:N131" si="13">SUM(D9,D22,D34,D45,D56,D67,D76,D79,D89,D99,D110,D117)</f>
        <v>2569.35</v>
      </c>
      <c r="E131" s="8">
        <f t="shared" si="13"/>
        <v>4225.2</v>
      </c>
      <c r="F131" s="8">
        <f t="shared" si="13"/>
        <v>6832</v>
      </c>
      <c r="G131" s="8">
        <f t="shared" si="13"/>
        <v>5193.14</v>
      </c>
      <c r="H131" s="8">
        <f t="shared" si="13"/>
        <v>6910.12</v>
      </c>
      <c r="I131" s="8">
        <f t="shared" si="13"/>
        <v>0</v>
      </c>
      <c r="J131" s="8">
        <f t="shared" si="13"/>
        <v>6656</v>
      </c>
      <c r="K131" s="8">
        <f t="shared" si="13"/>
        <v>10165.44</v>
      </c>
      <c r="L131" s="8">
        <f t="shared" si="13"/>
        <v>13166.26</v>
      </c>
      <c r="M131" s="8">
        <f t="shared" si="13"/>
        <v>13919.03</v>
      </c>
      <c r="N131" s="8">
        <f t="shared" si="13"/>
        <v>15024.48</v>
      </c>
      <c r="O131" s="8">
        <f t="shared" si="5"/>
        <v>85826.89</v>
      </c>
      <c r="P131" s="17"/>
    </row>
    <row r="132" s="1" customFormat="1" customHeight="1" spans="1:16">
      <c r="A132" s="10" t="s">
        <v>60</v>
      </c>
      <c r="B132" s="10"/>
      <c r="C132" s="8">
        <f>SUM(C10,C23,C35,C46,C57,C68,C77,C80,C90,C100,C111,C118)</f>
        <v>2196.82</v>
      </c>
      <c r="D132" s="8">
        <f t="shared" ref="D132:N132" si="14">SUM(D10,D23,D35,D46,D57,D68,D77,D80,D90,D100,D111,D118)</f>
        <v>4306.21</v>
      </c>
      <c r="E132" s="8">
        <f t="shared" si="14"/>
        <v>3627.76</v>
      </c>
      <c r="F132" s="8">
        <f t="shared" si="14"/>
        <v>5664</v>
      </c>
      <c r="G132" s="8">
        <f t="shared" si="14"/>
        <v>4025.26</v>
      </c>
      <c r="H132" s="8">
        <f t="shared" si="14"/>
        <v>5892.77</v>
      </c>
      <c r="I132" s="8">
        <f t="shared" si="14"/>
        <v>102.23</v>
      </c>
      <c r="J132" s="8">
        <f t="shared" si="14"/>
        <v>5876</v>
      </c>
      <c r="K132" s="8">
        <f t="shared" si="14"/>
        <v>10719.68</v>
      </c>
      <c r="L132" s="8">
        <f t="shared" si="14"/>
        <v>13946.33</v>
      </c>
      <c r="M132" s="8">
        <f t="shared" si="14"/>
        <v>14529.17</v>
      </c>
      <c r="N132" s="8">
        <f t="shared" si="14"/>
        <v>15569.63</v>
      </c>
      <c r="O132" s="8">
        <f t="shared" si="5"/>
        <v>86455.86</v>
      </c>
      <c r="P132" s="17"/>
    </row>
    <row r="133" s="1" customFormat="1" customHeight="1" spans="1:16">
      <c r="A133" s="10" t="s">
        <v>61</v>
      </c>
      <c r="B133" s="10"/>
      <c r="C133" s="8">
        <f>SUM(C11,C24,C36,C47,C58,C69,C78,C81,C91,C101,C112,C119)</f>
        <v>2168.97</v>
      </c>
      <c r="D133" s="8">
        <f t="shared" ref="D133:N133" si="15">SUM(D11,D24,D36,D47,D58,D69,D78,D81,D91,D101,D112,D119)</f>
        <v>4074.13</v>
      </c>
      <c r="E133" s="8">
        <f t="shared" si="15"/>
        <v>2299.55</v>
      </c>
      <c r="F133" s="8">
        <f t="shared" si="15"/>
        <v>3968</v>
      </c>
      <c r="G133" s="8">
        <f t="shared" si="15"/>
        <v>2901.48</v>
      </c>
      <c r="H133" s="8">
        <f t="shared" si="15"/>
        <v>3858.37</v>
      </c>
      <c r="I133" s="8">
        <f t="shared" si="15"/>
        <v>0</v>
      </c>
      <c r="J133" s="8">
        <f t="shared" si="15"/>
        <v>0</v>
      </c>
      <c r="K133" s="8">
        <f t="shared" si="15"/>
        <v>5356.38</v>
      </c>
      <c r="L133" s="8">
        <f t="shared" si="15"/>
        <v>8624.65</v>
      </c>
      <c r="M133" s="8">
        <f t="shared" si="15"/>
        <v>8028.4</v>
      </c>
      <c r="N133" s="8">
        <f t="shared" si="15"/>
        <v>8271.77</v>
      </c>
      <c r="O133" s="8">
        <f t="shared" si="5"/>
        <v>49551.7</v>
      </c>
      <c r="P133" s="17"/>
    </row>
    <row r="134" s="1" customFormat="1" customHeight="1" spans="1:16">
      <c r="A134" s="10" t="s">
        <v>62</v>
      </c>
      <c r="B134" s="10"/>
      <c r="C134" s="8">
        <f>SUM(C12,C25,C37,C48,C59)</f>
        <v>446.12</v>
      </c>
      <c r="D134" s="8">
        <f t="shared" ref="D134:N134" si="16">SUM(D12,D25,D37,D48,D59)</f>
        <v>399.24</v>
      </c>
      <c r="E134" s="8">
        <f t="shared" si="16"/>
        <v>352.28</v>
      </c>
      <c r="F134" s="8">
        <f t="shared" si="16"/>
        <v>704</v>
      </c>
      <c r="G134" s="8">
        <f t="shared" si="16"/>
        <v>309</v>
      </c>
      <c r="H134" s="8">
        <f t="shared" si="16"/>
        <v>397.07</v>
      </c>
      <c r="I134" s="8">
        <f t="shared" si="16"/>
        <v>0</v>
      </c>
      <c r="J134" s="8">
        <f t="shared" si="16"/>
        <v>0</v>
      </c>
      <c r="K134" s="8">
        <f t="shared" si="16"/>
        <v>0</v>
      </c>
      <c r="L134" s="8">
        <f t="shared" si="16"/>
        <v>0</v>
      </c>
      <c r="M134" s="8">
        <f t="shared" si="16"/>
        <v>0</v>
      </c>
      <c r="N134" s="8">
        <f t="shared" si="16"/>
        <v>0</v>
      </c>
      <c r="O134" s="8">
        <f t="shared" si="5"/>
        <v>2607.71</v>
      </c>
      <c r="P134" s="17"/>
    </row>
    <row r="135" s="1" customFormat="1" customHeight="1" spans="1:16">
      <c r="A135" s="10" t="s">
        <v>63</v>
      </c>
      <c r="B135" s="10"/>
      <c r="C135" s="8">
        <f t="shared" ref="C135:N135" si="17">SUM(C13,C26,C38,C49,C60,C116)</f>
        <v>0</v>
      </c>
      <c r="D135" s="8">
        <f t="shared" si="17"/>
        <v>0</v>
      </c>
      <c r="E135" s="8">
        <f t="shared" si="17"/>
        <v>0</v>
      </c>
      <c r="F135" s="8">
        <f t="shared" si="17"/>
        <v>0</v>
      </c>
      <c r="G135" s="8">
        <f t="shared" si="17"/>
        <v>0</v>
      </c>
      <c r="H135" s="8">
        <f t="shared" si="17"/>
        <v>0</v>
      </c>
      <c r="I135" s="8">
        <f t="shared" si="17"/>
        <v>0</v>
      </c>
      <c r="J135" s="8">
        <f t="shared" si="17"/>
        <v>0</v>
      </c>
      <c r="K135" s="8">
        <f t="shared" si="17"/>
        <v>0</v>
      </c>
      <c r="L135" s="8">
        <f t="shared" si="17"/>
        <v>0</v>
      </c>
      <c r="M135" s="8">
        <f t="shared" si="17"/>
        <v>0</v>
      </c>
      <c r="N135" s="8">
        <f t="shared" si="17"/>
        <v>0</v>
      </c>
      <c r="O135" s="8">
        <f t="shared" si="5"/>
        <v>0</v>
      </c>
      <c r="P135" s="17"/>
    </row>
    <row r="136" s="1" customFormat="1" customHeight="1" spans="1:16">
      <c r="A136" s="10" t="s">
        <v>64</v>
      </c>
      <c r="B136" s="10"/>
      <c r="C136" s="8">
        <f>C14</f>
        <v>0</v>
      </c>
      <c r="D136" s="8">
        <f t="shared" ref="D136:N136" si="18">D14</f>
        <v>0</v>
      </c>
      <c r="E136" s="8">
        <f t="shared" si="18"/>
        <v>0</v>
      </c>
      <c r="F136" s="8">
        <f t="shared" si="18"/>
        <v>0</v>
      </c>
      <c r="G136" s="8">
        <f t="shared" si="18"/>
        <v>0</v>
      </c>
      <c r="H136" s="8">
        <f t="shared" si="18"/>
        <v>0</v>
      </c>
      <c r="I136" s="8">
        <f t="shared" si="18"/>
        <v>0</v>
      </c>
      <c r="J136" s="8">
        <f t="shared" si="18"/>
        <v>0</v>
      </c>
      <c r="K136" s="8">
        <f t="shared" si="18"/>
        <v>0</v>
      </c>
      <c r="L136" s="8">
        <f t="shared" si="18"/>
        <v>0</v>
      </c>
      <c r="M136" s="8">
        <f t="shared" si="18"/>
        <v>0</v>
      </c>
      <c r="N136" s="8">
        <f t="shared" si="18"/>
        <v>0</v>
      </c>
      <c r="O136" s="8">
        <f t="shared" si="5"/>
        <v>0</v>
      </c>
      <c r="P136" s="17"/>
    </row>
    <row r="137" s="1" customFormat="1" customHeight="1" spans="1:16">
      <c r="A137" s="23" t="s">
        <v>73</v>
      </c>
      <c r="B137" s="24"/>
      <c r="C137" s="8">
        <f>SUM(C82,C92,C102)</f>
        <v>0</v>
      </c>
      <c r="D137" s="8">
        <f t="shared" ref="D137:N137" si="19">SUM(D82,D92,D102)</f>
        <v>0</v>
      </c>
      <c r="E137" s="8">
        <f t="shared" si="19"/>
        <v>0</v>
      </c>
      <c r="F137" s="8">
        <f t="shared" si="19"/>
        <v>0</v>
      </c>
      <c r="G137" s="8">
        <f t="shared" si="19"/>
        <v>0</v>
      </c>
      <c r="H137" s="8">
        <f t="shared" si="19"/>
        <v>0</v>
      </c>
      <c r="I137" s="8">
        <f t="shared" si="19"/>
        <v>0</v>
      </c>
      <c r="J137" s="8">
        <f t="shared" si="19"/>
        <v>0</v>
      </c>
      <c r="K137" s="8">
        <f t="shared" si="19"/>
        <v>0</v>
      </c>
      <c r="L137" s="8">
        <f t="shared" si="19"/>
        <v>0</v>
      </c>
      <c r="M137" s="8">
        <f t="shared" si="19"/>
        <v>0</v>
      </c>
      <c r="N137" s="8">
        <f t="shared" si="19"/>
        <v>0</v>
      </c>
      <c r="O137" s="8">
        <f t="shared" si="5"/>
        <v>0</v>
      </c>
      <c r="P137" s="17"/>
    </row>
    <row r="138" s="1" customFormat="1" customHeight="1" spans="1:16">
      <c r="A138" s="23" t="s">
        <v>74</v>
      </c>
      <c r="B138" s="24"/>
      <c r="C138" s="8">
        <f t="shared" ref="C138:N138" si="20">SUM(C83,C93,C103)</f>
        <v>0</v>
      </c>
      <c r="D138" s="8">
        <f t="shared" si="20"/>
        <v>0</v>
      </c>
      <c r="E138" s="8">
        <f t="shared" si="20"/>
        <v>0</v>
      </c>
      <c r="F138" s="8">
        <f t="shared" si="20"/>
        <v>0</v>
      </c>
      <c r="G138" s="8">
        <f t="shared" si="20"/>
        <v>0</v>
      </c>
      <c r="H138" s="8">
        <f t="shared" si="20"/>
        <v>0</v>
      </c>
      <c r="I138" s="8">
        <f t="shared" si="20"/>
        <v>0</v>
      </c>
      <c r="J138" s="8">
        <f t="shared" si="20"/>
        <v>0</v>
      </c>
      <c r="K138" s="8">
        <f t="shared" si="20"/>
        <v>0</v>
      </c>
      <c r="L138" s="8">
        <f t="shared" si="20"/>
        <v>0</v>
      </c>
      <c r="M138" s="8">
        <f t="shared" si="20"/>
        <v>0</v>
      </c>
      <c r="N138" s="8">
        <f t="shared" si="20"/>
        <v>0</v>
      </c>
      <c r="O138" s="8">
        <f t="shared" si="5"/>
        <v>0</v>
      </c>
      <c r="P138" s="17"/>
    </row>
    <row r="139" s="1" customFormat="1" customHeight="1" spans="1:16">
      <c r="A139" s="23" t="s">
        <v>75</v>
      </c>
      <c r="B139" s="24"/>
      <c r="C139" s="8">
        <f t="shared" ref="C139:N139" si="21">SUM(C84,C94,C104)</f>
        <v>0</v>
      </c>
      <c r="D139" s="8">
        <f t="shared" si="21"/>
        <v>0</v>
      </c>
      <c r="E139" s="8">
        <f t="shared" si="21"/>
        <v>0</v>
      </c>
      <c r="F139" s="8">
        <f t="shared" si="21"/>
        <v>0</v>
      </c>
      <c r="G139" s="8">
        <f t="shared" si="21"/>
        <v>0</v>
      </c>
      <c r="H139" s="8">
        <f t="shared" si="21"/>
        <v>0</v>
      </c>
      <c r="I139" s="8">
        <f t="shared" si="21"/>
        <v>0</v>
      </c>
      <c r="J139" s="8">
        <f t="shared" si="21"/>
        <v>0</v>
      </c>
      <c r="K139" s="8">
        <f t="shared" si="21"/>
        <v>0</v>
      </c>
      <c r="L139" s="8">
        <f t="shared" si="21"/>
        <v>0</v>
      </c>
      <c r="M139" s="8">
        <f t="shared" si="21"/>
        <v>0</v>
      </c>
      <c r="N139" s="8">
        <f t="shared" si="21"/>
        <v>0</v>
      </c>
      <c r="O139" s="8">
        <f t="shared" si="5"/>
        <v>0</v>
      </c>
      <c r="P139" s="17"/>
    </row>
    <row r="140" s="1" customFormat="1" customHeight="1" spans="1:16">
      <c r="A140" s="23" t="s">
        <v>76</v>
      </c>
      <c r="B140" s="24"/>
      <c r="C140" s="8">
        <f t="shared" ref="C140:O140" si="22">SUM(C85,C95,C105)</f>
        <v>0</v>
      </c>
      <c r="D140" s="8">
        <f t="shared" si="22"/>
        <v>0</v>
      </c>
      <c r="E140" s="8">
        <f t="shared" si="22"/>
        <v>0</v>
      </c>
      <c r="F140" s="8">
        <f t="shared" si="22"/>
        <v>0</v>
      </c>
      <c r="G140" s="8">
        <f t="shared" si="22"/>
        <v>0</v>
      </c>
      <c r="H140" s="8">
        <f t="shared" si="22"/>
        <v>0</v>
      </c>
      <c r="I140" s="8">
        <f t="shared" si="22"/>
        <v>0</v>
      </c>
      <c r="J140" s="8">
        <f t="shared" si="22"/>
        <v>0</v>
      </c>
      <c r="K140" s="8">
        <f t="shared" si="22"/>
        <v>0</v>
      </c>
      <c r="L140" s="8">
        <f t="shared" si="22"/>
        <v>0</v>
      </c>
      <c r="M140" s="8">
        <f t="shared" si="22"/>
        <v>0</v>
      </c>
      <c r="N140" s="8">
        <f t="shared" si="22"/>
        <v>0</v>
      </c>
      <c r="O140" s="8">
        <f t="shared" si="22"/>
        <v>0</v>
      </c>
      <c r="P140" s="17"/>
    </row>
    <row r="141" s="1" customFormat="1" customHeight="1" spans="1:16">
      <c r="A141" s="23" t="s">
        <v>77</v>
      </c>
      <c r="B141" s="24"/>
      <c r="C141" s="8">
        <f t="shared" ref="C141:O141" si="23">SUM(C86,C96,C106)</f>
        <v>0</v>
      </c>
      <c r="D141" s="8">
        <f t="shared" si="23"/>
        <v>0</v>
      </c>
      <c r="E141" s="8">
        <f t="shared" si="23"/>
        <v>0</v>
      </c>
      <c r="F141" s="8">
        <f t="shared" si="23"/>
        <v>0</v>
      </c>
      <c r="G141" s="8">
        <f t="shared" si="23"/>
        <v>0</v>
      </c>
      <c r="H141" s="8">
        <f t="shared" si="23"/>
        <v>0</v>
      </c>
      <c r="I141" s="8">
        <f t="shared" si="23"/>
        <v>0</v>
      </c>
      <c r="J141" s="8">
        <f t="shared" si="23"/>
        <v>0</v>
      </c>
      <c r="K141" s="8">
        <f t="shared" si="23"/>
        <v>0</v>
      </c>
      <c r="L141" s="8">
        <f t="shared" si="23"/>
        <v>0</v>
      </c>
      <c r="M141" s="8">
        <f t="shared" si="23"/>
        <v>0</v>
      </c>
      <c r="N141" s="8">
        <f t="shared" si="23"/>
        <v>0</v>
      </c>
      <c r="O141" s="8">
        <f t="shared" si="23"/>
        <v>0</v>
      </c>
      <c r="P141" s="17"/>
    </row>
    <row r="142" s="1" customFormat="1" customHeight="1" spans="1:16">
      <c r="A142" s="23" t="s">
        <v>78</v>
      </c>
      <c r="B142" s="24"/>
      <c r="C142" s="8">
        <f t="shared" ref="C142:O142" si="24">SUM(C87,C97,C107)</f>
        <v>0</v>
      </c>
      <c r="D142" s="8">
        <f t="shared" si="24"/>
        <v>0</v>
      </c>
      <c r="E142" s="8">
        <f t="shared" si="24"/>
        <v>0</v>
      </c>
      <c r="F142" s="8">
        <f t="shared" si="24"/>
        <v>0</v>
      </c>
      <c r="G142" s="8">
        <f t="shared" si="24"/>
        <v>0</v>
      </c>
      <c r="H142" s="8">
        <f t="shared" si="24"/>
        <v>0</v>
      </c>
      <c r="I142" s="8">
        <f t="shared" si="24"/>
        <v>0</v>
      </c>
      <c r="J142" s="8">
        <f t="shared" si="24"/>
        <v>0</v>
      </c>
      <c r="K142" s="8">
        <f t="shared" si="24"/>
        <v>0</v>
      </c>
      <c r="L142" s="8">
        <f t="shared" si="24"/>
        <v>0</v>
      </c>
      <c r="M142" s="8">
        <f t="shared" si="24"/>
        <v>0</v>
      </c>
      <c r="N142" s="8">
        <f t="shared" si="24"/>
        <v>0</v>
      </c>
      <c r="O142" s="8">
        <f t="shared" si="24"/>
        <v>0</v>
      </c>
      <c r="P142" s="17"/>
    </row>
    <row r="143" s="1" customFormat="1" customHeight="1" spans="1:16">
      <c r="A143" s="23" t="s">
        <v>79</v>
      </c>
      <c r="B143" s="24"/>
      <c r="C143" s="8">
        <f t="shared" ref="C143:O143" si="25">SUM(C88,C98,C108)</f>
        <v>0</v>
      </c>
      <c r="D143" s="8">
        <f t="shared" si="25"/>
        <v>0</v>
      </c>
      <c r="E143" s="8">
        <f t="shared" si="25"/>
        <v>0</v>
      </c>
      <c r="F143" s="8">
        <f t="shared" si="25"/>
        <v>0</v>
      </c>
      <c r="G143" s="8">
        <f t="shared" si="25"/>
        <v>0</v>
      </c>
      <c r="H143" s="8">
        <f t="shared" si="25"/>
        <v>0</v>
      </c>
      <c r="I143" s="8">
        <f t="shared" si="25"/>
        <v>0</v>
      </c>
      <c r="J143" s="8">
        <f t="shared" si="25"/>
        <v>0</v>
      </c>
      <c r="K143" s="8">
        <f t="shared" si="25"/>
        <v>0</v>
      </c>
      <c r="L143" s="8">
        <f t="shared" si="25"/>
        <v>0</v>
      </c>
      <c r="M143" s="8">
        <f t="shared" si="25"/>
        <v>0</v>
      </c>
      <c r="N143" s="8">
        <f t="shared" si="25"/>
        <v>0</v>
      </c>
      <c r="O143" s="8">
        <f t="shared" si="25"/>
        <v>0</v>
      </c>
      <c r="P143" s="17"/>
    </row>
    <row r="144" s="1" customFormat="1" customHeight="1" spans="1:16">
      <c r="A144" s="5" t="s">
        <v>84</v>
      </c>
      <c r="B144" s="5"/>
      <c r="C144" s="8">
        <f t="shared" ref="C144:N144" si="26">SUM(C109)</f>
        <v>0</v>
      </c>
      <c r="D144" s="8">
        <f t="shared" si="26"/>
        <v>0</v>
      </c>
      <c r="E144" s="8">
        <f t="shared" si="26"/>
        <v>0</v>
      </c>
      <c r="F144" s="8">
        <f t="shared" si="26"/>
        <v>0</v>
      </c>
      <c r="G144" s="8">
        <f t="shared" si="26"/>
        <v>0</v>
      </c>
      <c r="H144" s="8">
        <f t="shared" si="26"/>
        <v>0</v>
      </c>
      <c r="I144" s="8">
        <f t="shared" si="26"/>
        <v>0</v>
      </c>
      <c r="J144" s="8">
        <f t="shared" si="26"/>
        <v>0</v>
      </c>
      <c r="K144" s="8">
        <f t="shared" si="26"/>
        <v>0</v>
      </c>
      <c r="L144" s="8">
        <f t="shared" si="26"/>
        <v>0</v>
      </c>
      <c r="M144" s="8">
        <f t="shared" si="26"/>
        <v>0</v>
      </c>
      <c r="N144" s="8">
        <f t="shared" si="26"/>
        <v>0</v>
      </c>
      <c r="O144" s="8">
        <f>SUM(C144:N144)</f>
        <v>0</v>
      </c>
      <c r="P144" s="17"/>
    </row>
    <row r="145" s="1" customFormat="1" customHeight="1" spans="1:16">
      <c r="A145" s="5" t="s">
        <v>85</v>
      </c>
      <c r="B145" s="5"/>
      <c r="C145" s="8">
        <f t="shared" ref="C145:O145" si="27">SUM(C113)</f>
        <v>0</v>
      </c>
      <c r="D145" s="8">
        <f t="shared" si="27"/>
        <v>0</v>
      </c>
      <c r="E145" s="8">
        <f t="shared" si="27"/>
        <v>0</v>
      </c>
      <c r="F145" s="8">
        <f t="shared" si="27"/>
        <v>0</v>
      </c>
      <c r="G145" s="8">
        <f t="shared" si="27"/>
        <v>0</v>
      </c>
      <c r="H145" s="8">
        <f t="shared" si="27"/>
        <v>0</v>
      </c>
      <c r="I145" s="8">
        <f t="shared" si="27"/>
        <v>0</v>
      </c>
      <c r="J145" s="8">
        <f t="shared" si="27"/>
        <v>0</v>
      </c>
      <c r="K145" s="8">
        <f t="shared" si="27"/>
        <v>0</v>
      </c>
      <c r="L145" s="8">
        <f t="shared" si="27"/>
        <v>0</v>
      </c>
      <c r="M145" s="8">
        <f t="shared" si="27"/>
        <v>0</v>
      </c>
      <c r="N145" s="8">
        <f t="shared" si="27"/>
        <v>0</v>
      </c>
      <c r="O145" s="8">
        <f t="shared" si="27"/>
        <v>0</v>
      </c>
      <c r="P145" s="17"/>
    </row>
    <row r="146" s="1" customFormat="1" customHeight="1" spans="1:16">
      <c r="A146" s="5" t="s">
        <v>65</v>
      </c>
      <c r="B146" s="5"/>
      <c r="C146" s="8">
        <f>SUM(C114,C15)</f>
        <v>0</v>
      </c>
      <c r="D146" s="8">
        <f t="shared" ref="D146:O146" si="28">SUM(D114,D15)</f>
        <v>0</v>
      </c>
      <c r="E146" s="8">
        <f t="shared" si="28"/>
        <v>0</v>
      </c>
      <c r="F146" s="8">
        <f t="shared" si="28"/>
        <v>0</v>
      </c>
      <c r="G146" s="8">
        <f t="shared" si="28"/>
        <v>0</v>
      </c>
      <c r="H146" s="8">
        <f t="shared" si="28"/>
        <v>0</v>
      </c>
      <c r="I146" s="8">
        <f t="shared" si="28"/>
        <v>0</v>
      </c>
      <c r="J146" s="8">
        <f t="shared" si="28"/>
        <v>0</v>
      </c>
      <c r="K146" s="8">
        <f t="shared" si="28"/>
        <v>0</v>
      </c>
      <c r="L146" s="8">
        <f t="shared" si="28"/>
        <v>0</v>
      </c>
      <c r="M146" s="8">
        <f t="shared" si="28"/>
        <v>0</v>
      </c>
      <c r="N146" s="8">
        <f t="shared" si="28"/>
        <v>0</v>
      </c>
      <c r="O146" s="8">
        <f t="shared" si="28"/>
        <v>0</v>
      </c>
      <c r="P146" s="17"/>
    </row>
    <row r="147" s="1" customFormat="1" customHeight="1" spans="1:16">
      <c r="A147" s="5" t="s">
        <v>86</v>
      </c>
      <c r="B147" s="5"/>
      <c r="C147" s="8">
        <f t="shared" ref="C147:O147" si="29">SUM(C115)</f>
        <v>0</v>
      </c>
      <c r="D147" s="8">
        <f t="shared" si="29"/>
        <v>0</v>
      </c>
      <c r="E147" s="8">
        <f t="shared" si="29"/>
        <v>0</v>
      </c>
      <c r="F147" s="8">
        <f t="shared" si="29"/>
        <v>0</v>
      </c>
      <c r="G147" s="8">
        <f t="shared" si="29"/>
        <v>0</v>
      </c>
      <c r="H147" s="8">
        <f t="shared" si="29"/>
        <v>0</v>
      </c>
      <c r="I147" s="8">
        <f t="shared" si="29"/>
        <v>0</v>
      </c>
      <c r="J147" s="8">
        <f t="shared" si="29"/>
        <v>0</v>
      </c>
      <c r="K147" s="8">
        <f t="shared" si="29"/>
        <v>0</v>
      </c>
      <c r="L147" s="8">
        <f t="shared" si="29"/>
        <v>0</v>
      </c>
      <c r="M147" s="8">
        <f t="shared" si="29"/>
        <v>0</v>
      </c>
      <c r="N147" s="8">
        <f t="shared" si="29"/>
        <v>0</v>
      </c>
      <c r="O147" s="8">
        <f t="shared" si="29"/>
        <v>0</v>
      </c>
      <c r="P147" s="17"/>
    </row>
    <row r="148" s="1" customFormat="1" customHeight="1" spans="1:16">
      <c r="A148" s="5" t="s">
        <v>13</v>
      </c>
      <c r="B148" s="5"/>
      <c r="C148" s="8">
        <f t="shared" ref="C148:O148" si="30">SUM(C124:C147)</f>
        <v>6957.3</v>
      </c>
      <c r="D148" s="8">
        <f t="shared" si="30"/>
        <v>12838.17</v>
      </c>
      <c r="E148" s="8">
        <f t="shared" si="30"/>
        <v>11695.07</v>
      </c>
      <c r="F148" s="8">
        <f t="shared" si="30"/>
        <v>19328</v>
      </c>
      <c r="G148" s="8">
        <f t="shared" si="30"/>
        <v>14367.96</v>
      </c>
      <c r="H148" s="8">
        <f t="shared" si="30"/>
        <v>19496.25</v>
      </c>
      <c r="I148" s="8">
        <f t="shared" si="30"/>
        <v>102.23</v>
      </c>
      <c r="J148" s="8">
        <f t="shared" si="30"/>
        <v>20878</v>
      </c>
      <c r="K148" s="8">
        <f t="shared" si="30"/>
        <v>26721.5</v>
      </c>
      <c r="L148" s="8">
        <f t="shared" si="30"/>
        <v>37913.24</v>
      </c>
      <c r="M148" s="8">
        <f t="shared" si="30"/>
        <v>38152.08</v>
      </c>
      <c r="N148" s="8">
        <f t="shared" si="30"/>
        <v>40080.89</v>
      </c>
      <c r="O148" s="8">
        <f t="shared" si="30"/>
        <v>248530.69</v>
      </c>
      <c r="P148" s="17"/>
    </row>
    <row r="149" s="1" customFormat="1" customHeight="1" spans="2:2">
      <c r="B149" s="3"/>
    </row>
    <row r="150" s="1" customFormat="1" customHeight="1" spans="1:2">
      <c r="A150" s="21" t="s">
        <v>89</v>
      </c>
      <c r="B150" s="22"/>
    </row>
    <row r="151" s="1" customFormat="1" customHeight="1" spans="1:15">
      <c r="A151" s="5" t="s">
        <v>48</v>
      </c>
      <c r="B151" s="5"/>
      <c r="C151" s="6">
        <v>43101</v>
      </c>
      <c r="D151" s="6">
        <v>43133</v>
      </c>
      <c r="E151" s="6">
        <v>43162</v>
      </c>
      <c r="F151" s="6">
        <v>43194</v>
      </c>
      <c r="G151" s="6">
        <v>43225</v>
      </c>
      <c r="H151" s="6">
        <v>43257</v>
      </c>
      <c r="I151" s="6">
        <v>43288</v>
      </c>
      <c r="J151" s="6">
        <v>43320</v>
      </c>
      <c r="K151" s="6">
        <v>43352</v>
      </c>
      <c r="L151" s="6">
        <v>43383</v>
      </c>
      <c r="M151" s="6">
        <v>43415</v>
      </c>
      <c r="N151" s="6">
        <v>43446</v>
      </c>
      <c r="O151" s="4" t="s">
        <v>50</v>
      </c>
    </row>
    <row r="152" s="1" customFormat="1" customHeight="1" spans="1:15">
      <c r="A152" s="5" t="s">
        <v>51</v>
      </c>
      <c r="B152" s="5"/>
      <c r="C152" s="8">
        <f>SUM(C2:C15)</f>
        <v>2014.62</v>
      </c>
      <c r="D152" s="8">
        <f t="shared" ref="D152:N152" si="31">SUM(D2:D15)</f>
        <v>3292.04</v>
      </c>
      <c r="E152" s="8">
        <f t="shared" si="31"/>
        <v>3016.36</v>
      </c>
      <c r="F152" s="8">
        <f t="shared" si="31"/>
        <v>5312</v>
      </c>
      <c r="G152" s="8">
        <f t="shared" si="31"/>
        <v>4173.2</v>
      </c>
      <c r="H152" s="8">
        <f t="shared" si="31"/>
        <v>5181.86</v>
      </c>
      <c r="I152" s="8">
        <f t="shared" si="31"/>
        <v>53.56</v>
      </c>
      <c r="J152" s="8">
        <f t="shared" si="31"/>
        <v>20878</v>
      </c>
      <c r="K152" s="8">
        <f t="shared" si="31"/>
        <v>480</v>
      </c>
      <c r="L152" s="8">
        <f t="shared" si="31"/>
        <v>2176</v>
      </c>
      <c r="M152" s="8">
        <f t="shared" si="31"/>
        <v>1675.48</v>
      </c>
      <c r="N152" s="8">
        <f t="shared" si="31"/>
        <v>1215.01</v>
      </c>
      <c r="O152" s="8">
        <f>SUM(C152:N152)</f>
        <v>49468.13</v>
      </c>
    </row>
    <row r="153" s="1" customFormat="1" customHeight="1" spans="1:15">
      <c r="A153" s="5" t="s">
        <v>66</v>
      </c>
      <c r="B153" s="5"/>
      <c r="C153" s="8">
        <f>SUM(C16:C27)</f>
        <v>144.99</v>
      </c>
      <c r="D153" s="8">
        <f t="shared" ref="D153:N153" si="32">SUM(D16:D27)</f>
        <v>338.31</v>
      </c>
      <c r="E153" s="8">
        <f t="shared" si="32"/>
        <v>725.34</v>
      </c>
      <c r="F153" s="8">
        <f t="shared" si="32"/>
        <v>1104</v>
      </c>
      <c r="G153" s="8">
        <f t="shared" si="32"/>
        <v>1263.22</v>
      </c>
      <c r="H153" s="8">
        <f t="shared" si="32"/>
        <v>1606.29</v>
      </c>
      <c r="I153" s="8">
        <f t="shared" si="32"/>
        <v>0</v>
      </c>
      <c r="J153" s="8">
        <f t="shared" si="32"/>
        <v>0</v>
      </c>
      <c r="K153" s="8">
        <f t="shared" si="32"/>
        <v>0</v>
      </c>
      <c r="L153" s="8">
        <f t="shared" si="32"/>
        <v>0</v>
      </c>
      <c r="M153" s="8">
        <f t="shared" si="32"/>
        <v>0</v>
      </c>
      <c r="N153" s="8">
        <f t="shared" si="32"/>
        <v>0</v>
      </c>
      <c r="O153" s="8">
        <f t="shared" ref="O153:O163" si="33">SUM(C153:N153)</f>
        <v>5182.15</v>
      </c>
    </row>
    <row r="154" s="1" customFormat="1" customHeight="1" spans="1:15">
      <c r="A154" s="5" t="s">
        <v>67</v>
      </c>
      <c r="B154" s="5"/>
      <c r="C154" s="8">
        <f t="shared" ref="C154:N154" si="34">SUM(C28:C38)</f>
        <v>108.8</v>
      </c>
      <c r="D154" s="8">
        <f t="shared" si="34"/>
        <v>0</v>
      </c>
      <c r="E154" s="8">
        <f t="shared" si="34"/>
        <v>1541.52</v>
      </c>
      <c r="F154" s="8">
        <f t="shared" si="34"/>
        <v>2576</v>
      </c>
      <c r="G154" s="8">
        <f t="shared" si="34"/>
        <v>1528.3</v>
      </c>
      <c r="H154" s="8">
        <f t="shared" si="34"/>
        <v>2166.9</v>
      </c>
      <c r="I154" s="8">
        <f t="shared" si="34"/>
        <v>0</v>
      </c>
      <c r="J154" s="8">
        <f t="shared" si="34"/>
        <v>0</v>
      </c>
      <c r="K154" s="8">
        <f t="shared" si="34"/>
        <v>0</v>
      </c>
      <c r="L154" s="8">
        <f t="shared" si="34"/>
        <v>0</v>
      </c>
      <c r="M154" s="8">
        <f t="shared" si="34"/>
        <v>0</v>
      </c>
      <c r="N154" s="8">
        <f t="shared" si="34"/>
        <v>0</v>
      </c>
      <c r="O154" s="8">
        <f t="shared" si="33"/>
        <v>7921.52</v>
      </c>
    </row>
    <row r="155" s="1" customFormat="1" customHeight="1" spans="1:15">
      <c r="A155" s="5" t="s">
        <v>68</v>
      </c>
      <c r="B155" s="5"/>
      <c r="C155" s="8">
        <f t="shared" ref="C155:N155" si="35">SUM(C39:C49)</f>
        <v>347.44</v>
      </c>
      <c r="D155" s="8">
        <f t="shared" si="35"/>
        <v>1080</v>
      </c>
      <c r="E155" s="8">
        <f t="shared" si="35"/>
        <v>2096.28</v>
      </c>
      <c r="F155" s="8">
        <f t="shared" si="35"/>
        <v>3440</v>
      </c>
      <c r="G155" s="8">
        <f t="shared" si="35"/>
        <v>2042.72</v>
      </c>
      <c r="H155" s="8">
        <f t="shared" si="35"/>
        <v>2620.35</v>
      </c>
      <c r="I155" s="8">
        <f t="shared" si="35"/>
        <v>48.67</v>
      </c>
      <c r="J155" s="8">
        <f t="shared" si="35"/>
        <v>0</v>
      </c>
      <c r="K155" s="8">
        <f t="shared" si="35"/>
        <v>121.25</v>
      </c>
      <c r="L155" s="8">
        <f t="shared" si="35"/>
        <v>315</v>
      </c>
      <c r="M155" s="8">
        <f t="shared" si="35"/>
        <v>351.25</v>
      </c>
      <c r="N155" s="8">
        <f t="shared" si="35"/>
        <v>315</v>
      </c>
      <c r="O155" s="8">
        <f t="shared" si="33"/>
        <v>12777.96</v>
      </c>
    </row>
    <row r="156" s="1" customFormat="1" customHeight="1" spans="1:15">
      <c r="A156" s="5" t="s">
        <v>69</v>
      </c>
      <c r="B156" s="5"/>
      <c r="C156" s="8">
        <f t="shared" ref="C156:N156" si="36">SUM(C50:C60)</f>
        <v>636.99</v>
      </c>
      <c r="D156" s="8">
        <f t="shared" si="36"/>
        <v>2610.64</v>
      </c>
      <c r="E156" s="8">
        <f t="shared" si="36"/>
        <v>390.5</v>
      </c>
      <c r="F156" s="8">
        <f t="shared" si="36"/>
        <v>320</v>
      </c>
      <c r="G156" s="8">
        <f t="shared" si="36"/>
        <v>241</v>
      </c>
      <c r="H156" s="8">
        <f t="shared" si="36"/>
        <v>301.25</v>
      </c>
      <c r="I156" s="8">
        <f t="shared" si="36"/>
        <v>0</v>
      </c>
      <c r="J156" s="8">
        <f t="shared" si="36"/>
        <v>0</v>
      </c>
      <c r="K156" s="8">
        <f t="shared" si="36"/>
        <v>5105.98</v>
      </c>
      <c r="L156" s="8">
        <f t="shared" si="36"/>
        <v>10242.54</v>
      </c>
      <c r="M156" s="8">
        <f t="shared" si="36"/>
        <v>9207.13</v>
      </c>
      <c r="N156" s="8">
        <f t="shared" si="36"/>
        <v>9031.62</v>
      </c>
      <c r="O156" s="8">
        <f t="shared" si="33"/>
        <v>38087.65</v>
      </c>
    </row>
    <row r="157" s="1" customFormat="1" customHeight="1" spans="1:15">
      <c r="A157" s="5" t="s">
        <v>70</v>
      </c>
      <c r="B157" s="5"/>
      <c r="C157" s="8">
        <f t="shared" ref="C157:N157" si="37">SUM(C61:C69)</f>
        <v>102.6</v>
      </c>
      <c r="D157" s="8">
        <f t="shared" si="37"/>
        <v>0</v>
      </c>
      <c r="E157" s="8">
        <f t="shared" si="37"/>
        <v>1325.2</v>
      </c>
      <c r="F157" s="8">
        <f t="shared" si="37"/>
        <v>2000</v>
      </c>
      <c r="G157" s="8">
        <f t="shared" si="37"/>
        <v>2445.96</v>
      </c>
      <c r="H157" s="8">
        <f t="shared" si="37"/>
        <v>3669.26</v>
      </c>
      <c r="I157" s="8">
        <f t="shared" si="37"/>
        <v>0</v>
      </c>
      <c r="J157" s="8">
        <f t="shared" si="37"/>
        <v>0</v>
      </c>
      <c r="K157" s="8">
        <f t="shared" si="37"/>
        <v>1116.96</v>
      </c>
      <c r="L157" s="8">
        <f t="shared" si="37"/>
        <v>2791.24</v>
      </c>
      <c r="M157" s="8">
        <f t="shared" si="37"/>
        <v>2317.92</v>
      </c>
      <c r="N157" s="8">
        <f t="shared" si="37"/>
        <v>2127.14</v>
      </c>
      <c r="O157" s="8">
        <f t="shared" si="33"/>
        <v>17896.28</v>
      </c>
    </row>
    <row r="158" s="1" customFormat="1" customHeight="1" spans="1:15">
      <c r="A158" s="5" t="s">
        <v>71</v>
      </c>
      <c r="B158" s="5"/>
      <c r="C158" s="8">
        <f t="shared" ref="C158:N158" si="38">SUM(C70:C78)</f>
        <v>3601.86</v>
      </c>
      <c r="D158" s="8">
        <f t="shared" si="38"/>
        <v>5517.18</v>
      </c>
      <c r="E158" s="8">
        <f t="shared" si="38"/>
        <v>2599.87</v>
      </c>
      <c r="F158" s="8">
        <f t="shared" si="38"/>
        <v>4576</v>
      </c>
      <c r="G158" s="8">
        <f t="shared" si="38"/>
        <v>2673.56</v>
      </c>
      <c r="H158" s="8">
        <f t="shared" si="38"/>
        <v>3950.34</v>
      </c>
      <c r="I158" s="8">
        <f t="shared" si="38"/>
        <v>0</v>
      </c>
      <c r="J158" s="8">
        <f t="shared" si="38"/>
        <v>0</v>
      </c>
      <c r="K158" s="8">
        <f t="shared" si="38"/>
        <v>5544.19</v>
      </c>
      <c r="L158" s="8">
        <f t="shared" si="38"/>
        <v>11152.09</v>
      </c>
      <c r="M158" s="8">
        <f t="shared" si="38"/>
        <v>10253.39</v>
      </c>
      <c r="N158" s="8">
        <f t="shared" si="38"/>
        <v>11412.06</v>
      </c>
      <c r="O158" s="8">
        <f t="shared" si="33"/>
        <v>61280.54</v>
      </c>
    </row>
    <row r="159" s="1" customFormat="1" customHeight="1" spans="1:15">
      <c r="A159" s="5" t="s">
        <v>72</v>
      </c>
      <c r="B159" s="5"/>
      <c r="C159" s="8">
        <f t="shared" ref="C159:N159" si="39">SUM(C79:C88)</f>
        <v>0</v>
      </c>
      <c r="D159" s="8">
        <f t="shared" si="39"/>
        <v>0</v>
      </c>
      <c r="E159" s="8">
        <f t="shared" si="39"/>
        <v>0</v>
      </c>
      <c r="F159" s="8">
        <f t="shared" si="39"/>
        <v>0</v>
      </c>
      <c r="G159" s="8">
        <f t="shared" si="39"/>
        <v>0</v>
      </c>
      <c r="H159" s="8">
        <f t="shared" si="39"/>
        <v>0</v>
      </c>
      <c r="I159" s="8">
        <f t="shared" si="39"/>
        <v>0</v>
      </c>
      <c r="J159" s="8">
        <f t="shared" si="39"/>
        <v>0</v>
      </c>
      <c r="K159" s="8">
        <f t="shared" si="39"/>
        <v>0</v>
      </c>
      <c r="L159" s="8">
        <f t="shared" si="39"/>
        <v>0</v>
      </c>
      <c r="M159" s="8">
        <f t="shared" si="39"/>
        <v>0</v>
      </c>
      <c r="N159" s="8">
        <f t="shared" si="39"/>
        <v>0</v>
      </c>
      <c r="O159" s="8">
        <f t="shared" si="33"/>
        <v>0</v>
      </c>
    </row>
    <row r="160" s="1" customFormat="1" customHeight="1" spans="1:15">
      <c r="A160" s="5" t="s">
        <v>80</v>
      </c>
      <c r="B160" s="5"/>
      <c r="C160" s="8">
        <f t="shared" ref="C160:N160" si="40">SUM(C89:C98)</f>
        <v>0</v>
      </c>
      <c r="D160" s="8">
        <f t="shared" si="40"/>
        <v>0</v>
      </c>
      <c r="E160" s="8">
        <f t="shared" si="40"/>
        <v>0</v>
      </c>
      <c r="F160" s="8">
        <f t="shared" si="40"/>
        <v>0</v>
      </c>
      <c r="G160" s="8">
        <f t="shared" si="40"/>
        <v>0</v>
      </c>
      <c r="H160" s="8">
        <f t="shared" si="40"/>
        <v>0</v>
      </c>
      <c r="I160" s="8">
        <f t="shared" si="40"/>
        <v>0</v>
      </c>
      <c r="J160" s="8">
        <f t="shared" si="40"/>
        <v>0</v>
      </c>
      <c r="K160" s="8">
        <f t="shared" si="40"/>
        <v>0</v>
      </c>
      <c r="L160" s="8">
        <f t="shared" si="40"/>
        <v>0</v>
      </c>
      <c r="M160" s="8">
        <f t="shared" si="40"/>
        <v>0</v>
      </c>
      <c r="N160" s="8">
        <f t="shared" si="40"/>
        <v>0</v>
      </c>
      <c r="O160" s="8">
        <f t="shared" si="33"/>
        <v>0</v>
      </c>
    </row>
    <row r="161" s="1" customFormat="1" customHeight="1" spans="1:15">
      <c r="A161" s="5" t="s">
        <v>81</v>
      </c>
      <c r="B161" s="5"/>
      <c r="C161" s="8">
        <f t="shared" ref="C161:N161" si="41">SUM(C99:C108)</f>
        <v>0</v>
      </c>
      <c r="D161" s="8">
        <f t="shared" si="41"/>
        <v>0</v>
      </c>
      <c r="E161" s="8">
        <f t="shared" si="41"/>
        <v>0</v>
      </c>
      <c r="F161" s="8">
        <f t="shared" si="41"/>
        <v>0</v>
      </c>
      <c r="G161" s="8">
        <f t="shared" si="41"/>
        <v>0</v>
      </c>
      <c r="H161" s="8">
        <f t="shared" si="41"/>
        <v>0</v>
      </c>
      <c r="I161" s="8">
        <f t="shared" si="41"/>
        <v>0</v>
      </c>
      <c r="J161" s="8">
        <f t="shared" si="41"/>
        <v>0</v>
      </c>
      <c r="K161" s="8">
        <f t="shared" si="41"/>
        <v>0</v>
      </c>
      <c r="L161" s="8">
        <f t="shared" si="41"/>
        <v>0</v>
      </c>
      <c r="M161" s="8">
        <f t="shared" si="41"/>
        <v>0</v>
      </c>
      <c r="N161" s="8">
        <f t="shared" si="41"/>
        <v>0</v>
      </c>
      <c r="O161" s="8">
        <f t="shared" si="33"/>
        <v>0</v>
      </c>
    </row>
    <row r="162" s="1" customFormat="1" customHeight="1" spans="1:15">
      <c r="A162" s="5" t="s">
        <v>83</v>
      </c>
      <c r="B162" s="5"/>
      <c r="C162" s="8">
        <f>SUM(C109:C116)</f>
        <v>0</v>
      </c>
      <c r="D162" s="8">
        <f t="shared" ref="D162:N162" si="42">SUM(D109:D116)</f>
        <v>0</v>
      </c>
      <c r="E162" s="8">
        <f t="shared" si="42"/>
        <v>0</v>
      </c>
      <c r="F162" s="8">
        <f t="shared" si="42"/>
        <v>0</v>
      </c>
      <c r="G162" s="8">
        <f t="shared" si="42"/>
        <v>0</v>
      </c>
      <c r="H162" s="8">
        <f t="shared" si="42"/>
        <v>0</v>
      </c>
      <c r="I162" s="8">
        <f t="shared" si="42"/>
        <v>0</v>
      </c>
      <c r="J162" s="8">
        <f t="shared" si="42"/>
        <v>0</v>
      </c>
      <c r="K162" s="8">
        <f t="shared" si="42"/>
        <v>0</v>
      </c>
      <c r="L162" s="8">
        <f t="shared" si="42"/>
        <v>0</v>
      </c>
      <c r="M162" s="8">
        <f t="shared" si="42"/>
        <v>0</v>
      </c>
      <c r="N162" s="8">
        <f t="shared" si="42"/>
        <v>0</v>
      </c>
      <c r="O162" s="8">
        <f t="shared" si="33"/>
        <v>0</v>
      </c>
    </row>
    <row r="163" s="1" customFormat="1" customHeight="1" spans="1:15">
      <c r="A163" s="5" t="s">
        <v>87</v>
      </c>
      <c r="B163" s="5"/>
      <c r="C163" s="8">
        <f t="shared" ref="C163:N163" si="43">SUM(C117:C119)</f>
        <v>0</v>
      </c>
      <c r="D163" s="8">
        <f t="shared" si="43"/>
        <v>0</v>
      </c>
      <c r="E163" s="8">
        <f t="shared" si="43"/>
        <v>0</v>
      </c>
      <c r="F163" s="8">
        <f t="shared" si="43"/>
        <v>0</v>
      </c>
      <c r="G163" s="8">
        <f t="shared" si="43"/>
        <v>0</v>
      </c>
      <c r="H163" s="8">
        <f t="shared" si="43"/>
        <v>0</v>
      </c>
      <c r="I163" s="8">
        <f t="shared" si="43"/>
        <v>0</v>
      </c>
      <c r="J163" s="8">
        <f t="shared" si="43"/>
        <v>0</v>
      </c>
      <c r="K163" s="8">
        <f t="shared" si="43"/>
        <v>14353.12</v>
      </c>
      <c r="L163" s="8">
        <f t="shared" si="43"/>
        <v>11236.37</v>
      </c>
      <c r="M163" s="8">
        <f t="shared" si="43"/>
        <v>14346.91</v>
      </c>
      <c r="N163" s="8">
        <f t="shared" si="43"/>
        <v>15980.06</v>
      </c>
      <c r="O163" s="8">
        <f t="shared" si="33"/>
        <v>55916.46</v>
      </c>
    </row>
    <row r="164" s="1" customFormat="1" customHeight="1" spans="1:15">
      <c r="A164" s="5" t="s">
        <v>13</v>
      </c>
      <c r="B164" s="5"/>
      <c r="C164" s="8">
        <f t="shared" ref="C164:O164" si="44">SUM(C152:C163)</f>
        <v>6957.3</v>
      </c>
      <c r="D164" s="8">
        <f t="shared" si="44"/>
        <v>12838.17</v>
      </c>
      <c r="E164" s="8">
        <f t="shared" si="44"/>
        <v>11695.07</v>
      </c>
      <c r="F164" s="8">
        <f t="shared" si="44"/>
        <v>19328</v>
      </c>
      <c r="G164" s="8">
        <f t="shared" si="44"/>
        <v>14367.96</v>
      </c>
      <c r="H164" s="8">
        <f t="shared" si="44"/>
        <v>19496.25</v>
      </c>
      <c r="I164" s="8">
        <f t="shared" si="44"/>
        <v>102.23</v>
      </c>
      <c r="J164" s="8">
        <f t="shared" si="44"/>
        <v>20878</v>
      </c>
      <c r="K164" s="8">
        <f t="shared" si="44"/>
        <v>26721.5</v>
      </c>
      <c r="L164" s="8">
        <f t="shared" si="44"/>
        <v>37913.24</v>
      </c>
      <c r="M164" s="8">
        <f t="shared" si="44"/>
        <v>38152.08</v>
      </c>
      <c r="N164" s="8">
        <f t="shared" si="44"/>
        <v>40080.89</v>
      </c>
      <c r="O164" s="8">
        <f t="shared" si="44"/>
        <v>248530.69</v>
      </c>
    </row>
    <row r="165" s="1" customFormat="1" customHeight="1" spans="2:15">
      <c r="B165" s="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 s="2" customFormat="1" customHeight="1" spans="2:15">
      <c r="B166" s="25"/>
      <c r="C166" s="2">
        <f t="shared" ref="C166:O166" si="45">IF(AND(C120=C148,C164=C120,C148=C164),0,"不平衡")</f>
        <v>0</v>
      </c>
      <c r="D166" s="2">
        <f t="shared" si="45"/>
        <v>0</v>
      </c>
      <c r="E166" s="2">
        <f t="shared" si="45"/>
        <v>0</v>
      </c>
      <c r="F166" s="2">
        <f t="shared" si="45"/>
        <v>0</v>
      </c>
      <c r="G166" s="2">
        <f t="shared" si="45"/>
        <v>0</v>
      </c>
      <c r="H166" s="2">
        <f t="shared" si="45"/>
        <v>0</v>
      </c>
      <c r="I166" s="2">
        <f t="shared" si="45"/>
        <v>0</v>
      </c>
      <c r="J166" s="2">
        <f t="shared" si="45"/>
        <v>0</v>
      </c>
      <c r="K166" s="2">
        <f t="shared" si="45"/>
        <v>0</v>
      </c>
      <c r="L166" s="2">
        <f t="shared" si="45"/>
        <v>0</v>
      </c>
      <c r="M166" s="2">
        <f t="shared" si="45"/>
        <v>0</v>
      </c>
      <c r="N166" s="2">
        <f t="shared" si="45"/>
        <v>0</v>
      </c>
      <c r="O166" s="2">
        <f t="shared" si="45"/>
        <v>0</v>
      </c>
    </row>
    <row r="167" s="1" customFormat="1" customHeight="1" spans="2:256">
      <c r="B167" s="3"/>
      <c r="IU167"/>
      <c r="IV167"/>
    </row>
    <row r="168" s="1" customFormat="1" customHeight="1" spans="1:256">
      <c r="A168" s="3" t="s">
        <v>92</v>
      </c>
      <c r="B168" s="3"/>
      <c r="IU168"/>
      <c r="IV168"/>
    </row>
    <row r="169" s="1" customFormat="1" customHeight="1" spans="1:256">
      <c r="A169" s="5" t="s">
        <v>93</v>
      </c>
      <c r="B169" s="5"/>
      <c r="C169" s="6">
        <v>43101</v>
      </c>
      <c r="D169" s="6">
        <v>43133</v>
      </c>
      <c r="E169" s="6">
        <v>43162</v>
      </c>
      <c r="F169" s="6">
        <v>43194</v>
      </c>
      <c r="G169" s="6">
        <v>43225</v>
      </c>
      <c r="H169" s="6">
        <v>43257</v>
      </c>
      <c r="I169" s="6">
        <v>43288</v>
      </c>
      <c r="J169" s="6">
        <v>43320</v>
      </c>
      <c r="K169" s="6">
        <v>43352</v>
      </c>
      <c r="L169" s="6">
        <v>43383</v>
      </c>
      <c r="M169" s="6">
        <v>43415</v>
      </c>
      <c r="N169" s="6">
        <v>43446</v>
      </c>
      <c r="O169" s="4" t="s">
        <v>50</v>
      </c>
      <c r="IU169"/>
      <c r="IV169"/>
    </row>
    <row r="170" s="1" customFormat="1" customHeight="1" spans="1:256">
      <c r="A170" s="5" t="s">
        <v>94</v>
      </c>
      <c r="B170" s="5"/>
      <c r="C170" s="8">
        <f t="shared" ref="C170:N170" si="46">C164-C171-C172</f>
        <v>5977.78</v>
      </c>
      <c r="D170" s="8">
        <f t="shared" si="46"/>
        <v>11348.93</v>
      </c>
      <c r="E170" s="8">
        <f t="shared" si="46"/>
        <v>10504.79</v>
      </c>
      <c r="F170" s="8">
        <f t="shared" si="46"/>
        <v>17168</v>
      </c>
      <c r="G170" s="8">
        <f t="shared" si="46"/>
        <v>12428.88</v>
      </c>
      <c r="H170" s="8">
        <f t="shared" si="46"/>
        <v>17058.33</v>
      </c>
      <c r="I170" s="8">
        <f t="shared" si="46"/>
        <v>102.23</v>
      </c>
      <c r="J170" s="8">
        <f t="shared" si="46"/>
        <v>17290</v>
      </c>
      <c r="K170" s="8">
        <f t="shared" si="46"/>
        <v>26241.5</v>
      </c>
      <c r="L170" s="8">
        <f t="shared" si="46"/>
        <v>35737.24</v>
      </c>
      <c r="M170" s="8">
        <f t="shared" si="46"/>
        <v>36476.6</v>
      </c>
      <c r="N170" s="8">
        <f t="shared" si="46"/>
        <v>38865.88</v>
      </c>
      <c r="O170" s="8">
        <f>SUM(C170:N170)</f>
        <v>229200.16</v>
      </c>
      <c r="IU170"/>
      <c r="IV170"/>
    </row>
    <row r="171" s="1" customFormat="1" customHeight="1" spans="1:256">
      <c r="A171" s="5" t="s">
        <v>95</v>
      </c>
      <c r="B171" s="5"/>
      <c r="C171" s="8">
        <f t="shared" ref="C171:N171" si="47">SUM(C125,C126,C127,C128,C130,C129)</f>
        <v>979.52</v>
      </c>
      <c r="D171" s="8">
        <f t="shared" si="47"/>
        <v>1489.24</v>
      </c>
      <c r="E171" s="8">
        <f t="shared" si="47"/>
        <v>1190.28</v>
      </c>
      <c r="F171" s="8">
        <f t="shared" si="47"/>
        <v>2160</v>
      </c>
      <c r="G171" s="8">
        <f t="shared" si="47"/>
        <v>1939.08</v>
      </c>
      <c r="H171" s="8">
        <f t="shared" si="47"/>
        <v>2437.92</v>
      </c>
      <c r="I171" s="8">
        <f t="shared" si="47"/>
        <v>0</v>
      </c>
      <c r="J171" s="8">
        <f t="shared" si="47"/>
        <v>3588</v>
      </c>
      <c r="K171" s="8">
        <f t="shared" si="47"/>
        <v>480</v>
      </c>
      <c r="L171" s="8">
        <f t="shared" si="47"/>
        <v>2176</v>
      </c>
      <c r="M171" s="8">
        <f t="shared" si="47"/>
        <v>1675.48</v>
      </c>
      <c r="N171" s="8">
        <f t="shared" si="47"/>
        <v>1215.01</v>
      </c>
      <c r="O171" s="8">
        <f>SUM(C171:N171)</f>
        <v>19330.53</v>
      </c>
      <c r="IU171"/>
      <c r="IV171"/>
    </row>
    <row r="172" s="1" customFormat="1" customHeight="1" spans="1:256">
      <c r="A172" s="5" t="s">
        <v>96</v>
      </c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>
        <f>SUM(C172:N172)</f>
        <v>0</v>
      </c>
      <c r="IU172"/>
      <c r="IV172"/>
    </row>
    <row r="173" s="1" customFormat="1" customHeight="1" spans="1:256">
      <c r="A173" s="5" t="s">
        <v>13</v>
      </c>
      <c r="B173" s="5"/>
      <c r="C173" s="8">
        <f t="shared" ref="C173:N173" si="48">SUM(C170:C172)</f>
        <v>6957.3</v>
      </c>
      <c r="D173" s="8">
        <f t="shared" si="48"/>
        <v>12838.17</v>
      </c>
      <c r="E173" s="8">
        <f t="shared" si="48"/>
        <v>11695.07</v>
      </c>
      <c r="F173" s="8">
        <f t="shared" si="48"/>
        <v>19328</v>
      </c>
      <c r="G173" s="8">
        <f t="shared" si="48"/>
        <v>14367.96</v>
      </c>
      <c r="H173" s="8">
        <f t="shared" si="48"/>
        <v>19496.25</v>
      </c>
      <c r="I173" s="8">
        <f t="shared" si="48"/>
        <v>102.23</v>
      </c>
      <c r="J173" s="8">
        <f t="shared" si="48"/>
        <v>20878</v>
      </c>
      <c r="K173" s="8">
        <f t="shared" si="48"/>
        <v>26721.5</v>
      </c>
      <c r="L173" s="8">
        <f t="shared" si="48"/>
        <v>37913.24</v>
      </c>
      <c r="M173" s="8">
        <f t="shared" si="48"/>
        <v>38152.08</v>
      </c>
      <c r="N173" s="8">
        <f t="shared" si="48"/>
        <v>40080.89</v>
      </c>
      <c r="O173" s="8">
        <f>SUM(C173:N173)</f>
        <v>248530.69</v>
      </c>
      <c r="IU173"/>
      <c r="IV173"/>
    </row>
  </sheetData>
  <mergeCells count="61">
    <mergeCell ref="A120:B120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8:B168"/>
    <mergeCell ref="A169:B169"/>
    <mergeCell ref="A170:B170"/>
    <mergeCell ref="A171:B171"/>
    <mergeCell ref="A172:B172"/>
    <mergeCell ref="A173:B173"/>
    <mergeCell ref="A2:A15"/>
    <mergeCell ref="A16:A27"/>
    <mergeCell ref="A28:A38"/>
    <mergeCell ref="A39:A49"/>
    <mergeCell ref="A50:A60"/>
    <mergeCell ref="A61:A69"/>
    <mergeCell ref="A70:A78"/>
    <mergeCell ref="A79:A88"/>
    <mergeCell ref="A89:A98"/>
    <mergeCell ref="A99:A108"/>
    <mergeCell ref="A109:A116"/>
    <mergeCell ref="A117:A119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84"/>
  <sheetViews>
    <sheetView workbookViewId="0">
      <pane ySplit="1" topLeftCell="A158" activePane="bottomLeft" state="frozen"/>
      <selection/>
      <selection pane="bottomLeft" activeCell="N130" sqref="N130"/>
    </sheetView>
  </sheetViews>
  <sheetFormatPr defaultColWidth="9" defaultRowHeight="15.95" customHeight="1"/>
  <cols>
    <col min="1" max="1" width="6.875" style="1" customWidth="1"/>
    <col min="2" max="2" width="8.75" style="3" customWidth="1"/>
    <col min="3" max="11" width="9.625" style="1" customWidth="1"/>
    <col min="12" max="14" width="10.625" style="1" customWidth="1"/>
    <col min="15" max="15" width="11.5" style="1" customWidth="1"/>
    <col min="16" max="254" width="9" style="1"/>
  </cols>
  <sheetData>
    <row r="1" s="1" customFormat="1" customHeight="1" spans="1:15">
      <c r="A1" s="4" t="s">
        <v>48</v>
      </c>
      <c r="B1" s="5" t="s">
        <v>49</v>
      </c>
      <c r="C1" s="6">
        <v>43101</v>
      </c>
      <c r="D1" s="6">
        <v>43133</v>
      </c>
      <c r="E1" s="6">
        <v>43162</v>
      </c>
      <c r="F1" s="6">
        <v>43194</v>
      </c>
      <c r="G1" s="6">
        <v>43225</v>
      </c>
      <c r="H1" s="6">
        <v>43257</v>
      </c>
      <c r="I1" s="6">
        <v>43288</v>
      </c>
      <c r="J1" s="6">
        <v>43320</v>
      </c>
      <c r="K1" s="6">
        <v>43352</v>
      </c>
      <c r="L1" s="6">
        <v>43383</v>
      </c>
      <c r="M1" s="6">
        <v>43415</v>
      </c>
      <c r="N1" s="6">
        <v>43446</v>
      </c>
      <c r="O1" s="4" t="s">
        <v>50</v>
      </c>
    </row>
    <row r="2" s="1" customFormat="1" customHeight="1" spans="1:15">
      <c r="A2" s="7" t="s">
        <v>51</v>
      </c>
      <c r="B2" s="5" t="s">
        <v>52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>
        <f t="shared" ref="O2:O27" si="0">SUM(C2:N2)</f>
        <v>0</v>
      </c>
    </row>
    <row r="3" s="1" customFormat="1" customHeight="1" spans="1:16">
      <c r="A3" s="9"/>
      <c r="B3" s="10" t="s">
        <v>53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>
        <f t="shared" si="0"/>
        <v>0</v>
      </c>
      <c r="P3" s="17"/>
    </row>
    <row r="4" s="1" customFormat="1" customHeight="1" spans="1:16">
      <c r="A4" s="9"/>
      <c r="B4" s="10" t="s">
        <v>54</v>
      </c>
      <c r="C4" s="8">
        <v>280</v>
      </c>
      <c r="D4" s="8"/>
      <c r="E4" s="8">
        <v>385.72</v>
      </c>
      <c r="F4" s="8">
        <v>960</v>
      </c>
      <c r="G4" s="8">
        <v>535.96</v>
      </c>
      <c r="H4" s="8">
        <v>442.49</v>
      </c>
      <c r="I4" s="8">
        <v>1231.49</v>
      </c>
      <c r="J4" s="8">
        <v>417</v>
      </c>
      <c r="K4" s="8"/>
      <c r="L4" s="8"/>
      <c r="M4" s="8"/>
      <c r="N4" s="8"/>
      <c r="O4" s="8">
        <f t="shared" si="0"/>
        <v>4252.66</v>
      </c>
      <c r="P4" s="17"/>
    </row>
    <row r="5" s="1" customFormat="1" customHeight="1" spans="1:16">
      <c r="A5" s="9"/>
      <c r="B5" s="10" t="s">
        <v>55</v>
      </c>
      <c r="C5" s="8"/>
      <c r="D5" s="8"/>
      <c r="E5" s="8"/>
      <c r="F5" s="8"/>
      <c r="G5" s="8"/>
      <c r="H5" s="8"/>
      <c r="I5" s="8">
        <v>1228</v>
      </c>
      <c r="J5" s="8"/>
      <c r="K5" s="8"/>
      <c r="L5" s="8"/>
      <c r="M5" s="8"/>
      <c r="N5" s="8"/>
      <c r="O5" s="8">
        <f t="shared" si="0"/>
        <v>1228</v>
      </c>
      <c r="P5" s="17"/>
    </row>
    <row r="6" s="1" customFormat="1" customHeight="1" spans="1:16">
      <c r="A6" s="9"/>
      <c r="B6" s="10" t="s">
        <v>56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f t="shared" si="0"/>
        <v>0</v>
      </c>
      <c r="P6" s="17"/>
    </row>
    <row r="7" s="1" customFormat="1" customHeight="1" spans="1:16">
      <c r="A7" s="9"/>
      <c r="B7" s="10" t="s">
        <v>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f t="shared" si="0"/>
        <v>0</v>
      </c>
      <c r="P7" s="17"/>
    </row>
    <row r="8" s="1" customFormat="1" customHeight="1" spans="1:16">
      <c r="A8" s="9"/>
      <c r="B8" s="10" t="s">
        <v>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f t="shared" si="0"/>
        <v>0</v>
      </c>
      <c r="P8" s="17"/>
    </row>
    <row r="9" s="1" customFormat="1" customHeight="1" spans="1:16">
      <c r="A9" s="9"/>
      <c r="B9" s="10" t="s">
        <v>59</v>
      </c>
      <c r="C9" s="8"/>
      <c r="D9" s="8"/>
      <c r="E9" s="8">
        <v>877.2</v>
      </c>
      <c r="F9" s="8">
        <v>1144</v>
      </c>
      <c r="G9" s="8">
        <v>601.9</v>
      </c>
      <c r="H9" s="8">
        <v>867.8</v>
      </c>
      <c r="I9" s="8"/>
      <c r="J9" s="8"/>
      <c r="K9" s="8"/>
      <c r="L9" s="8"/>
      <c r="M9" s="8"/>
      <c r="N9" s="8"/>
      <c r="O9" s="8">
        <f t="shared" si="0"/>
        <v>3490.9</v>
      </c>
      <c r="P9" s="17"/>
    </row>
    <row r="10" s="1" customFormat="1" customHeight="1" spans="1:16">
      <c r="A10" s="9"/>
      <c r="B10" s="10" t="s">
        <v>60</v>
      </c>
      <c r="C10" s="11">
        <v>228.7</v>
      </c>
      <c r="D10" s="11">
        <v>274.44</v>
      </c>
      <c r="E10" s="11">
        <v>843.76</v>
      </c>
      <c r="F10" s="11">
        <v>1848</v>
      </c>
      <c r="G10" s="11">
        <v>1069.6</v>
      </c>
      <c r="H10" s="11">
        <v>1337</v>
      </c>
      <c r="I10" s="11"/>
      <c r="J10" s="11"/>
      <c r="K10" s="11"/>
      <c r="L10" s="11"/>
      <c r="M10" s="11"/>
      <c r="N10" s="11"/>
      <c r="O10" s="8">
        <f t="shared" si="0"/>
        <v>5601.5</v>
      </c>
      <c r="P10" s="17"/>
    </row>
    <row r="11" s="1" customFormat="1" customHeight="1" spans="1:16">
      <c r="A11" s="9"/>
      <c r="B11" s="10" t="s">
        <v>61</v>
      </c>
      <c r="C11" s="11">
        <v>3240.5</v>
      </c>
      <c r="D11" s="11">
        <v>3747.52</v>
      </c>
      <c r="E11" s="11">
        <v>1756.92</v>
      </c>
      <c r="F11" s="11">
        <v>2320</v>
      </c>
      <c r="G11" s="11">
        <v>1691.8</v>
      </c>
      <c r="H11" s="11">
        <v>1682.58</v>
      </c>
      <c r="I11" s="11">
        <v>4806.34</v>
      </c>
      <c r="J11" s="11">
        <v>4250</v>
      </c>
      <c r="K11" s="11"/>
      <c r="L11" s="11"/>
      <c r="M11" s="11"/>
      <c r="N11" s="11"/>
      <c r="O11" s="8">
        <f t="shared" si="0"/>
        <v>23495.66</v>
      </c>
      <c r="P11" s="17"/>
    </row>
    <row r="12" s="1" customFormat="1" customHeight="1" spans="1:16">
      <c r="A12" s="9"/>
      <c r="B12" s="10" t="s">
        <v>62</v>
      </c>
      <c r="C12" s="11"/>
      <c r="D12" s="11"/>
      <c r="E12" s="11">
        <v>717.07</v>
      </c>
      <c r="F12" s="11">
        <v>1760</v>
      </c>
      <c r="G12" s="11">
        <v>1116.28</v>
      </c>
      <c r="H12" s="11">
        <v>1195.35</v>
      </c>
      <c r="I12" s="11">
        <v>768</v>
      </c>
      <c r="J12" s="11">
        <v>1345</v>
      </c>
      <c r="K12" s="11"/>
      <c r="L12" s="11"/>
      <c r="M12" s="11"/>
      <c r="N12" s="11"/>
      <c r="O12" s="8">
        <f t="shared" si="0"/>
        <v>6901.7</v>
      </c>
      <c r="P12" s="17"/>
    </row>
    <row r="13" s="1" customFormat="1" customHeight="1" spans="1:16">
      <c r="A13" s="9"/>
      <c r="B13" s="10" t="s">
        <v>63</v>
      </c>
      <c r="C13" s="11">
        <v>375.9</v>
      </c>
      <c r="D13" s="11">
        <v>382.26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8">
        <f t="shared" si="0"/>
        <v>758.16</v>
      </c>
      <c r="P13" s="17"/>
    </row>
    <row r="14" s="1" customFormat="1" customHeight="1" spans="1:16">
      <c r="A14" s="9"/>
      <c r="B14" s="10" t="s">
        <v>64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8">
        <f t="shared" si="0"/>
        <v>0</v>
      </c>
      <c r="P14" s="17"/>
    </row>
    <row r="15" s="1" customFormat="1" customHeight="1" spans="1:16">
      <c r="A15" s="12"/>
      <c r="B15" s="10" t="s">
        <v>65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8">
        <f t="shared" si="0"/>
        <v>0</v>
      </c>
      <c r="P15" s="17"/>
    </row>
    <row r="16" s="1" customFormat="1" customHeight="1" spans="1:16">
      <c r="A16" s="13" t="s">
        <v>66</v>
      </c>
      <c r="B16" s="10" t="s">
        <v>53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f t="shared" si="0"/>
        <v>0</v>
      </c>
      <c r="P16" s="17"/>
    </row>
    <row r="17" s="1" customFormat="1" customHeight="1" spans="1:16">
      <c r="A17" s="14"/>
      <c r="B17" s="10" t="s">
        <v>54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f t="shared" si="0"/>
        <v>0</v>
      </c>
      <c r="P17" s="17"/>
    </row>
    <row r="18" s="1" customFormat="1" customHeight="1" spans="1:16">
      <c r="A18" s="14"/>
      <c r="B18" s="10" t="s">
        <v>55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 t="shared" si="0"/>
        <v>0</v>
      </c>
      <c r="P18" s="17"/>
    </row>
    <row r="19" s="1" customFormat="1" customHeight="1" spans="1:16">
      <c r="A19" s="14"/>
      <c r="B19" s="10" t="s">
        <v>56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 t="shared" si="0"/>
        <v>0</v>
      </c>
      <c r="P19" s="17"/>
    </row>
    <row r="20" s="1" customFormat="1" customHeight="1" spans="1:16">
      <c r="A20" s="14"/>
      <c r="B20" s="10" t="s">
        <v>57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f t="shared" si="0"/>
        <v>0</v>
      </c>
      <c r="P20" s="17"/>
    </row>
    <row r="21" s="1" customFormat="1" customHeight="1" spans="1:16">
      <c r="A21" s="14"/>
      <c r="B21" s="10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 t="shared" si="0"/>
        <v>0</v>
      </c>
      <c r="P21" s="17"/>
    </row>
    <row r="22" s="1" customFormat="1" customHeight="1" spans="1:16">
      <c r="A22" s="14"/>
      <c r="B22" s="10" t="s">
        <v>59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f t="shared" si="0"/>
        <v>0</v>
      </c>
      <c r="P22" s="17"/>
    </row>
    <row r="23" s="1" customFormat="1" customHeight="1" spans="1:16">
      <c r="A23" s="14"/>
      <c r="B23" s="10" t="s">
        <v>60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 t="shared" si="0"/>
        <v>0</v>
      </c>
      <c r="P23" s="17"/>
    </row>
    <row r="24" s="1" customFormat="1" customHeight="1" spans="1:16">
      <c r="A24" s="14"/>
      <c r="B24" s="10" t="s">
        <v>61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 t="shared" si="0"/>
        <v>0</v>
      </c>
      <c r="P24" s="17"/>
    </row>
    <row r="25" s="1" customFormat="1" customHeight="1" spans="1:16">
      <c r="A25" s="14"/>
      <c r="B25" s="10" t="s">
        <v>62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 t="shared" si="0"/>
        <v>0</v>
      </c>
      <c r="P25" s="17"/>
    </row>
    <row r="26" s="1" customFormat="1" customHeight="1" spans="1:16">
      <c r="A26" s="14"/>
      <c r="B26" s="10" t="s">
        <v>63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 t="shared" si="0"/>
        <v>0</v>
      </c>
      <c r="P26" s="17"/>
    </row>
    <row r="27" s="1" customFormat="1" customHeight="1" spans="1:16">
      <c r="A27" s="14"/>
      <c r="B27" s="10" t="s">
        <v>52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f t="shared" si="0"/>
        <v>0</v>
      </c>
      <c r="P27" s="17"/>
    </row>
    <row r="28" s="1" customFormat="1" customHeight="1" spans="1:16">
      <c r="A28" s="13" t="s">
        <v>67</v>
      </c>
      <c r="B28" s="10" t="s">
        <v>53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f t="shared" ref="O28:O68" si="1">SUM(C28:N28)</f>
        <v>0</v>
      </c>
      <c r="P28" s="17"/>
    </row>
    <row r="29" s="1" customFormat="1" customHeight="1" spans="1:16">
      <c r="A29" s="14"/>
      <c r="B29" s="10" t="s">
        <v>54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 t="shared" si="1"/>
        <v>0</v>
      </c>
      <c r="P29" s="17"/>
    </row>
    <row r="30" s="1" customFormat="1" customHeight="1" spans="1:16">
      <c r="A30" s="14"/>
      <c r="B30" s="10" t="s">
        <v>55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f t="shared" si="1"/>
        <v>0</v>
      </c>
      <c r="P30" s="17"/>
    </row>
    <row r="31" s="1" customFormat="1" customHeight="1" spans="1:16">
      <c r="A31" s="14"/>
      <c r="B31" s="10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f t="shared" si="1"/>
        <v>0</v>
      </c>
      <c r="P31" s="17"/>
    </row>
    <row r="32" s="1" customFormat="1" customHeight="1" spans="1:16">
      <c r="A32" s="14"/>
      <c r="B32" s="10" t="s">
        <v>57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f t="shared" si="1"/>
        <v>0</v>
      </c>
      <c r="P32" s="17"/>
    </row>
    <row r="33" s="1" customFormat="1" customHeight="1" spans="1:16">
      <c r="A33" s="14"/>
      <c r="B33" s="10" t="s">
        <v>58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f t="shared" si="1"/>
        <v>0</v>
      </c>
      <c r="P33" s="17"/>
    </row>
    <row r="34" s="1" customFormat="1" customHeight="1" spans="1:16">
      <c r="A34" s="14"/>
      <c r="B34" s="10" t="s">
        <v>59</v>
      </c>
      <c r="C34" s="15"/>
      <c r="D34" s="15"/>
      <c r="E34" s="15">
        <v>783.6</v>
      </c>
      <c r="F34" s="15">
        <v>2464</v>
      </c>
      <c r="G34" s="15">
        <v>1019.88</v>
      </c>
      <c r="H34" s="15">
        <v>1274.85</v>
      </c>
      <c r="I34" s="15">
        <v>3119.25</v>
      </c>
      <c r="J34" s="15"/>
      <c r="K34" s="15">
        <v>512</v>
      </c>
      <c r="L34" s="15">
        <v>992</v>
      </c>
      <c r="M34" s="15">
        <v>936</v>
      </c>
      <c r="N34" s="15">
        <v>1176</v>
      </c>
      <c r="O34" s="8">
        <f t="shared" si="1"/>
        <v>12277.58</v>
      </c>
      <c r="P34" s="18"/>
    </row>
    <row r="35" s="1" customFormat="1" customHeight="1" spans="1:16">
      <c r="A35" s="14"/>
      <c r="B35" s="10" t="s">
        <v>60</v>
      </c>
      <c r="C35" s="15"/>
      <c r="D35" s="15"/>
      <c r="E35" s="15">
        <v>168</v>
      </c>
      <c r="F35" s="15">
        <v>112</v>
      </c>
      <c r="G35" s="15"/>
      <c r="H35" s="15"/>
      <c r="I35" s="15">
        <v>2927.25</v>
      </c>
      <c r="J35" s="15">
        <v>921</v>
      </c>
      <c r="K35" s="15">
        <v>620.78</v>
      </c>
      <c r="L35" s="15">
        <v>1497.56</v>
      </c>
      <c r="M35" s="15">
        <v>1441.56</v>
      </c>
      <c r="N35" s="15">
        <v>1871.95</v>
      </c>
      <c r="O35" s="8">
        <f t="shared" si="1"/>
        <v>9560.1</v>
      </c>
      <c r="P35" s="18"/>
    </row>
    <row r="36" s="1" customFormat="1" customHeight="1" spans="1:16">
      <c r="A36" s="14"/>
      <c r="B36" s="10" t="s">
        <v>61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8">
        <f t="shared" si="1"/>
        <v>0</v>
      </c>
      <c r="P36" s="18"/>
    </row>
    <row r="37" s="1" customFormat="1" customHeight="1" spans="1:16">
      <c r="A37" s="14"/>
      <c r="B37" s="10" t="s">
        <v>62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8">
        <f t="shared" si="1"/>
        <v>0</v>
      </c>
      <c r="P37" s="18"/>
    </row>
    <row r="38" s="1" customFormat="1" customHeight="1" spans="1:16">
      <c r="A38" s="16"/>
      <c r="B38" s="10" t="s">
        <v>63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8">
        <f t="shared" si="1"/>
        <v>0</v>
      </c>
      <c r="P38" s="18"/>
    </row>
    <row r="39" s="1" customFormat="1" customHeight="1" spans="1:16">
      <c r="A39" s="5" t="s">
        <v>68</v>
      </c>
      <c r="B39" s="10" t="s">
        <v>53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8">
        <f t="shared" si="1"/>
        <v>0</v>
      </c>
      <c r="P39" s="18"/>
    </row>
    <row r="40" s="1" customFormat="1" customHeight="1" spans="1:16">
      <c r="A40" s="5"/>
      <c r="B40" s="10" t="s">
        <v>54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>
        <f t="shared" si="1"/>
        <v>0</v>
      </c>
      <c r="P40" s="18"/>
    </row>
    <row r="41" s="1" customFormat="1" customHeight="1" spans="1:16">
      <c r="A41" s="5"/>
      <c r="B41" s="10" t="s">
        <v>55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8">
        <f t="shared" si="1"/>
        <v>0</v>
      </c>
      <c r="P41" s="18"/>
    </row>
    <row r="42" s="1" customFormat="1" customHeight="1" spans="1:16">
      <c r="A42" s="5"/>
      <c r="B42" s="10" t="s">
        <v>56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8">
        <f t="shared" si="1"/>
        <v>0</v>
      </c>
      <c r="P42" s="18"/>
    </row>
    <row r="43" s="1" customFormat="1" customHeight="1" spans="1:16">
      <c r="A43" s="5"/>
      <c r="B43" s="10" t="s">
        <v>57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8">
        <f t="shared" si="1"/>
        <v>0</v>
      </c>
      <c r="P43" s="18"/>
    </row>
    <row r="44" s="1" customFormat="1" customHeight="1" spans="1:16">
      <c r="A44" s="5"/>
      <c r="B44" s="10" t="s">
        <v>58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8">
        <f t="shared" si="1"/>
        <v>0</v>
      </c>
      <c r="P44" s="18"/>
    </row>
    <row r="45" s="1" customFormat="1" customHeight="1" spans="1:16">
      <c r="A45" s="5"/>
      <c r="B45" s="10" t="s">
        <v>59</v>
      </c>
      <c r="C45" s="15">
        <v>887.7</v>
      </c>
      <c r="D45" s="15">
        <v>1423.6</v>
      </c>
      <c r="E45" s="15">
        <v>1610.7</v>
      </c>
      <c r="F45" s="15">
        <v>3040</v>
      </c>
      <c r="G45" s="15">
        <v>1726.62</v>
      </c>
      <c r="H45" s="15">
        <v>2875.05</v>
      </c>
      <c r="I45" s="15"/>
      <c r="J45" s="15">
        <v>3700</v>
      </c>
      <c r="K45" s="15">
        <v>683.16</v>
      </c>
      <c r="L45" s="15">
        <v>1314.49</v>
      </c>
      <c r="M45" s="15">
        <v>1922.15</v>
      </c>
      <c r="N45" s="15">
        <v>2427.9</v>
      </c>
      <c r="O45" s="8">
        <f t="shared" si="1"/>
        <v>21611.37</v>
      </c>
      <c r="P45" s="18"/>
    </row>
    <row r="46" s="1" customFormat="1" customHeight="1" spans="1:16">
      <c r="A46" s="5"/>
      <c r="B46" s="10" t="s">
        <v>60</v>
      </c>
      <c r="C46" s="15">
        <v>1835.15</v>
      </c>
      <c r="D46" s="15">
        <v>2225.21</v>
      </c>
      <c r="E46" s="15">
        <v>2594.76</v>
      </c>
      <c r="F46" s="15">
        <v>4640</v>
      </c>
      <c r="G46" s="15">
        <v>3240.06</v>
      </c>
      <c r="H46" s="15">
        <v>4577.11</v>
      </c>
      <c r="I46" s="15">
        <v>1221.34</v>
      </c>
      <c r="J46" s="15">
        <v>2740</v>
      </c>
      <c r="K46" s="15">
        <v>1029.26</v>
      </c>
      <c r="L46" s="15">
        <v>1965.89</v>
      </c>
      <c r="M46" s="15">
        <v>2090.48</v>
      </c>
      <c r="N46" s="15">
        <v>2613.1</v>
      </c>
      <c r="O46" s="8">
        <f t="shared" si="1"/>
        <v>30772.36</v>
      </c>
      <c r="P46" s="18"/>
    </row>
    <row r="47" s="1" customFormat="1" customHeight="1" spans="1:16">
      <c r="A47" s="5"/>
      <c r="B47" s="10" t="s">
        <v>61</v>
      </c>
      <c r="C47" s="15">
        <v>921.65</v>
      </c>
      <c r="D47" s="15">
        <v>289.98</v>
      </c>
      <c r="E47" s="15">
        <v>370.2</v>
      </c>
      <c r="F47" s="15">
        <v>1200</v>
      </c>
      <c r="G47" s="15">
        <v>675.6</v>
      </c>
      <c r="H47" s="15">
        <v>683.6</v>
      </c>
      <c r="I47" s="15">
        <v>194.3</v>
      </c>
      <c r="J47" s="15"/>
      <c r="K47" s="15">
        <v>403.83</v>
      </c>
      <c r="L47" s="15">
        <v>911.32</v>
      </c>
      <c r="M47" s="15">
        <v>1379.15</v>
      </c>
      <c r="N47" s="15">
        <v>1819.15</v>
      </c>
      <c r="O47" s="8">
        <f t="shared" si="1"/>
        <v>8848.78</v>
      </c>
      <c r="P47" s="18"/>
    </row>
    <row r="48" s="1" customFormat="1" customHeight="1" spans="1:16">
      <c r="A48" s="5"/>
      <c r="B48" s="10" t="s">
        <v>62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8">
        <f t="shared" si="1"/>
        <v>0</v>
      </c>
      <c r="P48" s="18"/>
    </row>
    <row r="49" s="1" customFormat="1" customHeight="1" spans="1:16">
      <c r="A49" s="5"/>
      <c r="B49" s="10" t="s">
        <v>63</v>
      </c>
      <c r="C49" s="15">
        <v>120</v>
      </c>
      <c r="D49" s="15">
        <v>40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8">
        <f t="shared" si="1"/>
        <v>160</v>
      </c>
      <c r="P49" s="18"/>
    </row>
    <row r="50" s="1" customFormat="1" customHeight="1" spans="1:16">
      <c r="A50" s="13" t="s">
        <v>69</v>
      </c>
      <c r="B50" s="10" t="s">
        <v>53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8">
        <f t="shared" si="1"/>
        <v>0</v>
      </c>
      <c r="P50" s="18"/>
    </row>
    <row r="51" s="1" customFormat="1" customHeight="1" spans="1:16">
      <c r="A51" s="14"/>
      <c r="B51" s="10" t="s">
        <v>54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8">
        <f t="shared" si="1"/>
        <v>0</v>
      </c>
      <c r="P51" s="18"/>
    </row>
    <row r="52" s="1" customFormat="1" customHeight="1" spans="1:16">
      <c r="A52" s="14"/>
      <c r="B52" s="10" t="s">
        <v>55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8">
        <f t="shared" si="1"/>
        <v>0</v>
      </c>
      <c r="P52" s="18"/>
    </row>
    <row r="53" s="1" customFormat="1" customHeight="1" spans="1:16">
      <c r="A53" s="14"/>
      <c r="B53" s="10" t="s">
        <v>56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8">
        <f t="shared" si="1"/>
        <v>0</v>
      </c>
      <c r="P53" s="18"/>
    </row>
    <row r="54" s="1" customFormat="1" customHeight="1" spans="1:16">
      <c r="A54" s="14"/>
      <c r="B54" s="10" t="s">
        <v>57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8">
        <f t="shared" si="1"/>
        <v>0</v>
      </c>
      <c r="P54" s="18"/>
    </row>
    <row r="55" s="1" customFormat="1" customHeight="1" spans="1:16">
      <c r="A55" s="14"/>
      <c r="B55" s="10" t="s">
        <v>58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8">
        <f t="shared" si="1"/>
        <v>0</v>
      </c>
      <c r="P55" s="18"/>
    </row>
    <row r="56" s="1" customFormat="1" customHeight="1" spans="1:16">
      <c r="A56" s="14"/>
      <c r="B56" s="10" t="s">
        <v>59</v>
      </c>
      <c r="C56" s="15">
        <v>823.35</v>
      </c>
      <c r="D56" s="15">
        <v>1152.69</v>
      </c>
      <c r="E56" s="15">
        <v>1466.47</v>
      </c>
      <c r="F56" s="15">
        <v>2480</v>
      </c>
      <c r="G56" s="15">
        <v>1826.87</v>
      </c>
      <c r="H56" s="15">
        <v>2178.43</v>
      </c>
      <c r="I56" s="15">
        <v>2572.85</v>
      </c>
      <c r="J56" s="15">
        <v>3711</v>
      </c>
      <c r="K56" s="15">
        <v>4536</v>
      </c>
      <c r="L56" s="15">
        <v>221.52</v>
      </c>
      <c r="M56" s="15">
        <v>3962.15</v>
      </c>
      <c r="N56" s="15">
        <v>4769.27</v>
      </c>
      <c r="O56" s="8">
        <f t="shared" si="1"/>
        <v>29700.6</v>
      </c>
      <c r="P56" s="18"/>
    </row>
    <row r="57" s="1" customFormat="1" customHeight="1" spans="1:16">
      <c r="A57" s="14"/>
      <c r="B57" s="10" t="s">
        <v>60</v>
      </c>
      <c r="C57" s="15">
        <v>1166.85</v>
      </c>
      <c r="D57" s="15">
        <v>1187.19</v>
      </c>
      <c r="E57" s="15">
        <v>3043.59</v>
      </c>
      <c r="F57" s="15">
        <v>4884</v>
      </c>
      <c r="G57" s="15">
        <v>3582.07</v>
      </c>
      <c r="H57" s="15">
        <v>6602.4</v>
      </c>
      <c r="I57" s="15">
        <v>3413.25</v>
      </c>
      <c r="J57" s="15">
        <v>7210</v>
      </c>
      <c r="K57" s="15">
        <v>5740</v>
      </c>
      <c r="L57" s="15">
        <v>810.32</v>
      </c>
      <c r="M57" s="15">
        <v>5758.77</v>
      </c>
      <c r="N57" s="15">
        <v>6425.58</v>
      </c>
      <c r="O57" s="8">
        <f t="shared" si="1"/>
        <v>49824.02</v>
      </c>
      <c r="P57" s="18"/>
    </row>
    <row r="58" s="1" customFormat="1" customHeight="1" spans="1:16">
      <c r="A58" s="14"/>
      <c r="B58" s="10" t="s">
        <v>61</v>
      </c>
      <c r="C58" s="15">
        <v>315</v>
      </c>
      <c r="D58" s="15">
        <v>441</v>
      </c>
      <c r="E58" s="15">
        <v>661.31</v>
      </c>
      <c r="F58" s="15">
        <v>1040</v>
      </c>
      <c r="G58" s="15">
        <v>704.68</v>
      </c>
      <c r="H58" s="15">
        <v>704.68</v>
      </c>
      <c r="I58" s="15">
        <v>835.37</v>
      </c>
      <c r="J58" s="15">
        <v>3080</v>
      </c>
      <c r="K58" s="15">
        <v>3004</v>
      </c>
      <c r="L58" s="15">
        <v>1286.6</v>
      </c>
      <c r="M58" s="15">
        <v>3683.97</v>
      </c>
      <c r="N58" s="15">
        <v>4032.44</v>
      </c>
      <c r="O58" s="8">
        <f t="shared" si="1"/>
        <v>19789.05</v>
      </c>
      <c r="P58" s="18"/>
    </row>
    <row r="59" s="1" customFormat="1" customHeight="1" spans="1:16">
      <c r="A59" s="14"/>
      <c r="B59" s="10" t="s">
        <v>62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8">
        <f t="shared" si="1"/>
        <v>0</v>
      </c>
      <c r="P59" s="18"/>
    </row>
    <row r="60" s="1" customFormat="1" customHeight="1" spans="1:16">
      <c r="A60" s="14"/>
      <c r="B60" s="10" t="s">
        <v>63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8">
        <f t="shared" si="1"/>
        <v>0</v>
      </c>
      <c r="P60" s="18"/>
    </row>
    <row r="61" s="1" customFormat="1" customHeight="1" spans="1:16">
      <c r="A61" s="14" t="s">
        <v>70</v>
      </c>
      <c r="B61" s="10" t="s">
        <v>53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8">
        <f t="shared" si="1"/>
        <v>0</v>
      </c>
      <c r="P61" s="18"/>
    </row>
    <row r="62" s="1" customFormat="1" customHeight="1" spans="1:16">
      <c r="A62" s="14"/>
      <c r="B62" s="10" t="s">
        <v>54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8">
        <f t="shared" si="1"/>
        <v>0</v>
      </c>
      <c r="P62" s="18"/>
    </row>
    <row r="63" s="1" customFormat="1" customHeight="1" spans="1:16">
      <c r="A63" s="14"/>
      <c r="B63" s="10" t="s">
        <v>55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8">
        <f t="shared" si="1"/>
        <v>0</v>
      </c>
      <c r="P63" s="18"/>
    </row>
    <row r="64" s="1" customFormat="1" customHeight="1" spans="1:16">
      <c r="A64" s="14"/>
      <c r="B64" s="10" t="s">
        <v>56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8">
        <f t="shared" si="1"/>
        <v>0</v>
      </c>
      <c r="P64" s="18"/>
    </row>
    <row r="65" s="1" customFormat="1" customHeight="1" spans="1:16">
      <c r="A65" s="14"/>
      <c r="B65" s="10" t="s">
        <v>57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8">
        <f t="shared" si="1"/>
        <v>0</v>
      </c>
      <c r="P65" s="18"/>
    </row>
    <row r="66" s="1" customFormat="1" customHeight="1" spans="1:16">
      <c r="A66" s="14"/>
      <c r="B66" s="10" t="s">
        <v>58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8">
        <f t="shared" si="1"/>
        <v>0</v>
      </c>
      <c r="P66" s="18"/>
    </row>
    <row r="67" s="1" customFormat="1" customHeight="1" spans="1:16">
      <c r="A67" s="14"/>
      <c r="B67" s="10" t="s">
        <v>59</v>
      </c>
      <c r="C67" s="8"/>
      <c r="D67" s="8"/>
      <c r="E67" s="8">
        <v>460.15</v>
      </c>
      <c r="F67" s="8">
        <v>960</v>
      </c>
      <c r="G67" s="8">
        <v>1798.62</v>
      </c>
      <c r="H67" s="8">
        <v>734.72</v>
      </c>
      <c r="I67" s="8">
        <v>4651.22</v>
      </c>
      <c r="J67" s="8">
        <v>820</v>
      </c>
      <c r="K67" s="8">
        <v>4248</v>
      </c>
      <c r="L67" s="8">
        <v>564.68</v>
      </c>
      <c r="M67" s="8">
        <v>4847.13</v>
      </c>
      <c r="N67" s="8">
        <v>5976.32</v>
      </c>
      <c r="O67" s="8">
        <f t="shared" si="1"/>
        <v>25060.84</v>
      </c>
      <c r="P67" s="17"/>
    </row>
    <row r="68" s="1" customFormat="1" customHeight="1" spans="1:16">
      <c r="A68" s="14"/>
      <c r="B68" s="10" t="s">
        <v>60</v>
      </c>
      <c r="C68" s="8"/>
      <c r="D68" s="8"/>
      <c r="E68" s="8">
        <v>916.32</v>
      </c>
      <c r="F68" s="8">
        <v>1920</v>
      </c>
      <c r="G68" s="8">
        <v>2481.49</v>
      </c>
      <c r="H68" s="8">
        <v>1675.81</v>
      </c>
      <c r="I68" s="8">
        <v>6100.24</v>
      </c>
      <c r="J68" s="8">
        <v>2530</v>
      </c>
      <c r="K68" s="8">
        <v>4968</v>
      </c>
      <c r="L68" s="8">
        <v>621.6</v>
      </c>
      <c r="M68" s="8">
        <v>5409.07</v>
      </c>
      <c r="N68" s="8">
        <v>6631.3</v>
      </c>
      <c r="O68" s="8">
        <f t="shared" si="1"/>
        <v>33253.83</v>
      </c>
      <c r="P68" s="17"/>
    </row>
    <row r="69" s="1" customFormat="1" customHeight="1" spans="1:16">
      <c r="A69" s="16"/>
      <c r="B69" s="10" t="s">
        <v>61</v>
      </c>
      <c r="C69" s="8">
        <v>648</v>
      </c>
      <c r="D69" s="8">
        <v>648</v>
      </c>
      <c r="E69" s="8">
        <v>1036.15</v>
      </c>
      <c r="F69" s="8">
        <v>1600</v>
      </c>
      <c r="G69" s="8">
        <v>2323.79</v>
      </c>
      <c r="H69" s="8">
        <v>1310.72</v>
      </c>
      <c r="I69" s="8">
        <v>3474.02</v>
      </c>
      <c r="J69" s="8">
        <v>675</v>
      </c>
      <c r="K69" s="8">
        <v>1800</v>
      </c>
      <c r="L69" s="8">
        <v>288</v>
      </c>
      <c r="M69" s="8">
        <v>2603.14</v>
      </c>
      <c r="N69" s="8">
        <v>3245.9</v>
      </c>
      <c r="O69" s="8">
        <f t="shared" ref="O69:O129" si="2">SUM(C69:N69)</f>
        <v>19652.72</v>
      </c>
      <c r="P69" s="17"/>
    </row>
    <row r="70" s="1" customFormat="1" customHeight="1" spans="1:16">
      <c r="A70" s="14" t="s">
        <v>71</v>
      </c>
      <c r="B70" s="10" t="s">
        <v>53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f t="shared" si="2"/>
        <v>0</v>
      </c>
      <c r="P70" s="17"/>
    </row>
    <row r="71" s="1" customFormat="1" customHeight="1" spans="1:16">
      <c r="A71" s="14"/>
      <c r="B71" s="10" t="s">
        <v>54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>
        <f t="shared" si="2"/>
        <v>0</v>
      </c>
      <c r="P71" s="17"/>
    </row>
    <row r="72" s="1" customFormat="1" customHeight="1" spans="1:16">
      <c r="A72" s="14"/>
      <c r="B72" s="10" t="s">
        <v>55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f t="shared" si="2"/>
        <v>0</v>
      </c>
      <c r="P72" s="17"/>
    </row>
    <row r="73" s="1" customFormat="1" customHeight="1" spans="1:16">
      <c r="A73" s="14"/>
      <c r="B73" s="10" t="s">
        <v>56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>
        <f t="shared" si="2"/>
        <v>0</v>
      </c>
      <c r="P73" s="17"/>
    </row>
    <row r="74" s="1" customFormat="1" customHeight="1" spans="1:16">
      <c r="A74" s="14"/>
      <c r="B74" s="10" t="s">
        <v>57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>
        <f t="shared" si="2"/>
        <v>0</v>
      </c>
      <c r="P74" s="17"/>
    </row>
    <row r="75" s="1" customFormat="1" customHeight="1" spans="1:16">
      <c r="A75" s="14"/>
      <c r="B75" s="10" t="s">
        <v>58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>
        <f t="shared" si="2"/>
        <v>0</v>
      </c>
      <c r="P75" s="17"/>
    </row>
    <row r="76" s="1" customFormat="1" customHeight="1" spans="1:16">
      <c r="A76" s="14"/>
      <c r="B76" s="10" t="s">
        <v>59</v>
      </c>
      <c r="C76" s="8">
        <v>640</v>
      </c>
      <c r="D76" s="8">
        <v>560</v>
      </c>
      <c r="E76" s="8">
        <v>240</v>
      </c>
      <c r="F76" s="8">
        <v>440</v>
      </c>
      <c r="G76" s="8">
        <v>320</v>
      </c>
      <c r="H76" s="8">
        <v>320</v>
      </c>
      <c r="I76" s="8">
        <v>3799.65</v>
      </c>
      <c r="J76" s="8">
        <v>1471</v>
      </c>
      <c r="K76" s="8">
        <v>3200</v>
      </c>
      <c r="L76" s="8">
        <v>356.6</v>
      </c>
      <c r="M76" s="8">
        <v>3818.58</v>
      </c>
      <c r="N76" s="8">
        <v>4647.44</v>
      </c>
      <c r="O76" s="8">
        <f t="shared" si="2"/>
        <v>19813.27</v>
      </c>
      <c r="P76" s="17"/>
    </row>
    <row r="77" s="1" customFormat="1" customHeight="1" spans="1:16">
      <c r="A77" s="14"/>
      <c r="B77" s="10" t="s">
        <v>60</v>
      </c>
      <c r="C77" s="8">
        <v>560</v>
      </c>
      <c r="D77" s="8">
        <v>560</v>
      </c>
      <c r="E77" s="8">
        <v>492.4</v>
      </c>
      <c r="F77" s="8">
        <v>704</v>
      </c>
      <c r="G77" s="8">
        <v>555.5</v>
      </c>
      <c r="H77" s="8">
        <v>715.5</v>
      </c>
      <c r="I77" s="8">
        <v>3793.2</v>
      </c>
      <c r="J77" s="8">
        <v>1471</v>
      </c>
      <c r="K77" s="8">
        <v>3920</v>
      </c>
      <c r="L77" s="8">
        <v>235.76</v>
      </c>
      <c r="M77" s="8">
        <v>3680.34</v>
      </c>
      <c r="N77" s="8">
        <v>4569.68</v>
      </c>
      <c r="O77" s="8">
        <f t="shared" si="2"/>
        <v>21257.38</v>
      </c>
      <c r="P77" s="17"/>
    </row>
    <row r="78" s="1" customFormat="1" customHeight="1" spans="1:16">
      <c r="A78" s="16"/>
      <c r="B78" s="10" t="s">
        <v>61</v>
      </c>
      <c r="C78" s="8">
        <v>810</v>
      </c>
      <c r="D78" s="8">
        <v>910</v>
      </c>
      <c r="E78" s="8">
        <v>492.4</v>
      </c>
      <c r="F78" s="8">
        <v>704</v>
      </c>
      <c r="G78" s="8">
        <v>635.5</v>
      </c>
      <c r="H78" s="8">
        <v>635.5</v>
      </c>
      <c r="I78" s="8">
        <v>3067.2</v>
      </c>
      <c r="J78" s="8">
        <v>1422</v>
      </c>
      <c r="K78" s="8">
        <v>2400</v>
      </c>
      <c r="L78" s="8">
        <v>1450.24</v>
      </c>
      <c r="M78" s="8">
        <v>2295.2</v>
      </c>
      <c r="N78" s="8">
        <v>2758.51</v>
      </c>
      <c r="O78" s="8">
        <f t="shared" si="2"/>
        <v>17580.55</v>
      </c>
      <c r="P78" s="17"/>
    </row>
    <row r="79" s="1" customFormat="1" customHeight="1" spans="1:16">
      <c r="A79" s="14" t="s">
        <v>72</v>
      </c>
      <c r="B79" s="19" t="s">
        <v>59</v>
      </c>
      <c r="C79" s="8"/>
      <c r="D79" s="8"/>
      <c r="E79" s="8">
        <v>264</v>
      </c>
      <c r="F79" s="8">
        <v>384</v>
      </c>
      <c r="G79" s="8">
        <v>250.08</v>
      </c>
      <c r="H79" s="8">
        <v>312.6</v>
      </c>
      <c r="I79" s="8">
        <v>1957.95</v>
      </c>
      <c r="J79" s="8">
        <v>1885</v>
      </c>
      <c r="K79" s="8">
        <v>352</v>
      </c>
      <c r="L79" s="8">
        <v>462</v>
      </c>
      <c r="M79" s="8">
        <v>638</v>
      </c>
      <c r="N79" s="8">
        <v>650.4</v>
      </c>
      <c r="O79" s="8">
        <f t="shared" si="2"/>
        <v>7156.03</v>
      </c>
      <c r="P79" s="17"/>
    </row>
    <row r="80" s="1" customFormat="1" customHeight="1" spans="1:16">
      <c r="A80" s="14"/>
      <c r="B80" s="20" t="s">
        <v>60</v>
      </c>
      <c r="C80" s="8"/>
      <c r="D80" s="8"/>
      <c r="E80" s="8">
        <v>495</v>
      </c>
      <c r="F80" s="8">
        <v>768</v>
      </c>
      <c r="G80" s="8">
        <v>788.23</v>
      </c>
      <c r="H80" s="8">
        <v>773.75</v>
      </c>
      <c r="I80" s="8">
        <v>1957.95</v>
      </c>
      <c r="J80" s="8">
        <v>3778</v>
      </c>
      <c r="K80" s="8">
        <v>1672</v>
      </c>
      <c r="L80" s="8">
        <v>88</v>
      </c>
      <c r="M80" s="8">
        <v>1427.8</v>
      </c>
      <c r="N80" s="8">
        <v>1599.7</v>
      </c>
      <c r="O80" s="8">
        <f t="shared" si="2"/>
        <v>13348.43</v>
      </c>
      <c r="P80" s="17"/>
    </row>
    <row r="81" s="1" customFormat="1" customHeight="1" spans="1:16">
      <c r="A81" s="14"/>
      <c r="B81" s="19" t="s">
        <v>61</v>
      </c>
      <c r="C81" s="8"/>
      <c r="D81" s="8"/>
      <c r="E81" s="8">
        <v>495</v>
      </c>
      <c r="F81" s="8">
        <v>672</v>
      </c>
      <c r="G81" s="8">
        <v>327.08</v>
      </c>
      <c r="H81" s="8">
        <v>312.6</v>
      </c>
      <c r="I81" s="8">
        <v>990</v>
      </c>
      <c r="J81" s="8">
        <v>1716</v>
      </c>
      <c r="K81" s="8">
        <v>1848</v>
      </c>
      <c r="L81" s="8">
        <v>0</v>
      </c>
      <c r="M81" s="8">
        <v>949.3</v>
      </c>
      <c r="N81" s="8">
        <v>949.3</v>
      </c>
      <c r="O81" s="8">
        <f t="shared" si="2"/>
        <v>8259.28</v>
      </c>
      <c r="P81" s="17"/>
    </row>
    <row r="82" s="1" customFormat="1" customHeight="1" spans="1:16">
      <c r="A82" s="14"/>
      <c r="B82" s="20" t="s">
        <v>73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>
        <f t="shared" si="2"/>
        <v>0</v>
      </c>
      <c r="P82" s="17"/>
    </row>
    <row r="83" s="1" customFormat="1" customHeight="1" spans="1:16">
      <c r="A83" s="14"/>
      <c r="B83" s="19" t="s">
        <v>74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>
        <f t="shared" si="2"/>
        <v>0</v>
      </c>
      <c r="P83" s="17"/>
    </row>
    <row r="84" s="1" customFormat="1" customHeight="1" spans="1:16">
      <c r="A84" s="14"/>
      <c r="B84" s="20" t="s">
        <v>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>
        <f t="shared" si="2"/>
        <v>0</v>
      </c>
      <c r="P84" s="17"/>
    </row>
    <row r="85" s="1" customFormat="1" customHeight="1" spans="1:16">
      <c r="A85" s="14"/>
      <c r="B85" s="20" t="s">
        <v>76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>
        <f t="shared" si="2"/>
        <v>0</v>
      </c>
      <c r="P85" s="17"/>
    </row>
    <row r="86" s="1" customFormat="1" customHeight="1" spans="1:16">
      <c r="A86" s="14"/>
      <c r="B86" s="19" t="s">
        <v>77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>
        <f t="shared" si="2"/>
        <v>0</v>
      </c>
      <c r="P86" s="17"/>
    </row>
    <row r="87" s="1" customFormat="1" customHeight="1" spans="1:16">
      <c r="A87" s="14"/>
      <c r="B87" s="19" t="s">
        <v>78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>
        <f t="shared" si="2"/>
        <v>0</v>
      </c>
      <c r="P87" s="17"/>
    </row>
    <row r="88" s="1" customFormat="1" customHeight="1" spans="1:16">
      <c r="A88" s="16"/>
      <c r="B88" s="19" t="s">
        <v>79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>
        <f t="shared" si="2"/>
        <v>0</v>
      </c>
      <c r="P88" s="17"/>
    </row>
    <row r="89" s="1" customFormat="1" customHeight="1" spans="1:16">
      <c r="A89" s="14" t="s">
        <v>80</v>
      </c>
      <c r="B89" s="19" t="s">
        <v>59</v>
      </c>
      <c r="C89" s="8"/>
      <c r="D89" s="8"/>
      <c r="E89" s="8"/>
      <c r="F89" s="8"/>
      <c r="G89" s="8"/>
      <c r="H89" s="8"/>
      <c r="I89" s="8">
        <v>2668.6</v>
      </c>
      <c r="J89" s="8">
        <v>1900</v>
      </c>
      <c r="K89" s="8"/>
      <c r="L89" s="8"/>
      <c r="M89" s="8"/>
      <c r="N89" s="8"/>
      <c r="O89" s="8">
        <f t="shared" si="2"/>
        <v>4568.6</v>
      </c>
      <c r="P89" s="17"/>
    </row>
    <row r="90" s="1" customFormat="1" customHeight="1" spans="1:16">
      <c r="A90" s="14"/>
      <c r="B90" s="20" t="s">
        <v>60</v>
      </c>
      <c r="C90" s="8"/>
      <c r="D90" s="8"/>
      <c r="E90" s="8"/>
      <c r="F90" s="8"/>
      <c r="G90" s="8"/>
      <c r="H90" s="8"/>
      <c r="I90" s="8">
        <v>2668.6</v>
      </c>
      <c r="J90" s="8">
        <v>900</v>
      </c>
      <c r="K90" s="8">
        <v>192</v>
      </c>
      <c r="L90" s="8">
        <v>384</v>
      </c>
      <c r="M90" s="8">
        <v>336</v>
      </c>
      <c r="N90" s="8">
        <v>708</v>
      </c>
      <c r="O90" s="8">
        <f t="shared" si="2"/>
        <v>5188.6</v>
      </c>
      <c r="P90" s="17"/>
    </row>
    <row r="91" s="1" customFormat="1" customHeight="1" spans="1:16">
      <c r="A91" s="14"/>
      <c r="B91" s="19" t="s">
        <v>61</v>
      </c>
      <c r="C91" s="8"/>
      <c r="D91" s="8"/>
      <c r="E91" s="8"/>
      <c r="F91" s="8"/>
      <c r="G91" s="8"/>
      <c r="H91" s="8"/>
      <c r="I91" s="8">
        <v>1788.6</v>
      </c>
      <c r="J91" s="8">
        <v>1900</v>
      </c>
      <c r="K91" s="8">
        <v>192</v>
      </c>
      <c r="L91" s="8">
        <v>384</v>
      </c>
      <c r="M91" s="8">
        <v>336</v>
      </c>
      <c r="N91" s="8">
        <v>420</v>
      </c>
      <c r="O91" s="8">
        <f t="shared" si="2"/>
        <v>5020.6</v>
      </c>
      <c r="P91" s="17"/>
    </row>
    <row r="92" s="1" customFormat="1" customHeight="1" spans="1:16">
      <c r="A92" s="14"/>
      <c r="B92" s="20" t="s">
        <v>73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>
        <f t="shared" si="2"/>
        <v>0</v>
      </c>
      <c r="P92" s="17"/>
    </row>
    <row r="93" s="1" customFormat="1" customHeight="1" spans="1:16">
      <c r="A93" s="14"/>
      <c r="B93" s="19" t="s">
        <v>74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>
        <f t="shared" si="2"/>
        <v>0</v>
      </c>
      <c r="P93" s="17"/>
    </row>
    <row r="94" s="1" customFormat="1" customHeight="1" spans="1:16">
      <c r="A94" s="14"/>
      <c r="B94" s="20" t="s">
        <v>75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>
        <f t="shared" si="2"/>
        <v>0</v>
      </c>
      <c r="P94" s="17"/>
    </row>
    <row r="95" s="1" customFormat="1" customHeight="1" spans="1:16">
      <c r="A95" s="14"/>
      <c r="B95" s="20" t="s">
        <v>76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f t="shared" si="2"/>
        <v>0</v>
      </c>
      <c r="P95" s="17"/>
    </row>
    <row r="96" s="1" customFormat="1" customHeight="1" spans="1:16">
      <c r="A96" s="14"/>
      <c r="B96" s="19" t="s">
        <v>77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>
        <f t="shared" si="2"/>
        <v>0</v>
      </c>
      <c r="P96" s="17"/>
    </row>
    <row r="97" s="1" customFormat="1" customHeight="1" spans="1:16">
      <c r="A97" s="14"/>
      <c r="B97" s="19" t="s">
        <v>78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>
        <f t="shared" si="2"/>
        <v>0</v>
      </c>
      <c r="P97" s="17"/>
    </row>
    <row r="98" s="1" customFormat="1" customHeight="1" spans="1:16">
      <c r="A98" s="16"/>
      <c r="B98" s="19" t="s">
        <v>79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>
        <f t="shared" si="2"/>
        <v>0</v>
      </c>
      <c r="P98" s="17"/>
    </row>
    <row r="99" s="1" customFormat="1" customHeight="1" spans="1:16">
      <c r="A99" s="14" t="s">
        <v>81</v>
      </c>
      <c r="B99" s="19" t="s">
        <v>59</v>
      </c>
      <c r="C99" s="8"/>
      <c r="D99" s="8">
        <v>518.7</v>
      </c>
      <c r="E99" s="8"/>
      <c r="F99" s="8"/>
      <c r="G99" s="8"/>
      <c r="H99" s="8"/>
      <c r="I99" s="8"/>
      <c r="J99" s="8">
        <v>845</v>
      </c>
      <c r="K99" s="8"/>
      <c r="L99" s="8"/>
      <c r="M99" s="8"/>
      <c r="N99" s="8"/>
      <c r="O99" s="8">
        <f t="shared" si="2"/>
        <v>1363.7</v>
      </c>
      <c r="P99" s="17"/>
    </row>
    <row r="100" s="1" customFormat="1" customHeight="1" spans="1:16">
      <c r="A100" s="14"/>
      <c r="B100" s="20" t="s">
        <v>60</v>
      </c>
      <c r="C100" s="8">
        <v>122.4</v>
      </c>
      <c r="D100" s="8">
        <v>1491.3</v>
      </c>
      <c r="E100" s="8">
        <v>1047.17</v>
      </c>
      <c r="F100" s="8">
        <v>2048</v>
      </c>
      <c r="G100" s="8">
        <v>1199</v>
      </c>
      <c r="H100" s="8">
        <v>1182.62</v>
      </c>
      <c r="I100" s="8">
        <v>257.04</v>
      </c>
      <c r="J100" s="8">
        <v>2317</v>
      </c>
      <c r="K100" s="8"/>
      <c r="L100" s="8">
        <v>1404</v>
      </c>
      <c r="M100" s="8">
        <v>1482</v>
      </c>
      <c r="N100" s="8">
        <v>2171</v>
      </c>
      <c r="O100" s="8">
        <f t="shared" si="2"/>
        <v>14721.53</v>
      </c>
      <c r="P100" s="17"/>
    </row>
    <row r="101" s="1" customFormat="1" customHeight="1" spans="1:16">
      <c r="A101" s="14"/>
      <c r="B101" s="19" t="s">
        <v>61</v>
      </c>
      <c r="C101" s="8"/>
      <c r="D101" s="8"/>
      <c r="E101" s="8">
        <v>752.64</v>
      </c>
      <c r="F101" s="8">
        <v>1536</v>
      </c>
      <c r="G101" s="8">
        <v>1025.64</v>
      </c>
      <c r="H101" s="8">
        <v>1619.76</v>
      </c>
      <c r="I101" s="8">
        <v>104</v>
      </c>
      <c r="J101" s="8">
        <v>845</v>
      </c>
      <c r="K101" s="8"/>
      <c r="L101" s="8"/>
      <c r="M101" s="8"/>
      <c r="N101" s="8"/>
      <c r="O101" s="8">
        <f t="shared" si="2"/>
        <v>5883.04</v>
      </c>
      <c r="P101" s="17"/>
    </row>
    <row r="102" s="1" customFormat="1" customHeight="1" spans="1:16">
      <c r="A102" s="14"/>
      <c r="B102" s="20" t="s">
        <v>73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>
        <f t="shared" si="2"/>
        <v>0</v>
      </c>
      <c r="P102" s="17"/>
    </row>
    <row r="103" s="1" customFormat="1" customHeight="1" spans="1:16">
      <c r="A103" s="14"/>
      <c r="B103" s="19" t="s">
        <v>74</v>
      </c>
      <c r="C103" s="8">
        <v>122.4</v>
      </c>
      <c r="D103" s="8">
        <v>1491.3</v>
      </c>
      <c r="E103" s="8">
        <v>973.07</v>
      </c>
      <c r="F103" s="8">
        <v>1920</v>
      </c>
      <c r="G103" s="8">
        <v>1254.15</v>
      </c>
      <c r="H103" s="8">
        <v>539.74</v>
      </c>
      <c r="I103" s="8"/>
      <c r="J103" s="8"/>
      <c r="K103" s="8"/>
      <c r="L103" s="8"/>
      <c r="M103" s="8"/>
      <c r="N103" s="8"/>
      <c r="O103" s="8">
        <f t="shared" si="2"/>
        <v>6300.66</v>
      </c>
      <c r="P103" s="17"/>
    </row>
    <row r="104" s="1" customFormat="1" customHeight="1" spans="1:16">
      <c r="A104" s="14"/>
      <c r="B104" s="20" t="s">
        <v>75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>
        <f t="shared" si="2"/>
        <v>0</v>
      </c>
      <c r="P104" s="17"/>
    </row>
    <row r="105" s="1" customFormat="1" customHeight="1" spans="1:16">
      <c r="A105" s="14"/>
      <c r="B105" s="20" t="s">
        <v>76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>
        <f t="shared" si="2"/>
        <v>0</v>
      </c>
      <c r="P105" s="17"/>
    </row>
    <row r="106" s="1" customFormat="1" customHeight="1" spans="1:16">
      <c r="A106" s="14"/>
      <c r="B106" s="19" t="s">
        <v>77</v>
      </c>
      <c r="C106" s="8"/>
      <c r="D106" s="8">
        <v>582.24</v>
      </c>
      <c r="E106" s="8">
        <v>294.53</v>
      </c>
      <c r="F106" s="8">
        <v>512</v>
      </c>
      <c r="G106" s="8">
        <v>447.68</v>
      </c>
      <c r="H106" s="8">
        <v>577.4</v>
      </c>
      <c r="I106" s="8"/>
      <c r="J106" s="8"/>
      <c r="K106" s="8"/>
      <c r="L106" s="8"/>
      <c r="M106" s="8"/>
      <c r="N106" s="8"/>
      <c r="O106" s="8">
        <f t="shared" si="2"/>
        <v>2413.85</v>
      </c>
      <c r="P106" s="17"/>
    </row>
    <row r="107" s="1" customFormat="1" customHeight="1" spans="1:16">
      <c r="A107" s="14"/>
      <c r="B107" s="19" t="s">
        <v>78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>
        <f t="shared" si="2"/>
        <v>0</v>
      </c>
      <c r="P107" s="17"/>
    </row>
    <row r="108" s="1" customFormat="1" customHeight="1" spans="1:16">
      <c r="A108" s="16"/>
      <c r="B108" s="19" t="s">
        <v>79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>
        <f t="shared" si="2"/>
        <v>0</v>
      </c>
      <c r="P108" s="17"/>
    </row>
    <row r="109" s="1" customFormat="1" customHeight="1" spans="1:16">
      <c r="A109" s="14" t="s">
        <v>82</v>
      </c>
      <c r="B109" s="19" t="s">
        <v>59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>
        <f t="shared" si="2"/>
        <v>0</v>
      </c>
      <c r="P109" s="17"/>
    </row>
    <row r="110" s="1" customFormat="1" customHeight="1" spans="1:16">
      <c r="A110" s="14"/>
      <c r="B110" s="20" t="s">
        <v>60</v>
      </c>
      <c r="C110" s="8"/>
      <c r="D110" s="8"/>
      <c r="E110" s="8"/>
      <c r="F110" s="8"/>
      <c r="G110" s="8"/>
      <c r="H110" s="8"/>
      <c r="I110" s="8">
        <v>2211.92</v>
      </c>
      <c r="J110" s="8">
        <v>1935</v>
      </c>
      <c r="K110" s="8"/>
      <c r="L110" s="8"/>
      <c r="M110" s="8"/>
      <c r="N110" s="8"/>
      <c r="O110" s="8">
        <f t="shared" si="2"/>
        <v>4146.92</v>
      </c>
      <c r="P110" s="17"/>
    </row>
    <row r="111" s="1" customFormat="1" customHeight="1" spans="1:16">
      <c r="A111" s="14"/>
      <c r="B111" s="19" t="s">
        <v>61</v>
      </c>
      <c r="C111" s="8"/>
      <c r="D111" s="8"/>
      <c r="E111" s="8"/>
      <c r="F111" s="8"/>
      <c r="G111" s="8"/>
      <c r="H111" s="8"/>
      <c r="I111" s="8">
        <v>2112.98</v>
      </c>
      <c r="J111" s="8">
        <v>1935</v>
      </c>
      <c r="K111" s="8"/>
      <c r="L111" s="8"/>
      <c r="M111" s="8"/>
      <c r="N111" s="8"/>
      <c r="O111" s="8">
        <f t="shared" si="2"/>
        <v>4047.98</v>
      </c>
      <c r="P111" s="17"/>
    </row>
    <row r="112" s="1" customFormat="1" customHeight="1" spans="1:16">
      <c r="A112" s="14"/>
      <c r="B112" s="20" t="s">
        <v>73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>
        <f t="shared" si="2"/>
        <v>0</v>
      </c>
      <c r="P112" s="17"/>
    </row>
    <row r="113" s="1" customFormat="1" customHeight="1" spans="1:16">
      <c r="A113" s="14"/>
      <c r="B113" s="19" t="s">
        <v>74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>
        <f t="shared" si="2"/>
        <v>0</v>
      </c>
      <c r="P113" s="17"/>
    </row>
    <row r="114" s="1" customFormat="1" customHeight="1" spans="1:16">
      <c r="A114" s="14"/>
      <c r="B114" s="20" t="s">
        <v>75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>
        <f t="shared" si="2"/>
        <v>0</v>
      </c>
      <c r="P114" s="17"/>
    </row>
    <row r="115" s="1" customFormat="1" customHeight="1" spans="1:16">
      <c r="A115" s="14"/>
      <c r="B115" s="20" t="s">
        <v>76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>
        <f t="shared" si="2"/>
        <v>0</v>
      </c>
      <c r="P115" s="17"/>
    </row>
    <row r="116" s="1" customFormat="1" customHeight="1" spans="1:16">
      <c r="A116" s="14"/>
      <c r="B116" s="19" t="s">
        <v>77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>
        <v>333.6</v>
      </c>
      <c r="N116" s="8">
        <v>556</v>
      </c>
      <c r="O116" s="8">
        <f t="shared" si="2"/>
        <v>889.6</v>
      </c>
      <c r="P116" s="17"/>
    </row>
    <row r="117" s="1" customFormat="1" customHeight="1" spans="1:16">
      <c r="A117" s="14"/>
      <c r="B117" s="19" t="s">
        <v>78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>
        <f t="shared" si="2"/>
        <v>0</v>
      </c>
      <c r="P117" s="17"/>
    </row>
    <row r="118" s="1" customFormat="1" customHeight="1" spans="1:16">
      <c r="A118" s="16"/>
      <c r="B118" s="19" t="s">
        <v>79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>
        <f t="shared" si="2"/>
        <v>0</v>
      </c>
      <c r="P118" s="17"/>
    </row>
    <row r="119" s="1" customFormat="1" customHeight="1" spans="1:16">
      <c r="A119" s="5" t="s">
        <v>83</v>
      </c>
      <c r="B119" s="5" t="s">
        <v>84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>
        <f t="shared" si="2"/>
        <v>0</v>
      </c>
      <c r="P119" s="17"/>
    </row>
    <row r="120" s="1" customFormat="1" customHeight="1" spans="1:16">
      <c r="A120" s="5"/>
      <c r="B120" s="5" t="s">
        <v>59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>
        <f t="shared" si="2"/>
        <v>0</v>
      </c>
      <c r="P120" s="17"/>
    </row>
    <row r="121" s="1" customFormat="1" customHeight="1" spans="1:16">
      <c r="A121" s="5"/>
      <c r="B121" s="5" t="s">
        <v>60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>
        <f t="shared" si="2"/>
        <v>0</v>
      </c>
      <c r="P121" s="17"/>
    </row>
    <row r="122" s="1" customFormat="1" customHeight="1" spans="1:16">
      <c r="A122" s="5"/>
      <c r="B122" s="5" t="s">
        <v>61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>
        <f t="shared" si="2"/>
        <v>0</v>
      </c>
      <c r="P122" s="17"/>
    </row>
    <row r="123" s="1" customFormat="1" customHeight="1" spans="1:16">
      <c r="A123" s="5"/>
      <c r="B123" s="5" t="s">
        <v>85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>
        <f t="shared" si="2"/>
        <v>0</v>
      </c>
      <c r="P123" s="17"/>
    </row>
    <row r="124" s="1" customFormat="1" customHeight="1" spans="1:16">
      <c r="A124" s="5"/>
      <c r="B124" s="5" t="s">
        <v>65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>
        <f t="shared" si="2"/>
        <v>0</v>
      </c>
      <c r="P124" s="17"/>
    </row>
    <row r="125" s="1" customFormat="1" customHeight="1" spans="1:16">
      <c r="A125" s="5"/>
      <c r="B125" s="5" t="s">
        <v>86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>
        <f t="shared" si="2"/>
        <v>0</v>
      </c>
      <c r="P125" s="17"/>
    </row>
    <row r="126" s="1" customFormat="1" customHeight="1" spans="1:16">
      <c r="A126" s="5"/>
      <c r="B126" s="5" t="s">
        <v>63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>
        <f t="shared" si="2"/>
        <v>0</v>
      </c>
      <c r="P126" s="17"/>
    </row>
    <row r="127" s="1" customFormat="1" customHeight="1" spans="1:16">
      <c r="A127" s="5" t="s">
        <v>87</v>
      </c>
      <c r="B127" s="5" t="s">
        <v>59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>
        <f t="shared" si="2"/>
        <v>0</v>
      </c>
      <c r="P127" s="17"/>
    </row>
    <row r="128" s="1" customFormat="1" customHeight="1" spans="1:16">
      <c r="A128" s="5"/>
      <c r="B128" s="5" t="s">
        <v>60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>
        <f t="shared" si="2"/>
        <v>0</v>
      </c>
      <c r="P128" s="17"/>
    </row>
    <row r="129" s="1" customFormat="1" customHeight="1" spans="1:16">
      <c r="A129" s="5"/>
      <c r="B129" s="5" t="s">
        <v>61</v>
      </c>
      <c r="C129" s="8"/>
      <c r="D129" s="8"/>
      <c r="E129" s="8"/>
      <c r="F129" s="8"/>
      <c r="G129" s="8"/>
      <c r="H129" s="8"/>
      <c r="I129" s="8"/>
      <c r="K129" s="8"/>
      <c r="L129" s="8"/>
      <c r="M129" s="8"/>
      <c r="N129" s="8"/>
      <c r="O129" s="8">
        <f t="shared" si="2"/>
        <v>0</v>
      </c>
      <c r="P129" s="17"/>
    </row>
    <row r="130" s="1" customFormat="1" customHeight="1" spans="1:16">
      <c r="A130" s="5" t="s">
        <v>13</v>
      </c>
      <c r="B130" s="5"/>
      <c r="C130" s="8">
        <f t="shared" ref="C130:O130" si="3">SUM(C2:C129)</f>
        <v>13097.6</v>
      </c>
      <c r="D130" s="8">
        <f t="shared" si="3"/>
        <v>17925.43</v>
      </c>
      <c r="E130" s="8">
        <f t="shared" si="3"/>
        <v>23238.13</v>
      </c>
      <c r="F130" s="8">
        <f t="shared" si="3"/>
        <v>42060</v>
      </c>
      <c r="G130" s="8">
        <f t="shared" si="3"/>
        <v>31198.08</v>
      </c>
      <c r="H130" s="8">
        <f t="shared" si="3"/>
        <v>35132.06</v>
      </c>
      <c r="I130" s="8">
        <f t="shared" si="3"/>
        <v>63920.61</v>
      </c>
      <c r="J130" s="8">
        <f t="shared" si="3"/>
        <v>55719</v>
      </c>
      <c r="K130" s="8">
        <f t="shared" si="3"/>
        <v>41321.03</v>
      </c>
      <c r="L130" s="8">
        <f t="shared" si="3"/>
        <v>15238.58</v>
      </c>
      <c r="M130" s="8">
        <f t="shared" si="3"/>
        <v>49330.39</v>
      </c>
      <c r="N130" s="8">
        <f t="shared" si="3"/>
        <v>60018.94</v>
      </c>
      <c r="O130" s="8">
        <f t="shared" si="3"/>
        <v>448199.85</v>
      </c>
      <c r="P130" s="17"/>
    </row>
    <row r="131" s="1" customFormat="1" customHeight="1" spans="2:16">
      <c r="B131" s="3"/>
      <c r="C131" s="17"/>
      <c r="D131" s="17"/>
      <c r="E131" s="17"/>
      <c r="F131" s="17"/>
      <c r="G131" s="17"/>
      <c r="H131" s="17"/>
      <c r="I131" s="17"/>
      <c r="J131" s="8"/>
      <c r="K131" s="17"/>
      <c r="L131" s="17"/>
      <c r="M131" s="17"/>
      <c r="N131" s="17"/>
      <c r="O131" s="17"/>
      <c r="P131" s="17"/>
    </row>
    <row r="132" s="1" customFormat="1" customHeight="1" spans="1:16">
      <c r="A132" s="21" t="s">
        <v>88</v>
      </c>
      <c r="B132" s="22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="1" customFormat="1" customHeight="1" spans="1:16">
      <c r="A133" s="5" t="s">
        <v>49</v>
      </c>
      <c r="B133" s="5"/>
      <c r="C133" s="6">
        <v>43101</v>
      </c>
      <c r="D133" s="6">
        <v>43133</v>
      </c>
      <c r="E133" s="6">
        <v>43162</v>
      </c>
      <c r="F133" s="6">
        <v>43194</v>
      </c>
      <c r="G133" s="6">
        <v>43225</v>
      </c>
      <c r="H133" s="6">
        <v>43257</v>
      </c>
      <c r="I133" s="6">
        <v>43288</v>
      </c>
      <c r="J133" s="6">
        <v>43313</v>
      </c>
      <c r="K133" s="6">
        <v>43352</v>
      </c>
      <c r="L133" s="6">
        <v>43383</v>
      </c>
      <c r="M133" s="6">
        <v>43415</v>
      </c>
      <c r="N133" s="6">
        <v>43446</v>
      </c>
      <c r="O133" s="8" t="s">
        <v>50</v>
      </c>
      <c r="P133" s="17"/>
    </row>
    <row r="134" s="1" customFormat="1" customHeight="1" spans="1:16">
      <c r="A134" s="23" t="s">
        <v>52</v>
      </c>
      <c r="B134" s="24"/>
      <c r="C134" s="8">
        <f>SUM(C2,C27)</f>
        <v>0</v>
      </c>
      <c r="D134" s="8">
        <f t="shared" ref="D134:N134" si="4">SUM(D2,D27)</f>
        <v>0</v>
      </c>
      <c r="E134" s="8">
        <f t="shared" si="4"/>
        <v>0</v>
      </c>
      <c r="F134" s="8">
        <f t="shared" si="4"/>
        <v>0</v>
      </c>
      <c r="G134" s="8">
        <f t="shared" si="4"/>
        <v>0</v>
      </c>
      <c r="H134" s="8">
        <f t="shared" si="4"/>
        <v>0</v>
      </c>
      <c r="I134" s="8">
        <f t="shared" si="4"/>
        <v>0</v>
      </c>
      <c r="J134" s="6" t="s">
        <v>90</v>
      </c>
      <c r="K134" s="8">
        <f t="shared" si="4"/>
        <v>0</v>
      </c>
      <c r="L134" s="8">
        <f t="shared" si="4"/>
        <v>0</v>
      </c>
      <c r="M134" s="8">
        <f t="shared" si="4"/>
        <v>0</v>
      </c>
      <c r="N134" s="8">
        <f t="shared" si="4"/>
        <v>0</v>
      </c>
      <c r="O134" s="8">
        <f>SUM(C134:N134)</f>
        <v>0</v>
      </c>
      <c r="P134" s="17"/>
    </row>
    <row r="135" s="1" customFormat="1" customHeight="1" spans="1:16">
      <c r="A135" s="10" t="s">
        <v>53</v>
      </c>
      <c r="B135" s="10"/>
      <c r="C135" s="8">
        <f t="shared" ref="C135:C140" si="5">SUM(C3,C16,C28,C39,C50,C70,C61)</f>
        <v>0</v>
      </c>
      <c r="D135" s="8">
        <f t="shared" ref="D135:N135" si="6">SUM(D3,D16,D28,D39,D50,D70,D61)</f>
        <v>0</v>
      </c>
      <c r="E135" s="8">
        <f t="shared" si="6"/>
        <v>0</v>
      </c>
      <c r="F135" s="8">
        <f t="shared" si="6"/>
        <v>0</v>
      </c>
      <c r="G135" s="8">
        <f t="shared" si="6"/>
        <v>0</v>
      </c>
      <c r="H135" s="8">
        <f t="shared" si="6"/>
        <v>0</v>
      </c>
      <c r="I135" s="8">
        <f t="shared" si="6"/>
        <v>0</v>
      </c>
      <c r="J135" s="8" t="s">
        <v>90</v>
      </c>
      <c r="K135" s="8">
        <f t="shared" si="6"/>
        <v>0</v>
      </c>
      <c r="L135" s="8">
        <f t="shared" si="6"/>
        <v>0</v>
      </c>
      <c r="M135" s="8">
        <f t="shared" si="6"/>
        <v>0</v>
      </c>
      <c r="N135" s="8">
        <f t="shared" si="6"/>
        <v>0</v>
      </c>
      <c r="O135" s="8">
        <f t="shared" ref="O135:O157" si="7">SUM(C135:N135)</f>
        <v>0</v>
      </c>
      <c r="P135" s="17"/>
    </row>
    <row r="136" s="1" customFormat="1" customHeight="1" spans="1:16">
      <c r="A136" s="10" t="s">
        <v>54</v>
      </c>
      <c r="B136" s="10"/>
      <c r="C136" s="8">
        <f t="shared" si="5"/>
        <v>280</v>
      </c>
      <c r="D136" s="8">
        <f t="shared" ref="D136:N136" si="8">SUM(D4,D17,D29,D40,D51,D71,D62)</f>
        <v>0</v>
      </c>
      <c r="E136" s="8">
        <f t="shared" si="8"/>
        <v>385.72</v>
      </c>
      <c r="F136" s="8">
        <f t="shared" si="8"/>
        <v>960</v>
      </c>
      <c r="G136" s="8">
        <f t="shared" si="8"/>
        <v>535.96</v>
      </c>
      <c r="H136" s="8">
        <f t="shared" si="8"/>
        <v>442.49</v>
      </c>
      <c r="I136" s="8">
        <f t="shared" si="8"/>
        <v>1231.49</v>
      </c>
      <c r="J136" s="8">
        <v>417</v>
      </c>
      <c r="K136" s="8">
        <f t="shared" si="8"/>
        <v>0</v>
      </c>
      <c r="L136" s="8">
        <f t="shared" si="8"/>
        <v>0</v>
      </c>
      <c r="M136" s="8">
        <f t="shared" si="8"/>
        <v>0</v>
      </c>
      <c r="N136" s="8">
        <f t="shared" si="8"/>
        <v>0</v>
      </c>
      <c r="O136" s="8">
        <f t="shared" si="7"/>
        <v>4252.66</v>
      </c>
      <c r="P136" s="17"/>
    </row>
    <row r="137" s="1" customFormat="1" customHeight="1" spans="1:16">
      <c r="A137" s="10" t="s">
        <v>55</v>
      </c>
      <c r="B137" s="10"/>
      <c r="C137" s="8">
        <f t="shared" si="5"/>
        <v>0</v>
      </c>
      <c r="D137" s="8">
        <f t="shared" ref="D137:N137" si="9">SUM(D5,D18,D30,D41,D52,D72,D63)</f>
        <v>0</v>
      </c>
      <c r="E137" s="8">
        <f t="shared" si="9"/>
        <v>0</v>
      </c>
      <c r="F137" s="8">
        <f t="shared" si="9"/>
        <v>0</v>
      </c>
      <c r="G137" s="8">
        <f t="shared" si="9"/>
        <v>0</v>
      </c>
      <c r="H137" s="8">
        <f t="shared" si="9"/>
        <v>0</v>
      </c>
      <c r="I137" s="8">
        <f t="shared" si="9"/>
        <v>1228</v>
      </c>
      <c r="J137" s="8" t="s">
        <v>90</v>
      </c>
      <c r="K137" s="8">
        <f t="shared" si="9"/>
        <v>0</v>
      </c>
      <c r="L137" s="8">
        <f t="shared" si="9"/>
        <v>0</v>
      </c>
      <c r="M137" s="8">
        <f t="shared" si="9"/>
        <v>0</v>
      </c>
      <c r="N137" s="8">
        <f t="shared" si="9"/>
        <v>0</v>
      </c>
      <c r="O137" s="8">
        <f t="shared" si="7"/>
        <v>1228</v>
      </c>
      <c r="P137" s="17"/>
    </row>
    <row r="138" s="1" customFormat="1" customHeight="1" spans="1:16">
      <c r="A138" s="10" t="s">
        <v>56</v>
      </c>
      <c r="B138" s="10"/>
      <c r="C138" s="8">
        <f t="shared" si="5"/>
        <v>0</v>
      </c>
      <c r="D138" s="8">
        <f t="shared" ref="D138:N138" si="10">SUM(D6,D19,D31,D42,D53,D73,D64)</f>
        <v>0</v>
      </c>
      <c r="E138" s="8">
        <f t="shared" si="10"/>
        <v>0</v>
      </c>
      <c r="F138" s="8">
        <f t="shared" si="10"/>
        <v>0</v>
      </c>
      <c r="G138" s="8">
        <f t="shared" si="10"/>
        <v>0</v>
      </c>
      <c r="H138" s="8">
        <f t="shared" si="10"/>
        <v>0</v>
      </c>
      <c r="I138" s="8">
        <f t="shared" si="10"/>
        <v>0</v>
      </c>
      <c r="J138" s="8" t="s">
        <v>90</v>
      </c>
      <c r="K138" s="8">
        <f t="shared" si="10"/>
        <v>0</v>
      </c>
      <c r="L138" s="8">
        <f t="shared" si="10"/>
        <v>0</v>
      </c>
      <c r="M138" s="8">
        <f t="shared" si="10"/>
        <v>0</v>
      </c>
      <c r="N138" s="8">
        <f t="shared" si="10"/>
        <v>0</v>
      </c>
      <c r="O138" s="8">
        <f t="shared" si="7"/>
        <v>0</v>
      </c>
      <c r="P138" s="17"/>
    </row>
    <row r="139" s="1" customFormat="1" customHeight="1" spans="1:16">
      <c r="A139" s="10" t="s">
        <v>57</v>
      </c>
      <c r="B139" s="10"/>
      <c r="C139" s="8">
        <f t="shared" si="5"/>
        <v>0</v>
      </c>
      <c r="D139" s="8">
        <f t="shared" ref="D139:N139" si="11">SUM(D7,D20,D32,D43,D54,D74,D65)</f>
        <v>0</v>
      </c>
      <c r="E139" s="8">
        <f t="shared" si="11"/>
        <v>0</v>
      </c>
      <c r="F139" s="8">
        <f t="shared" si="11"/>
        <v>0</v>
      </c>
      <c r="G139" s="8">
        <f t="shared" si="11"/>
        <v>0</v>
      </c>
      <c r="H139" s="8">
        <f t="shared" si="11"/>
        <v>0</v>
      </c>
      <c r="I139" s="8">
        <f t="shared" si="11"/>
        <v>0</v>
      </c>
      <c r="J139" s="8" t="s">
        <v>90</v>
      </c>
      <c r="K139" s="8">
        <f t="shared" si="11"/>
        <v>0</v>
      </c>
      <c r="L139" s="8">
        <f t="shared" si="11"/>
        <v>0</v>
      </c>
      <c r="M139" s="8">
        <f t="shared" si="11"/>
        <v>0</v>
      </c>
      <c r="N139" s="8">
        <f t="shared" si="11"/>
        <v>0</v>
      </c>
      <c r="O139" s="8">
        <f t="shared" si="7"/>
        <v>0</v>
      </c>
      <c r="P139" s="17"/>
    </row>
    <row r="140" s="1" customFormat="1" customHeight="1" spans="1:16">
      <c r="A140" s="5" t="s">
        <v>58</v>
      </c>
      <c r="B140" s="5"/>
      <c r="C140" s="8">
        <f t="shared" si="5"/>
        <v>0</v>
      </c>
      <c r="D140" s="8">
        <f t="shared" ref="D140:N140" si="12">SUM(D8,D21,D33,D44,D55,D75,D66)</f>
        <v>0</v>
      </c>
      <c r="E140" s="8">
        <f t="shared" si="12"/>
        <v>0</v>
      </c>
      <c r="F140" s="8">
        <f t="shared" si="12"/>
        <v>0</v>
      </c>
      <c r="G140" s="8">
        <f t="shared" si="12"/>
        <v>0</v>
      </c>
      <c r="H140" s="8">
        <f t="shared" si="12"/>
        <v>0</v>
      </c>
      <c r="I140" s="8">
        <f t="shared" si="12"/>
        <v>0</v>
      </c>
      <c r="J140" s="8" t="s">
        <v>90</v>
      </c>
      <c r="K140" s="8">
        <f t="shared" si="12"/>
        <v>0</v>
      </c>
      <c r="L140" s="8">
        <f t="shared" si="12"/>
        <v>0</v>
      </c>
      <c r="M140" s="8">
        <f t="shared" si="12"/>
        <v>0</v>
      </c>
      <c r="N140" s="8">
        <f t="shared" si="12"/>
        <v>0</v>
      </c>
      <c r="O140" s="8">
        <f t="shared" si="7"/>
        <v>0</v>
      </c>
      <c r="P140" s="17"/>
    </row>
    <row r="141" s="1" customFormat="1" customHeight="1" spans="1:16">
      <c r="A141" s="10" t="s">
        <v>59</v>
      </c>
      <c r="B141" s="10"/>
      <c r="C141" s="8">
        <f t="shared" ref="C141:N141" si="13">SUM(C9,C22,C34,C45,C56,C67,C76,C79,C89,C99,C120,C127,C109)</f>
        <v>2351.05</v>
      </c>
      <c r="D141" s="8">
        <f t="shared" si="13"/>
        <v>3654.99</v>
      </c>
      <c r="E141" s="8">
        <f t="shared" si="13"/>
        <v>5702.12</v>
      </c>
      <c r="F141" s="8">
        <f t="shared" si="13"/>
        <v>10912</v>
      </c>
      <c r="G141" s="8">
        <f t="shared" si="13"/>
        <v>7543.97</v>
      </c>
      <c r="H141" s="8">
        <f t="shared" si="13"/>
        <v>8563.45</v>
      </c>
      <c r="I141" s="8">
        <f t="shared" si="13"/>
        <v>18769.52</v>
      </c>
      <c r="J141" s="8">
        <v>14332</v>
      </c>
      <c r="K141" s="8">
        <f t="shared" si="13"/>
        <v>13531.16</v>
      </c>
      <c r="L141" s="8">
        <f t="shared" si="13"/>
        <v>3911.29</v>
      </c>
      <c r="M141" s="8">
        <f t="shared" si="13"/>
        <v>16124.01</v>
      </c>
      <c r="N141" s="8">
        <f t="shared" si="13"/>
        <v>19647.33</v>
      </c>
      <c r="O141" s="8">
        <f t="shared" si="7"/>
        <v>125042.89</v>
      </c>
      <c r="P141" s="17"/>
    </row>
    <row r="142" s="1" customFormat="1" customHeight="1" spans="1:16">
      <c r="A142" s="10" t="s">
        <v>60</v>
      </c>
      <c r="B142" s="10"/>
      <c r="C142" s="8">
        <f t="shared" ref="C142:N142" si="14">SUM(C10,C23,C35,C46,C57,C68,C77,C80,C90,C100,C121,C128,C110)</f>
        <v>3913.1</v>
      </c>
      <c r="D142" s="8">
        <f t="shared" si="14"/>
        <v>5738.14</v>
      </c>
      <c r="E142" s="8">
        <f t="shared" si="14"/>
        <v>9601</v>
      </c>
      <c r="F142" s="8">
        <f t="shared" si="14"/>
        <v>16924</v>
      </c>
      <c r="G142" s="8">
        <f t="shared" si="14"/>
        <v>12915.95</v>
      </c>
      <c r="H142" s="8">
        <f t="shared" si="14"/>
        <v>16864.19</v>
      </c>
      <c r="I142" s="8">
        <f t="shared" si="14"/>
        <v>24550.79</v>
      </c>
      <c r="J142" s="8">
        <v>23802</v>
      </c>
      <c r="K142" s="8">
        <f t="shared" si="14"/>
        <v>18142.04</v>
      </c>
      <c r="L142" s="8">
        <f t="shared" si="14"/>
        <v>7007.13</v>
      </c>
      <c r="M142" s="8">
        <f t="shared" si="14"/>
        <v>21626.02</v>
      </c>
      <c r="N142" s="8">
        <f t="shared" si="14"/>
        <v>26590.31</v>
      </c>
      <c r="O142" s="8">
        <f t="shared" si="7"/>
        <v>187674.67</v>
      </c>
      <c r="P142" s="17"/>
    </row>
    <row r="143" s="1" customFormat="1" customHeight="1" spans="1:16">
      <c r="A143" s="10" t="s">
        <v>61</v>
      </c>
      <c r="B143" s="10"/>
      <c r="C143" s="8">
        <f t="shared" ref="C143:N143" si="15">SUM(C11,C24,C36,C47,C58,C69,C78,C81,C91,C101,C122,C129,C111)</f>
        <v>5935.15</v>
      </c>
      <c r="D143" s="8">
        <f t="shared" si="15"/>
        <v>6036.5</v>
      </c>
      <c r="E143" s="8">
        <f t="shared" si="15"/>
        <v>5564.62</v>
      </c>
      <c r="F143" s="8">
        <f t="shared" si="15"/>
        <v>9072</v>
      </c>
      <c r="G143" s="8">
        <f t="shared" si="15"/>
        <v>7384.09</v>
      </c>
      <c r="H143" s="8">
        <f t="shared" si="15"/>
        <v>6949.44</v>
      </c>
      <c r="I143" s="8">
        <f t="shared" si="15"/>
        <v>17372.81</v>
      </c>
      <c r="J143" s="8">
        <v>15823</v>
      </c>
      <c r="K143" s="8">
        <f t="shared" si="15"/>
        <v>9647.83</v>
      </c>
      <c r="L143" s="8">
        <f t="shared" si="15"/>
        <v>4320.16</v>
      </c>
      <c r="M143" s="8">
        <f t="shared" si="15"/>
        <v>11246.76</v>
      </c>
      <c r="N143" s="8">
        <f t="shared" si="15"/>
        <v>13225.3</v>
      </c>
      <c r="O143" s="8">
        <f t="shared" si="7"/>
        <v>112577.66</v>
      </c>
      <c r="P143" s="17"/>
    </row>
    <row r="144" s="1" customFormat="1" customHeight="1" spans="1:16">
      <c r="A144" s="10" t="s">
        <v>62</v>
      </c>
      <c r="B144" s="10"/>
      <c r="C144" s="8">
        <f t="shared" ref="C144:N144" si="16">SUM(C12,C25,C37,C48,C59)</f>
        <v>0</v>
      </c>
      <c r="D144" s="8">
        <f t="shared" si="16"/>
        <v>0</v>
      </c>
      <c r="E144" s="8">
        <f t="shared" si="16"/>
        <v>717.07</v>
      </c>
      <c r="F144" s="8">
        <f t="shared" si="16"/>
        <v>1760</v>
      </c>
      <c r="G144" s="8">
        <f t="shared" si="16"/>
        <v>1116.28</v>
      </c>
      <c r="H144" s="8">
        <f t="shared" si="16"/>
        <v>1195.35</v>
      </c>
      <c r="I144" s="8">
        <f t="shared" si="16"/>
        <v>768</v>
      </c>
      <c r="J144" s="8">
        <v>1345</v>
      </c>
      <c r="K144" s="8">
        <f t="shared" si="16"/>
        <v>0</v>
      </c>
      <c r="L144" s="8">
        <f t="shared" si="16"/>
        <v>0</v>
      </c>
      <c r="M144" s="8">
        <f t="shared" si="16"/>
        <v>0</v>
      </c>
      <c r="N144" s="8">
        <f t="shared" si="16"/>
        <v>0</v>
      </c>
      <c r="O144" s="8">
        <f t="shared" si="7"/>
        <v>6901.7</v>
      </c>
      <c r="P144" s="17"/>
    </row>
    <row r="145" s="1" customFormat="1" customHeight="1" spans="1:16">
      <c r="A145" s="10" t="s">
        <v>63</v>
      </c>
      <c r="B145" s="10"/>
      <c r="C145" s="8">
        <f t="shared" ref="C145:N145" si="17">SUM(C13,C26,C38,C49,C60,C126)</f>
        <v>495.9</v>
      </c>
      <c r="D145" s="8">
        <f t="shared" si="17"/>
        <v>422.26</v>
      </c>
      <c r="E145" s="8">
        <f t="shared" si="17"/>
        <v>0</v>
      </c>
      <c r="F145" s="8">
        <f t="shared" si="17"/>
        <v>0</v>
      </c>
      <c r="G145" s="8">
        <f t="shared" si="17"/>
        <v>0</v>
      </c>
      <c r="H145" s="8">
        <f t="shared" si="17"/>
        <v>0</v>
      </c>
      <c r="I145" s="8">
        <f t="shared" si="17"/>
        <v>0</v>
      </c>
      <c r="J145" s="8" t="s">
        <v>90</v>
      </c>
      <c r="K145" s="8">
        <f t="shared" si="17"/>
        <v>0</v>
      </c>
      <c r="L145" s="8">
        <f t="shared" si="17"/>
        <v>0</v>
      </c>
      <c r="M145" s="8">
        <f t="shared" si="17"/>
        <v>0</v>
      </c>
      <c r="N145" s="8">
        <f t="shared" si="17"/>
        <v>0</v>
      </c>
      <c r="O145" s="8">
        <f t="shared" si="7"/>
        <v>918.16</v>
      </c>
      <c r="P145" s="17"/>
    </row>
    <row r="146" s="1" customFormat="1" customHeight="1" spans="1:16">
      <c r="A146" s="10" t="s">
        <v>64</v>
      </c>
      <c r="B146" s="10"/>
      <c r="C146" s="8">
        <f>C14</f>
        <v>0</v>
      </c>
      <c r="D146" s="8">
        <f t="shared" ref="D146:N146" si="18">D14</f>
        <v>0</v>
      </c>
      <c r="E146" s="8">
        <f t="shared" si="18"/>
        <v>0</v>
      </c>
      <c r="F146" s="8">
        <f t="shared" si="18"/>
        <v>0</v>
      </c>
      <c r="G146" s="8">
        <f t="shared" si="18"/>
        <v>0</v>
      </c>
      <c r="H146" s="8">
        <f t="shared" si="18"/>
        <v>0</v>
      </c>
      <c r="I146" s="8">
        <f t="shared" si="18"/>
        <v>0</v>
      </c>
      <c r="J146" s="8" t="s">
        <v>90</v>
      </c>
      <c r="K146" s="8">
        <f t="shared" si="18"/>
        <v>0</v>
      </c>
      <c r="L146" s="8">
        <f t="shared" si="18"/>
        <v>0</v>
      </c>
      <c r="M146" s="8">
        <f t="shared" si="18"/>
        <v>0</v>
      </c>
      <c r="N146" s="8">
        <f t="shared" si="18"/>
        <v>0</v>
      </c>
      <c r="O146" s="8">
        <f t="shared" si="7"/>
        <v>0</v>
      </c>
      <c r="P146" s="17"/>
    </row>
    <row r="147" s="1" customFormat="1" customHeight="1" spans="1:16">
      <c r="A147" s="23" t="s">
        <v>73</v>
      </c>
      <c r="B147" s="24"/>
      <c r="C147" s="8">
        <f t="shared" ref="C147:H147" si="19">SUM(C82,C92,C102,D112)</f>
        <v>0</v>
      </c>
      <c r="D147" s="8">
        <f t="shared" si="19"/>
        <v>0</v>
      </c>
      <c r="E147" s="8">
        <f t="shared" si="19"/>
        <v>0</v>
      </c>
      <c r="F147" s="8">
        <f t="shared" si="19"/>
        <v>0</v>
      </c>
      <c r="G147" s="8">
        <f t="shared" si="19"/>
        <v>0</v>
      </c>
      <c r="H147" s="8">
        <f t="shared" si="19"/>
        <v>0</v>
      </c>
      <c r="I147" s="8">
        <f t="shared" ref="I147:N147" si="20">SUM(I82,I92,I102,J112)</f>
        <v>0</v>
      </c>
      <c r="J147" s="8" t="s">
        <v>90</v>
      </c>
      <c r="K147" s="8">
        <f t="shared" si="20"/>
        <v>0</v>
      </c>
      <c r="L147" s="8">
        <f t="shared" si="20"/>
        <v>0</v>
      </c>
      <c r="M147" s="8">
        <f t="shared" si="20"/>
        <v>0</v>
      </c>
      <c r="N147" s="8">
        <f t="shared" si="20"/>
        <v>0</v>
      </c>
      <c r="O147" s="8">
        <f t="shared" si="7"/>
        <v>0</v>
      </c>
      <c r="P147" s="17"/>
    </row>
    <row r="148" s="1" customFormat="1" customHeight="1" spans="1:16">
      <c r="A148" s="23" t="s">
        <v>74</v>
      </c>
      <c r="B148" s="24"/>
      <c r="C148" s="8">
        <f t="shared" ref="C148:C153" si="21">SUM(C83,C93,C103,D113)</f>
        <v>122.4</v>
      </c>
      <c r="D148" s="8">
        <f t="shared" ref="D148:D153" si="22">SUM(D83,D93,D103,E113)</f>
        <v>1491.3</v>
      </c>
      <c r="E148" s="8">
        <f t="shared" ref="E148:E153" si="23">SUM(E83,E93,E103,F113)</f>
        <v>973.07</v>
      </c>
      <c r="F148" s="8">
        <f t="shared" ref="F148:F153" si="24">SUM(F83,F93,F103,G113)</f>
        <v>1920</v>
      </c>
      <c r="G148" s="8">
        <f t="shared" ref="G148:G153" si="25">SUM(G83,G93,G103,H113)</f>
        <v>1254.15</v>
      </c>
      <c r="H148" s="8">
        <f t="shared" ref="H148:H153" si="26">SUM(H83,H93,H103,I113)</f>
        <v>539.74</v>
      </c>
      <c r="I148" s="8">
        <f t="shared" ref="I148:N148" si="27">SUM(I83,I93,I103,J113)</f>
        <v>0</v>
      </c>
      <c r="J148" s="8" t="s">
        <v>90</v>
      </c>
      <c r="K148" s="8">
        <f t="shared" si="27"/>
        <v>0</v>
      </c>
      <c r="L148" s="8">
        <f t="shared" si="27"/>
        <v>0</v>
      </c>
      <c r="M148" s="8">
        <f t="shared" si="27"/>
        <v>0</v>
      </c>
      <c r="N148" s="8">
        <f t="shared" si="27"/>
        <v>0</v>
      </c>
      <c r="O148" s="8">
        <f t="shared" si="7"/>
        <v>6300.66</v>
      </c>
      <c r="P148" s="17"/>
    </row>
    <row r="149" s="1" customFormat="1" customHeight="1" spans="1:16">
      <c r="A149" s="23" t="s">
        <v>75</v>
      </c>
      <c r="B149" s="24"/>
      <c r="C149" s="8">
        <f t="shared" si="21"/>
        <v>0</v>
      </c>
      <c r="D149" s="8">
        <f t="shared" si="22"/>
        <v>0</v>
      </c>
      <c r="E149" s="8">
        <f t="shared" si="23"/>
        <v>0</v>
      </c>
      <c r="F149" s="8">
        <f t="shared" si="24"/>
        <v>0</v>
      </c>
      <c r="G149" s="8">
        <f t="shared" si="25"/>
        <v>0</v>
      </c>
      <c r="H149" s="8">
        <f t="shared" si="26"/>
        <v>0</v>
      </c>
      <c r="I149" s="8">
        <f t="shared" ref="I149:N149" si="28">SUM(I84,I94,I104,J114)</f>
        <v>0</v>
      </c>
      <c r="J149" s="8" t="s">
        <v>90</v>
      </c>
      <c r="K149" s="8">
        <f t="shared" si="28"/>
        <v>0</v>
      </c>
      <c r="L149" s="8">
        <f t="shared" si="28"/>
        <v>0</v>
      </c>
      <c r="M149" s="8">
        <f t="shared" si="28"/>
        <v>0</v>
      </c>
      <c r="N149" s="8">
        <f t="shared" si="28"/>
        <v>0</v>
      </c>
      <c r="O149" s="8">
        <f t="shared" si="7"/>
        <v>0</v>
      </c>
      <c r="P149" s="17"/>
    </row>
    <row r="150" s="1" customFormat="1" customHeight="1" spans="1:16">
      <c r="A150" s="23" t="s">
        <v>76</v>
      </c>
      <c r="B150" s="24"/>
      <c r="C150" s="8">
        <f t="shared" si="21"/>
        <v>0</v>
      </c>
      <c r="D150" s="8">
        <f t="shared" si="22"/>
        <v>0</v>
      </c>
      <c r="E150" s="8">
        <f t="shared" si="23"/>
        <v>0</v>
      </c>
      <c r="F150" s="8">
        <f t="shared" si="24"/>
        <v>0</v>
      </c>
      <c r="G150" s="8">
        <f t="shared" si="25"/>
        <v>0</v>
      </c>
      <c r="H150" s="8">
        <f t="shared" si="26"/>
        <v>0</v>
      </c>
      <c r="I150" s="8">
        <f t="shared" ref="I150:N150" si="29">SUM(I85,I95,I105,J115)</f>
        <v>0</v>
      </c>
      <c r="J150" s="8" t="s">
        <v>90</v>
      </c>
      <c r="K150" s="8">
        <f t="shared" si="29"/>
        <v>0</v>
      </c>
      <c r="L150" s="8">
        <f t="shared" si="29"/>
        <v>0</v>
      </c>
      <c r="M150" s="8">
        <f t="shared" si="29"/>
        <v>0</v>
      </c>
      <c r="N150" s="8">
        <f t="shared" si="29"/>
        <v>0</v>
      </c>
      <c r="O150" s="8">
        <f t="shared" si="7"/>
        <v>0</v>
      </c>
      <c r="P150" s="17"/>
    </row>
    <row r="151" s="1" customFormat="1" customHeight="1" spans="1:16">
      <c r="A151" s="23" t="s">
        <v>77</v>
      </c>
      <c r="B151" s="24"/>
      <c r="C151" s="8">
        <f>SUM(C86,C96,C116,C106)</f>
        <v>0</v>
      </c>
      <c r="D151" s="8">
        <f t="shared" ref="D151:N151" si="30">SUM(D86,D96,D116,D106)</f>
        <v>582.24</v>
      </c>
      <c r="E151" s="8">
        <f t="shared" si="30"/>
        <v>294.53</v>
      </c>
      <c r="F151" s="8">
        <f t="shared" si="30"/>
        <v>512</v>
      </c>
      <c r="G151" s="8">
        <f t="shared" si="30"/>
        <v>447.68</v>
      </c>
      <c r="H151" s="8">
        <f t="shared" si="30"/>
        <v>577.4</v>
      </c>
      <c r="I151" s="8">
        <f t="shared" si="30"/>
        <v>0</v>
      </c>
      <c r="J151" s="8">
        <f t="shared" si="30"/>
        <v>0</v>
      </c>
      <c r="K151" s="8">
        <f t="shared" si="30"/>
        <v>0</v>
      </c>
      <c r="L151" s="8">
        <f t="shared" si="30"/>
        <v>0</v>
      </c>
      <c r="M151" s="8">
        <f t="shared" si="30"/>
        <v>333.6</v>
      </c>
      <c r="N151" s="8">
        <f t="shared" si="30"/>
        <v>556</v>
      </c>
      <c r="O151" s="8">
        <f t="shared" si="7"/>
        <v>3303.45</v>
      </c>
      <c r="P151" s="17"/>
    </row>
    <row r="152" s="1" customFormat="1" customHeight="1" spans="1:16">
      <c r="A152" s="23" t="s">
        <v>78</v>
      </c>
      <c r="B152" s="24"/>
      <c r="C152" s="8">
        <f t="shared" si="21"/>
        <v>0</v>
      </c>
      <c r="D152" s="8">
        <f t="shared" si="22"/>
        <v>0</v>
      </c>
      <c r="E152" s="8">
        <f t="shared" si="23"/>
        <v>0</v>
      </c>
      <c r="F152" s="8">
        <f t="shared" si="24"/>
        <v>0</v>
      </c>
      <c r="G152" s="8">
        <f t="shared" si="25"/>
        <v>0</v>
      </c>
      <c r="H152" s="8">
        <f t="shared" si="26"/>
        <v>0</v>
      </c>
      <c r="I152" s="8">
        <f t="shared" ref="I152:N152" si="31">SUM(I87,I97,I107,J117)</f>
        <v>0</v>
      </c>
      <c r="J152" s="8" t="s">
        <v>90</v>
      </c>
      <c r="K152" s="8">
        <f t="shared" si="31"/>
        <v>0</v>
      </c>
      <c r="L152" s="8">
        <f t="shared" si="31"/>
        <v>0</v>
      </c>
      <c r="M152" s="8">
        <f t="shared" si="31"/>
        <v>0</v>
      </c>
      <c r="N152" s="8">
        <f t="shared" si="31"/>
        <v>0</v>
      </c>
      <c r="O152" s="8">
        <f t="shared" si="7"/>
        <v>0</v>
      </c>
      <c r="P152" s="17"/>
    </row>
    <row r="153" s="1" customFormat="1" customHeight="1" spans="1:16">
      <c r="A153" s="23" t="s">
        <v>79</v>
      </c>
      <c r="B153" s="24"/>
      <c r="C153" s="8">
        <f t="shared" si="21"/>
        <v>0</v>
      </c>
      <c r="D153" s="8">
        <f t="shared" si="22"/>
        <v>0</v>
      </c>
      <c r="E153" s="8">
        <f t="shared" si="23"/>
        <v>0</v>
      </c>
      <c r="F153" s="8">
        <f t="shared" si="24"/>
        <v>0</v>
      </c>
      <c r="G153" s="8">
        <f t="shared" si="25"/>
        <v>0</v>
      </c>
      <c r="H153" s="8">
        <f t="shared" si="26"/>
        <v>0</v>
      </c>
      <c r="I153" s="8">
        <f t="shared" ref="I153:N153" si="32">SUM(I88,I98,I108,J118)</f>
        <v>0</v>
      </c>
      <c r="J153" s="8" t="s">
        <v>90</v>
      </c>
      <c r="K153" s="8">
        <f t="shared" si="32"/>
        <v>0</v>
      </c>
      <c r="L153" s="8">
        <f t="shared" si="32"/>
        <v>0</v>
      </c>
      <c r="M153" s="8">
        <f t="shared" si="32"/>
        <v>0</v>
      </c>
      <c r="N153" s="8">
        <f t="shared" si="32"/>
        <v>0</v>
      </c>
      <c r="O153" s="8">
        <f t="shared" si="7"/>
        <v>0</v>
      </c>
      <c r="P153" s="17"/>
    </row>
    <row r="154" s="1" customFormat="1" customHeight="1" spans="1:16">
      <c r="A154" s="5" t="s">
        <v>84</v>
      </c>
      <c r="B154" s="5"/>
      <c r="C154" s="8">
        <f t="shared" ref="C154:N154" si="33">SUM(C119)</f>
        <v>0</v>
      </c>
      <c r="D154" s="8">
        <f t="shared" si="33"/>
        <v>0</v>
      </c>
      <c r="E154" s="8">
        <f t="shared" si="33"/>
        <v>0</v>
      </c>
      <c r="F154" s="8">
        <f t="shared" si="33"/>
        <v>0</v>
      </c>
      <c r="G154" s="8">
        <f t="shared" si="33"/>
        <v>0</v>
      </c>
      <c r="H154" s="8">
        <f t="shared" si="33"/>
        <v>0</v>
      </c>
      <c r="I154" s="8">
        <f t="shared" si="33"/>
        <v>0</v>
      </c>
      <c r="J154" s="8" t="s">
        <v>90</v>
      </c>
      <c r="K154" s="8">
        <f t="shared" si="33"/>
        <v>0</v>
      </c>
      <c r="L154" s="8">
        <f t="shared" si="33"/>
        <v>0</v>
      </c>
      <c r="M154" s="8">
        <f t="shared" si="33"/>
        <v>0</v>
      </c>
      <c r="N154" s="8">
        <f t="shared" si="33"/>
        <v>0</v>
      </c>
      <c r="O154" s="8">
        <f t="shared" si="7"/>
        <v>0</v>
      </c>
      <c r="P154" s="17"/>
    </row>
    <row r="155" s="1" customFormat="1" customHeight="1" spans="1:16">
      <c r="A155" s="5" t="s">
        <v>85</v>
      </c>
      <c r="B155" s="5"/>
      <c r="C155" s="8">
        <f t="shared" ref="C155:O155" si="34">SUM(C123)</f>
        <v>0</v>
      </c>
      <c r="D155" s="8">
        <f t="shared" si="34"/>
        <v>0</v>
      </c>
      <c r="E155" s="8">
        <f t="shared" si="34"/>
        <v>0</v>
      </c>
      <c r="F155" s="8">
        <f t="shared" si="34"/>
        <v>0</v>
      </c>
      <c r="G155" s="8">
        <f t="shared" si="34"/>
        <v>0</v>
      </c>
      <c r="H155" s="8">
        <f t="shared" si="34"/>
        <v>0</v>
      </c>
      <c r="I155" s="8">
        <f t="shared" si="34"/>
        <v>0</v>
      </c>
      <c r="J155" s="8" t="s">
        <v>90</v>
      </c>
      <c r="K155" s="8">
        <f t="shared" si="34"/>
        <v>0</v>
      </c>
      <c r="L155" s="8">
        <f t="shared" si="34"/>
        <v>0</v>
      </c>
      <c r="M155" s="8">
        <f t="shared" si="34"/>
        <v>0</v>
      </c>
      <c r="N155" s="8">
        <f t="shared" si="34"/>
        <v>0</v>
      </c>
      <c r="O155" s="8">
        <f t="shared" si="7"/>
        <v>0</v>
      </c>
      <c r="P155" s="17"/>
    </row>
    <row r="156" s="1" customFormat="1" customHeight="1" spans="1:16">
      <c r="A156" s="5" t="s">
        <v>65</v>
      </c>
      <c r="B156" s="5"/>
      <c r="C156" s="8">
        <f>SUM(C124,C15)</f>
        <v>0</v>
      </c>
      <c r="D156" s="8">
        <f t="shared" ref="D156:O156" si="35">SUM(D124,D15)</f>
        <v>0</v>
      </c>
      <c r="E156" s="8">
        <f t="shared" si="35"/>
        <v>0</v>
      </c>
      <c r="F156" s="8">
        <f t="shared" si="35"/>
        <v>0</v>
      </c>
      <c r="G156" s="8">
        <f t="shared" si="35"/>
        <v>0</v>
      </c>
      <c r="H156" s="8">
        <f t="shared" si="35"/>
        <v>0</v>
      </c>
      <c r="I156" s="8">
        <f t="shared" si="35"/>
        <v>0</v>
      </c>
      <c r="J156" s="8" t="s">
        <v>90</v>
      </c>
      <c r="K156" s="8">
        <f t="shared" si="35"/>
        <v>0</v>
      </c>
      <c r="L156" s="8">
        <f t="shared" si="35"/>
        <v>0</v>
      </c>
      <c r="M156" s="8">
        <f t="shared" si="35"/>
        <v>0</v>
      </c>
      <c r="N156" s="8">
        <f t="shared" si="35"/>
        <v>0</v>
      </c>
      <c r="O156" s="8">
        <f t="shared" si="7"/>
        <v>0</v>
      </c>
      <c r="P156" s="17"/>
    </row>
    <row r="157" s="1" customFormat="1" customHeight="1" spans="1:16">
      <c r="A157" s="5" t="s">
        <v>86</v>
      </c>
      <c r="B157" s="5"/>
      <c r="C157" s="8">
        <f t="shared" ref="C157:O157" si="36">SUM(C125)</f>
        <v>0</v>
      </c>
      <c r="D157" s="8">
        <f t="shared" si="36"/>
        <v>0</v>
      </c>
      <c r="E157" s="8">
        <f t="shared" si="36"/>
        <v>0</v>
      </c>
      <c r="F157" s="8">
        <f t="shared" si="36"/>
        <v>0</v>
      </c>
      <c r="G157" s="8">
        <f t="shared" si="36"/>
        <v>0</v>
      </c>
      <c r="H157" s="8">
        <f t="shared" si="36"/>
        <v>0</v>
      </c>
      <c r="I157" s="8">
        <f t="shared" si="36"/>
        <v>0</v>
      </c>
      <c r="J157" s="8" t="s">
        <v>90</v>
      </c>
      <c r="K157" s="8">
        <f t="shared" si="36"/>
        <v>0</v>
      </c>
      <c r="L157" s="8">
        <f t="shared" si="36"/>
        <v>0</v>
      </c>
      <c r="M157" s="8">
        <f t="shared" si="36"/>
        <v>0</v>
      </c>
      <c r="N157" s="8">
        <f t="shared" si="36"/>
        <v>0</v>
      </c>
      <c r="O157" s="8">
        <f t="shared" si="7"/>
        <v>0</v>
      </c>
      <c r="P157" s="17"/>
    </row>
    <row r="158" s="1" customFormat="1" customHeight="1" spans="1:16">
      <c r="A158" s="5" t="s">
        <v>13</v>
      </c>
      <c r="B158" s="5"/>
      <c r="C158" s="8">
        <f t="shared" ref="C158:O158" si="37">SUM(C134:C157)</f>
        <v>13097.6</v>
      </c>
      <c r="D158" s="8">
        <f t="shared" si="37"/>
        <v>17925.43</v>
      </c>
      <c r="E158" s="8">
        <f t="shared" si="37"/>
        <v>23238.13</v>
      </c>
      <c r="F158" s="8">
        <f t="shared" si="37"/>
        <v>42060</v>
      </c>
      <c r="G158" s="8">
        <f t="shared" si="37"/>
        <v>31198.08</v>
      </c>
      <c r="H158" s="8">
        <f t="shared" si="37"/>
        <v>35132.06</v>
      </c>
      <c r="I158" s="8">
        <f t="shared" si="37"/>
        <v>63920.61</v>
      </c>
      <c r="J158" s="8">
        <f t="shared" si="37"/>
        <v>55719</v>
      </c>
      <c r="K158" s="8">
        <f t="shared" si="37"/>
        <v>41321.03</v>
      </c>
      <c r="L158" s="8">
        <f t="shared" si="37"/>
        <v>15238.58</v>
      </c>
      <c r="M158" s="8">
        <f t="shared" si="37"/>
        <v>49330.39</v>
      </c>
      <c r="N158" s="8">
        <f t="shared" si="37"/>
        <v>60018.94</v>
      </c>
      <c r="O158" s="8">
        <f t="shared" si="37"/>
        <v>448199.85</v>
      </c>
      <c r="P158" s="17"/>
    </row>
    <row r="159" s="1" customFormat="1" customHeight="1" spans="2:10">
      <c r="B159" s="3"/>
      <c r="J159" s="26"/>
    </row>
    <row r="160" s="1" customFormat="1" customHeight="1" spans="1:2">
      <c r="A160" s="21" t="s">
        <v>89</v>
      </c>
      <c r="B160" s="22"/>
    </row>
    <row r="161" s="1" customFormat="1" customHeight="1" spans="1:15">
      <c r="A161" s="5" t="s">
        <v>48</v>
      </c>
      <c r="B161" s="5"/>
      <c r="C161" s="6">
        <v>43101</v>
      </c>
      <c r="D161" s="6">
        <v>43133</v>
      </c>
      <c r="E161" s="6">
        <v>43162</v>
      </c>
      <c r="F161" s="6">
        <v>43194</v>
      </c>
      <c r="G161" s="6">
        <v>43225</v>
      </c>
      <c r="H161" s="6">
        <v>43257</v>
      </c>
      <c r="I161" s="6">
        <v>43288</v>
      </c>
      <c r="J161" s="6">
        <v>43313</v>
      </c>
      <c r="K161" s="6">
        <v>43352</v>
      </c>
      <c r="L161" s="6">
        <v>43383</v>
      </c>
      <c r="M161" s="6">
        <v>43415</v>
      </c>
      <c r="N161" s="6">
        <v>43446</v>
      </c>
      <c r="O161" s="4" t="s">
        <v>50</v>
      </c>
    </row>
    <row r="162" s="1" customFormat="1" customHeight="1" spans="1:15">
      <c r="A162" s="5" t="s">
        <v>51</v>
      </c>
      <c r="B162" s="5"/>
      <c r="C162" s="8">
        <f>SUM(C2:C15)</f>
        <v>4125.1</v>
      </c>
      <c r="D162" s="8">
        <f t="shared" ref="D162:N162" si="38">SUM(D2:D15)</f>
        <v>4404.22</v>
      </c>
      <c r="E162" s="8">
        <f t="shared" si="38"/>
        <v>4580.67</v>
      </c>
      <c r="F162" s="8">
        <f t="shared" si="38"/>
        <v>8032</v>
      </c>
      <c r="G162" s="8">
        <f t="shared" si="38"/>
        <v>5015.54</v>
      </c>
      <c r="H162" s="8">
        <f t="shared" si="38"/>
        <v>5525.22</v>
      </c>
      <c r="I162" s="8">
        <f t="shared" si="38"/>
        <v>8033.83</v>
      </c>
      <c r="J162" s="8">
        <v>6013</v>
      </c>
      <c r="K162" s="8">
        <f t="shared" si="38"/>
        <v>0</v>
      </c>
      <c r="L162" s="8">
        <f t="shared" si="38"/>
        <v>0</v>
      </c>
      <c r="M162" s="8">
        <f t="shared" si="38"/>
        <v>0</v>
      </c>
      <c r="N162" s="8">
        <f t="shared" si="38"/>
        <v>0</v>
      </c>
      <c r="O162" s="8">
        <f>SUM(C162:N162)</f>
        <v>45729.58</v>
      </c>
    </row>
    <row r="163" s="1" customFormat="1" customHeight="1" spans="1:15">
      <c r="A163" s="5" t="s">
        <v>66</v>
      </c>
      <c r="B163" s="5"/>
      <c r="C163" s="8">
        <f>SUM(C16:C27)</f>
        <v>0</v>
      </c>
      <c r="D163" s="8">
        <f t="shared" ref="D163:N163" si="39">SUM(D16:D27)</f>
        <v>0</v>
      </c>
      <c r="E163" s="8">
        <f t="shared" si="39"/>
        <v>0</v>
      </c>
      <c r="F163" s="8">
        <f t="shared" si="39"/>
        <v>0</v>
      </c>
      <c r="G163" s="8">
        <f t="shared" si="39"/>
        <v>0</v>
      </c>
      <c r="H163" s="8">
        <f t="shared" si="39"/>
        <v>0</v>
      </c>
      <c r="I163" s="8">
        <f t="shared" si="39"/>
        <v>0</v>
      </c>
      <c r="J163" s="8" t="s">
        <v>90</v>
      </c>
      <c r="K163" s="8">
        <f t="shared" si="39"/>
        <v>0</v>
      </c>
      <c r="L163" s="8">
        <f t="shared" si="39"/>
        <v>0</v>
      </c>
      <c r="M163" s="8">
        <f t="shared" si="39"/>
        <v>0</v>
      </c>
      <c r="N163" s="8">
        <f t="shared" si="39"/>
        <v>0</v>
      </c>
      <c r="O163" s="8">
        <f t="shared" ref="O163:O174" si="40">SUM(C163:N163)</f>
        <v>0</v>
      </c>
    </row>
    <row r="164" s="1" customFormat="1" customHeight="1" spans="1:15">
      <c r="A164" s="5" t="s">
        <v>67</v>
      </c>
      <c r="B164" s="5"/>
      <c r="C164" s="8">
        <f t="shared" ref="C164:N164" si="41">SUM(C28:C38)</f>
        <v>0</v>
      </c>
      <c r="D164" s="8">
        <f t="shared" si="41"/>
        <v>0</v>
      </c>
      <c r="E164" s="8">
        <f t="shared" si="41"/>
        <v>951.6</v>
      </c>
      <c r="F164" s="8">
        <f t="shared" si="41"/>
        <v>2576</v>
      </c>
      <c r="G164" s="8">
        <f t="shared" si="41"/>
        <v>1019.88</v>
      </c>
      <c r="H164" s="8">
        <f t="shared" si="41"/>
        <v>1274.85</v>
      </c>
      <c r="I164" s="8">
        <f t="shared" si="41"/>
        <v>6046.5</v>
      </c>
      <c r="J164" s="8">
        <v>920</v>
      </c>
      <c r="K164" s="8">
        <f t="shared" si="41"/>
        <v>1132.78</v>
      </c>
      <c r="L164" s="8">
        <f t="shared" si="41"/>
        <v>2489.56</v>
      </c>
      <c r="M164" s="8">
        <f t="shared" si="41"/>
        <v>2377.56</v>
      </c>
      <c r="N164" s="8">
        <f t="shared" si="41"/>
        <v>3047.95</v>
      </c>
      <c r="O164" s="8">
        <f t="shared" si="40"/>
        <v>21836.68</v>
      </c>
    </row>
    <row r="165" s="1" customFormat="1" customHeight="1" spans="1:15">
      <c r="A165" s="5" t="s">
        <v>68</v>
      </c>
      <c r="B165" s="5"/>
      <c r="C165" s="8">
        <f t="shared" ref="C165:N165" si="42">SUM(C39:C49)</f>
        <v>3764.5</v>
      </c>
      <c r="D165" s="8">
        <f t="shared" si="42"/>
        <v>3978.79</v>
      </c>
      <c r="E165" s="8">
        <f t="shared" si="42"/>
        <v>4575.66</v>
      </c>
      <c r="F165" s="8">
        <f t="shared" si="42"/>
        <v>8880</v>
      </c>
      <c r="G165" s="8">
        <f t="shared" si="42"/>
        <v>5642.28</v>
      </c>
      <c r="H165" s="8">
        <f t="shared" si="42"/>
        <v>8135.76</v>
      </c>
      <c r="I165" s="8">
        <f t="shared" si="42"/>
        <v>1415.64</v>
      </c>
      <c r="J165" s="8">
        <v>6440</v>
      </c>
      <c r="K165" s="8">
        <f t="shared" si="42"/>
        <v>2116.25</v>
      </c>
      <c r="L165" s="8">
        <f t="shared" si="42"/>
        <v>4191.7</v>
      </c>
      <c r="M165" s="8">
        <f t="shared" si="42"/>
        <v>5391.78</v>
      </c>
      <c r="N165" s="8">
        <f t="shared" si="42"/>
        <v>6860.15</v>
      </c>
      <c r="O165" s="8">
        <f t="shared" si="40"/>
        <v>61392.51</v>
      </c>
    </row>
    <row r="166" s="1" customFormat="1" customHeight="1" spans="1:15">
      <c r="A166" s="5" t="s">
        <v>69</v>
      </c>
      <c r="B166" s="5"/>
      <c r="C166" s="8">
        <f t="shared" ref="C166:N166" si="43">SUM(C50:C60)</f>
        <v>2305.2</v>
      </c>
      <c r="D166" s="8">
        <f t="shared" si="43"/>
        <v>2780.88</v>
      </c>
      <c r="E166" s="8">
        <f t="shared" si="43"/>
        <v>5171.37</v>
      </c>
      <c r="F166" s="8">
        <f t="shared" si="43"/>
        <v>8404</v>
      </c>
      <c r="G166" s="8">
        <f t="shared" si="43"/>
        <v>6113.62</v>
      </c>
      <c r="H166" s="8">
        <f t="shared" si="43"/>
        <v>9485.51</v>
      </c>
      <c r="I166" s="8">
        <f t="shared" si="43"/>
        <v>6821.47</v>
      </c>
      <c r="J166" s="8">
        <v>14000</v>
      </c>
      <c r="K166" s="8">
        <f t="shared" si="43"/>
        <v>13280</v>
      </c>
      <c r="L166" s="8">
        <f t="shared" si="43"/>
        <v>2318.44</v>
      </c>
      <c r="M166" s="8">
        <f t="shared" si="43"/>
        <v>13404.89</v>
      </c>
      <c r="N166" s="8">
        <f t="shared" si="43"/>
        <v>15227.29</v>
      </c>
      <c r="O166" s="8">
        <f t="shared" si="40"/>
        <v>99312.67</v>
      </c>
    </row>
    <row r="167" s="1" customFormat="1" customHeight="1" spans="1:15">
      <c r="A167" s="5" t="s">
        <v>70</v>
      </c>
      <c r="B167" s="5"/>
      <c r="C167" s="8">
        <f t="shared" ref="C167:N167" si="44">SUM(C61:C69)</f>
        <v>648</v>
      </c>
      <c r="D167" s="8">
        <f t="shared" si="44"/>
        <v>648</v>
      </c>
      <c r="E167" s="8">
        <f t="shared" si="44"/>
        <v>2412.62</v>
      </c>
      <c r="F167" s="8">
        <f t="shared" si="44"/>
        <v>4480</v>
      </c>
      <c r="G167" s="8">
        <f t="shared" si="44"/>
        <v>6603.9</v>
      </c>
      <c r="H167" s="8">
        <f t="shared" si="44"/>
        <v>3721.25</v>
      </c>
      <c r="I167" s="8">
        <f t="shared" si="44"/>
        <v>14225.48</v>
      </c>
      <c r="J167" s="8">
        <v>4025</v>
      </c>
      <c r="K167" s="8">
        <f t="shared" si="44"/>
        <v>11016</v>
      </c>
      <c r="L167" s="8">
        <f t="shared" si="44"/>
        <v>1474.28</v>
      </c>
      <c r="M167" s="8">
        <f t="shared" si="44"/>
        <v>12859.34</v>
      </c>
      <c r="N167" s="8">
        <f t="shared" si="44"/>
        <v>15853.52</v>
      </c>
      <c r="O167" s="8">
        <f t="shared" si="40"/>
        <v>77967.39</v>
      </c>
    </row>
    <row r="168" s="1" customFormat="1" customHeight="1" spans="1:15">
      <c r="A168" s="5" t="s">
        <v>71</v>
      </c>
      <c r="B168" s="5"/>
      <c r="C168" s="8">
        <f t="shared" ref="C168:N168" si="45">SUM(C70:C78)</f>
        <v>2010</v>
      </c>
      <c r="D168" s="8">
        <f t="shared" si="45"/>
        <v>2030</v>
      </c>
      <c r="E168" s="8">
        <f t="shared" si="45"/>
        <v>1224.8</v>
      </c>
      <c r="F168" s="8">
        <f t="shared" si="45"/>
        <v>1848</v>
      </c>
      <c r="G168" s="8">
        <f t="shared" si="45"/>
        <v>1511</v>
      </c>
      <c r="H168" s="8">
        <f t="shared" si="45"/>
        <v>1671</v>
      </c>
      <c r="I168" s="8">
        <f t="shared" si="45"/>
        <v>10660.05</v>
      </c>
      <c r="J168" s="8">
        <v>4365</v>
      </c>
      <c r="K168" s="8">
        <f t="shared" si="45"/>
        <v>9520</v>
      </c>
      <c r="L168" s="8">
        <f t="shared" si="45"/>
        <v>2042.6</v>
      </c>
      <c r="M168" s="8">
        <f t="shared" si="45"/>
        <v>9794.12</v>
      </c>
      <c r="N168" s="8">
        <f t="shared" si="45"/>
        <v>11975.63</v>
      </c>
      <c r="O168" s="8">
        <f t="shared" si="40"/>
        <v>58652.2</v>
      </c>
    </row>
    <row r="169" s="1" customFormat="1" customHeight="1" spans="1:15">
      <c r="A169" s="5" t="s">
        <v>72</v>
      </c>
      <c r="B169" s="5"/>
      <c r="C169" s="8">
        <f t="shared" ref="C169:N169" si="46">SUM(C79:C88)</f>
        <v>0</v>
      </c>
      <c r="D169" s="8">
        <f t="shared" si="46"/>
        <v>0</v>
      </c>
      <c r="E169" s="8">
        <f t="shared" si="46"/>
        <v>1254</v>
      </c>
      <c r="F169" s="8">
        <f t="shared" si="46"/>
        <v>1824</v>
      </c>
      <c r="G169" s="8">
        <f t="shared" si="46"/>
        <v>1365.39</v>
      </c>
      <c r="H169" s="8">
        <f t="shared" si="46"/>
        <v>1398.95</v>
      </c>
      <c r="I169" s="8">
        <f t="shared" si="46"/>
        <v>4905.9</v>
      </c>
      <c r="J169" s="8">
        <v>7378</v>
      </c>
      <c r="K169" s="8">
        <f t="shared" si="46"/>
        <v>3872</v>
      </c>
      <c r="L169" s="8">
        <f t="shared" si="46"/>
        <v>550</v>
      </c>
      <c r="M169" s="8">
        <f t="shared" si="46"/>
        <v>3015.1</v>
      </c>
      <c r="N169" s="8">
        <f t="shared" si="46"/>
        <v>3199.4</v>
      </c>
      <c r="O169" s="8">
        <f t="shared" si="40"/>
        <v>28762.74</v>
      </c>
    </row>
    <row r="170" s="1" customFormat="1" customHeight="1" spans="1:15">
      <c r="A170" s="5" t="s">
        <v>80</v>
      </c>
      <c r="B170" s="5"/>
      <c r="C170" s="8">
        <f t="shared" ref="C170:N170" si="47">SUM(C89:C98)</f>
        <v>0</v>
      </c>
      <c r="D170" s="8">
        <f t="shared" si="47"/>
        <v>0</v>
      </c>
      <c r="E170" s="8">
        <f t="shared" si="47"/>
        <v>0</v>
      </c>
      <c r="F170" s="8">
        <f t="shared" si="47"/>
        <v>0</v>
      </c>
      <c r="G170" s="8">
        <f t="shared" si="47"/>
        <v>0</v>
      </c>
      <c r="H170" s="8">
        <f t="shared" si="47"/>
        <v>0</v>
      </c>
      <c r="I170" s="8">
        <f t="shared" si="47"/>
        <v>7125.8</v>
      </c>
      <c r="J170" s="8">
        <v>4700</v>
      </c>
      <c r="K170" s="8">
        <f t="shared" si="47"/>
        <v>384</v>
      </c>
      <c r="L170" s="8">
        <f t="shared" si="47"/>
        <v>768</v>
      </c>
      <c r="M170" s="8">
        <f t="shared" si="47"/>
        <v>672</v>
      </c>
      <c r="N170" s="8">
        <f t="shared" si="47"/>
        <v>1128</v>
      </c>
      <c r="O170" s="8">
        <f t="shared" si="40"/>
        <v>14777.8</v>
      </c>
    </row>
    <row r="171" s="1" customFormat="1" customHeight="1" spans="1:15">
      <c r="A171" s="5" t="s">
        <v>81</v>
      </c>
      <c r="B171" s="5"/>
      <c r="C171" s="8">
        <f>SUM(C99:C108)</f>
        <v>244.8</v>
      </c>
      <c r="D171" s="8">
        <f t="shared" ref="D171:N171" si="48">SUM(D99:D108)</f>
        <v>4083.54</v>
      </c>
      <c r="E171" s="8">
        <f t="shared" si="48"/>
        <v>3067.41</v>
      </c>
      <c r="F171" s="8">
        <f t="shared" si="48"/>
        <v>6016</v>
      </c>
      <c r="G171" s="8">
        <f t="shared" si="48"/>
        <v>3926.47</v>
      </c>
      <c r="H171" s="8">
        <f t="shared" si="48"/>
        <v>3919.52</v>
      </c>
      <c r="I171" s="8">
        <f t="shared" si="48"/>
        <v>361.04</v>
      </c>
      <c r="J171" s="8">
        <v>4007</v>
      </c>
      <c r="K171" s="8">
        <f t="shared" si="48"/>
        <v>0</v>
      </c>
      <c r="L171" s="8">
        <f t="shared" si="48"/>
        <v>1404</v>
      </c>
      <c r="M171" s="8">
        <f t="shared" si="48"/>
        <v>1482</v>
      </c>
      <c r="N171" s="8">
        <f t="shared" si="48"/>
        <v>2171</v>
      </c>
      <c r="O171" s="8">
        <f t="shared" si="40"/>
        <v>30682.78</v>
      </c>
    </row>
    <row r="172" s="1" customFormat="1" customHeight="1" spans="1:15">
      <c r="A172" s="5" t="s">
        <v>82</v>
      </c>
      <c r="B172" s="5"/>
      <c r="C172" s="8">
        <f>SUM(C109:C118)</f>
        <v>0</v>
      </c>
      <c r="D172" s="8">
        <f t="shared" ref="D172:N172" si="49">SUM(D109:D118)</f>
        <v>0</v>
      </c>
      <c r="E172" s="8">
        <f t="shared" si="49"/>
        <v>0</v>
      </c>
      <c r="F172" s="8">
        <f t="shared" si="49"/>
        <v>0</v>
      </c>
      <c r="G172" s="8">
        <f t="shared" si="49"/>
        <v>0</v>
      </c>
      <c r="H172" s="8">
        <f t="shared" si="49"/>
        <v>0</v>
      </c>
      <c r="I172" s="8">
        <f t="shared" si="49"/>
        <v>4324.9</v>
      </c>
      <c r="J172" s="8">
        <v>3871</v>
      </c>
      <c r="K172" s="8">
        <f t="shared" si="49"/>
        <v>0</v>
      </c>
      <c r="L172" s="8">
        <f t="shared" si="49"/>
        <v>0</v>
      </c>
      <c r="M172" s="8">
        <f t="shared" si="49"/>
        <v>333.6</v>
      </c>
      <c r="N172" s="8">
        <f t="shared" si="49"/>
        <v>556</v>
      </c>
      <c r="O172" s="8">
        <f t="shared" si="40"/>
        <v>9085.5</v>
      </c>
    </row>
    <row r="173" s="1" customFormat="1" customHeight="1" spans="1:15">
      <c r="A173" s="5" t="s">
        <v>83</v>
      </c>
      <c r="B173" s="5"/>
      <c r="C173" s="8">
        <f>SUM(C119:C126)</f>
        <v>0</v>
      </c>
      <c r="D173" s="8">
        <f t="shared" ref="D173:N173" si="50">SUM(D119:D126)</f>
        <v>0</v>
      </c>
      <c r="E173" s="8">
        <f t="shared" si="50"/>
        <v>0</v>
      </c>
      <c r="F173" s="8">
        <f t="shared" si="50"/>
        <v>0</v>
      </c>
      <c r="G173" s="8">
        <f t="shared" si="50"/>
        <v>0</v>
      </c>
      <c r="H173" s="8">
        <f t="shared" si="50"/>
        <v>0</v>
      </c>
      <c r="I173" s="8">
        <f t="shared" si="50"/>
        <v>0</v>
      </c>
      <c r="J173" s="8" t="s">
        <v>90</v>
      </c>
      <c r="K173" s="8">
        <f t="shared" si="50"/>
        <v>0</v>
      </c>
      <c r="L173" s="8">
        <f t="shared" si="50"/>
        <v>0</v>
      </c>
      <c r="M173" s="8">
        <f t="shared" si="50"/>
        <v>0</v>
      </c>
      <c r="N173" s="8">
        <f t="shared" si="50"/>
        <v>0</v>
      </c>
      <c r="O173" s="8">
        <f t="shared" si="40"/>
        <v>0</v>
      </c>
    </row>
    <row r="174" s="1" customFormat="1" customHeight="1" spans="1:15">
      <c r="A174" s="5" t="s">
        <v>87</v>
      </c>
      <c r="B174" s="5"/>
      <c r="C174" s="8">
        <f t="shared" ref="C174:N174" si="51">SUM(C127:C129)</f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0</v>
      </c>
      <c r="H174" s="8">
        <f t="shared" si="51"/>
        <v>0</v>
      </c>
      <c r="I174" s="8">
        <f t="shared" si="51"/>
        <v>0</v>
      </c>
      <c r="J174" s="8" t="s">
        <v>90</v>
      </c>
      <c r="K174" s="8">
        <f t="shared" si="51"/>
        <v>0</v>
      </c>
      <c r="L174" s="8">
        <f t="shared" si="51"/>
        <v>0</v>
      </c>
      <c r="M174" s="8">
        <f t="shared" si="51"/>
        <v>0</v>
      </c>
      <c r="N174" s="8">
        <f t="shared" si="51"/>
        <v>0</v>
      </c>
      <c r="O174" s="8">
        <f t="shared" si="40"/>
        <v>0</v>
      </c>
    </row>
    <row r="175" s="1" customFormat="1" customHeight="1" spans="1:15">
      <c r="A175" s="5" t="s">
        <v>13</v>
      </c>
      <c r="B175" s="5"/>
      <c r="C175" s="8">
        <f>SUM(C162:C174)</f>
        <v>13097.6</v>
      </c>
      <c r="D175" s="8">
        <f t="shared" ref="D175:O175" si="52">SUM(D162:D174)</f>
        <v>17925.43</v>
      </c>
      <c r="E175" s="8">
        <f t="shared" si="52"/>
        <v>23238.13</v>
      </c>
      <c r="F175" s="8">
        <f t="shared" si="52"/>
        <v>42060</v>
      </c>
      <c r="G175" s="8">
        <f t="shared" si="52"/>
        <v>31198.08</v>
      </c>
      <c r="H175" s="8">
        <f t="shared" si="52"/>
        <v>35132.06</v>
      </c>
      <c r="I175" s="8">
        <f t="shared" si="52"/>
        <v>63920.61</v>
      </c>
      <c r="J175" s="8">
        <f t="shared" si="52"/>
        <v>55719</v>
      </c>
      <c r="K175" s="8">
        <f t="shared" si="52"/>
        <v>41321.03</v>
      </c>
      <c r="L175" s="8">
        <f t="shared" si="52"/>
        <v>15238.58</v>
      </c>
      <c r="M175" s="8">
        <f t="shared" si="52"/>
        <v>49330.39</v>
      </c>
      <c r="N175" s="8">
        <f t="shared" si="52"/>
        <v>60018.94</v>
      </c>
      <c r="O175" s="8">
        <f t="shared" si="52"/>
        <v>448199.85</v>
      </c>
    </row>
    <row r="176" s="1" customFormat="1" customHeight="1" spans="2:15">
      <c r="B176" s="3"/>
      <c r="C176" s="17"/>
      <c r="D176" s="17"/>
      <c r="E176" s="17"/>
      <c r="F176" s="17"/>
      <c r="G176" s="17"/>
      <c r="H176" s="17"/>
      <c r="I176" s="17"/>
      <c r="J176" s="26"/>
      <c r="K176" s="17"/>
      <c r="L176" s="17"/>
      <c r="M176" s="17"/>
      <c r="N176" s="17"/>
      <c r="O176" s="17"/>
    </row>
    <row r="177" s="2" customFormat="1" customHeight="1" spans="2:15">
      <c r="B177" s="25"/>
      <c r="C177" s="2">
        <f t="shared" ref="C177:O177" si="53">IF(AND(C130=C158,C175=C130,C158=C175),0,"不平衡")</f>
        <v>0</v>
      </c>
      <c r="D177" s="2">
        <f t="shared" si="53"/>
        <v>0</v>
      </c>
      <c r="E177" s="2">
        <f t="shared" si="53"/>
        <v>0</v>
      </c>
      <c r="F177" s="2">
        <f t="shared" si="53"/>
        <v>0</v>
      </c>
      <c r="G177" s="2">
        <f t="shared" si="53"/>
        <v>0</v>
      </c>
      <c r="H177" s="2">
        <f t="shared" si="53"/>
        <v>0</v>
      </c>
      <c r="I177" s="2">
        <f t="shared" si="53"/>
        <v>0</v>
      </c>
      <c r="J177" s="17" t="s">
        <v>91</v>
      </c>
      <c r="K177" s="2">
        <f t="shared" si="53"/>
        <v>0</v>
      </c>
      <c r="L177" s="2">
        <f t="shared" si="53"/>
        <v>0</v>
      </c>
      <c r="M177" s="2">
        <f t="shared" si="53"/>
        <v>0</v>
      </c>
      <c r="N177" s="2">
        <f t="shared" si="53"/>
        <v>0</v>
      </c>
      <c r="O177" s="2">
        <f t="shared" si="53"/>
        <v>0</v>
      </c>
    </row>
    <row r="178" s="1" customFormat="1" customHeight="1" spans="2:256">
      <c r="B178" s="3"/>
      <c r="J178" s="2"/>
      <c r="IU178"/>
      <c r="IV178"/>
    </row>
    <row r="179" s="1" customFormat="1" customHeight="1" spans="1:256">
      <c r="A179" s="3" t="s">
        <v>92</v>
      </c>
      <c r="B179" s="3"/>
      <c r="IU179"/>
      <c r="IV179"/>
    </row>
    <row r="180" s="1" customFormat="1" customHeight="1" spans="1:256">
      <c r="A180" s="5" t="s">
        <v>93</v>
      </c>
      <c r="B180" s="5"/>
      <c r="C180" s="6">
        <v>43101</v>
      </c>
      <c r="D180" s="6">
        <v>43133</v>
      </c>
      <c r="E180" s="6">
        <v>43162</v>
      </c>
      <c r="F180" s="6">
        <v>43194</v>
      </c>
      <c r="G180" s="6">
        <v>43225</v>
      </c>
      <c r="H180" s="6">
        <v>43257</v>
      </c>
      <c r="I180" s="6">
        <v>43288</v>
      </c>
      <c r="J180" s="6">
        <v>43313</v>
      </c>
      <c r="K180" s="6">
        <v>43352</v>
      </c>
      <c r="L180" s="6">
        <v>43383</v>
      </c>
      <c r="M180" s="6">
        <v>43415</v>
      </c>
      <c r="N180" s="6">
        <v>43446</v>
      </c>
      <c r="O180" s="4" t="s">
        <v>50</v>
      </c>
      <c r="IU180"/>
      <c r="IV180"/>
    </row>
    <row r="181" s="1" customFormat="1" customHeight="1" spans="1:256">
      <c r="A181" s="5" t="s">
        <v>94</v>
      </c>
      <c r="B181" s="5"/>
      <c r="C181" s="8">
        <f t="shared" ref="C181:N181" si="54">C175-C182-C183</f>
        <v>12817.6</v>
      </c>
      <c r="D181" s="8">
        <f t="shared" si="54"/>
        <v>17925.43</v>
      </c>
      <c r="E181" s="8">
        <f t="shared" si="54"/>
        <v>22852.41</v>
      </c>
      <c r="F181" s="8">
        <f t="shared" si="54"/>
        <v>41100</v>
      </c>
      <c r="G181" s="8">
        <f t="shared" si="54"/>
        <v>30662.12</v>
      </c>
      <c r="H181" s="8">
        <f t="shared" si="54"/>
        <v>34689.57</v>
      </c>
      <c r="I181" s="8">
        <f t="shared" si="54"/>
        <v>61461.12</v>
      </c>
      <c r="J181" s="8">
        <v>55302</v>
      </c>
      <c r="K181" s="8">
        <f t="shared" si="54"/>
        <v>41321.03</v>
      </c>
      <c r="L181" s="8">
        <f t="shared" si="54"/>
        <v>15238.58</v>
      </c>
      <c r="M181" s="8">
        <f t="shared" si="54"/>
        <v>49330.39</v>
      </c>
      <c r="N181" s="8">
        <f t="shared" si="54"/>
        <v>60018.94</v>
      </c>
      <c r="O181" s="8">
        <f>SUM(C181:N181)</f>
        <v>442719.19</v>
      </c>
      <c r="IU181"/>
      <c r="IV181"/>
    </row>
    <row r="182" s="1" customFormat="1" customHeight="1" spans="1:256">
      <c r="A182" s="5" t="s">
        <v>95</v>
      </c>
      <c r="B182" s="5"/>
      <c r="C182" s="8">
        <f t="shared" ref="C182:N182" si="55">SUM(C135,C136,C137,C138,C140,C139)</f>
        <v>280</v>
      </c>
      <c r="D182" s="8">
        <f t="shared" si="55"/>
        <v>0</v>
      </c>
      <c r="E182" s="8">
        <f t="shared" si="55"/>
        <v>385.72</v>
      </c>
      <c r="F182" s="8">
        <f t="shared" si="55"/>
        <v>960</v>
      </c>
      <c r="G182" s="8">
        <f t="shared" si="55"/>
        <v>535.96</v>
      </c>
      <c r="H182" s="8">
        <f t="shared" si="55"/>
        <v>442.49</v>
      </c>
      <c r="I182" s="8">
        <f t="shared" si="55"/>
        <v>2459.49</v>
      </c>
      <c r="J182" s="8">
        <v>417</v>
      </c>
      <c r="K182" s="8">
        <f t="shared" si="55"/>
        <v>0</v>
      </c>
      <c r="L182" s="8">
        <f t="shared" si="55"/>
        <v>0</v>
      </c>
      <c r="M182" s="8">
        <f t="shared" si="55"/>
        <v>0</v>
      </c>
      <c r="N182" s="8">
        <f t="shared" si="55"/>
        <v>0</v>
      </c>
      <c r="O182" s="8">
        <f>SUM(C182:N182)</f>
        <v>5480.66</v>
      </c>
      <c r="IU182"/>
      <c r="IV182"/>
    </row>
    <row r="183" s="1" customFormat="1" customHeight="1" spans="1:256">
      <c r="A183" s="5" t="s">
        <v>96</v>
      </c>
      <c r="B183" s="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>
        <f>SUM(C183:N183)</f>
        <v>0</v>
      </c>
      <c r="IU183"/>
      <c r="IV183"/>
    </row>
    <row r="184" s="1" customFormat="1" customHeight="1" spans="1:256">
      <c r="A184" s="5" t="s">
        <v>13</v>
      </c>
      <c r="B184" s="5"/>
      <c r="C184" s="8">
        <f t="shared" ref="C184:N184" si="56">SUM(C181:C183)</f>
        <v>13097.6</v>
      </c>
      <c r="D184" s="8">
        <f t="shared" si="56"/>
        <v>17925.43</v>
      </c>
      <c r="E184" s="8">
        <f t="shared" si="56"/>
        <v>23238.13</v>
      </c>
      <c r="F184" s="8">
        <f t="shared" si="56"/>
        <v>42060</v>
      </c>
      <c r="G184" s="8">
        <f t="shared" si="56"/>
        <v>31198.08</v>
      </c>
      <c r="H184" s="8">
        <f t="shared" si="56"/>
        <v>35132.06</v>
      </c>
      <c r="I184" s="8">
        <f t="shared" si="56"/>
        <v>63920.61</v>
      </c>
      <c r="J184" s="8">
        <v>55719</v>
      </c>
      <c r="K184" s="8">
        <f t="shared" si="56"/>
        <v>41321.03</v>
      </c>
      <c r="L184" s="8">
        <f t="shared" si="56"/>
        <v>15238.58</v>
      </c>
      <c r="M184" s="8">
        <f t="shared" si="56"/>
        <v>49330.39</v>
      </c>
      <c r="N184" s="8">
        <f t="shared" si="56"/>
        <v>60018.94</v>
      </c>
      <c r="O184" s="8">
        <f>SUM(C184:N184)</f>
        <v>448199.85</v>
      </c>
      <c r="IU184"/>
      <c r="IV184"/>
    </row>
  </sheetData>
  <mergeCells count="63">
    <mergeCell ref="A130:B130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9:B179"/>
    <mergeCell ref="A180:B180"/>
    <mergeCell ref="A181:B181"/>
    <mergeCell ref="A182:B182"/>
    <mergeCell ref="A183:B183"/>
    <mergeCell ref="A184:B184"/>
    <mergeCell ref="A2:A15"/>
    <mergeCell ref="A16:A27"/>
    <mergeCell ref="A28:A38"/>
    <mergeCell ref="A39:A49"/>
    <mergeCell ref="A50:A60"/>
    <mergeCell ref="A61:A69"/>
    <mergeCell ref="A70:A78"/>
    <mergeCell ref="A79:A88"/>
    <mergeCell ref="A89:A98"/>
    <mergeCell ref="A99:A108"/>
    <mergeCell ref="A109:A118"/>
    <mergeCell ref="A119:A126"/>
    <mergeCell ref="A127:A129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73"/>
  <sheetViews>
    <sheetView workbookViewId="0">
      <pane ySplit="1" topLeftCell="A2" activePane="bottomLeft" state="frozen"/>
      <selection/>
      <selection pane="bottomLeft" activeCell="N10" sqref="N10"/>
    </sheetView>
  </sheetViews>
  <sheetFormatPr defaultColWidth="9" defaultRowHeight="15.95" customHeight="1"/>
  <cols>
    <col min="1" max="1" width="6.875" style="1" customWidth="1"/>
    <col min="2" max="2" width="8.75" style="3" customWidth="1"/>
    <col min="3" max="11" width="9.625" style="1" customWidth="1"/>
    <col min="12" max="14" width="10.625" style="1" customWidth="1"/>
    <col min="15" max="15" width="9.75" style="1" customWidth="1"/>
    <col min="16" max="254" width="9" style="1"/>
  </cols>
  <sheetData>
    <row r="1" s="1" customFormat="1" customHeight="1" spans="1:15">
      <c r="A1" s="4" t="s">
        <v>48</v>
      </c>
      <c r="B1" s="5" t="s">
        <v>49</v>
      </c>
      <c r="C1" s="6">
        <v>43101</v>
      </c>
      <c r="D1" s="6">
        <v>43133</v>
      </c>
      <c r="E1" s="6">
        <v>43162</v>
      </c>
      <c r="F1" s="6">
        <v>43194</v>
      </c>
      <c r="G1" s="6">
        <v>43225</v>
      </c>
      <c r="H1" s="6">
        <v>43257</v>
      </c>
      <c r="I1" s="6">
        <v>43288</v>
      </c>
      <c r="J1" s="6">
        <v>43320</v>
      </c>
      <c r="K1" s="6">
        <v>43352</v>
      </c>
      <c r="L1" s="6">
        <v>43383</v>
      </c>
      <c r="M1" s="6">
        <v>43415</v>
      </c>
      <c r="N1" s="6">
        <v>43446</v>
      </c>
      <c r="O1" s="4" t="s">
        <v>50</v>
      </c>
    </row>
    <row r="2" s="1" customFormat="1" customHeight="1" spans="1:15">
      <c r="A2" s="7" t="s">
        <v>51</v>
      </c>
      <c r="B2" s="5" t="s">
        <v>52</v>
      </c>
      <c r="C2" s="8">
        <v>1402.5</v>
      </c>
      <c r="D2" s="8">
        <v>1589.5</v>
      </c>
      <c r="E2" s="8">
        <v>1097.25</v>
      </c>
      <c r="F2" s="8">
        <v>1201.62</v>
      </c>
      <c r="G2" s="8">
        <v>1270.23</v>
      </c>
      <c r="H2" s="8">
        <v>1231.59</v>
      </c>
      <c r="I2" s="8"/>
      <c r="J2" s="8"/>
      <c r="K2" s="8">
        <v>333.45</v>
      </c>
      <c r="L2" s="8">
        <v>1011.6</v>
      </c>
      <c r="M2" s="8">
        <v>1132.6</v>
      </c>
      <c r="N2" s="8">
        <v>1358.75</v>
      </c>
      <c r="O2" s="8">
        <f t="shared" ref="O2:O27" si="0">SUM(C2:N2)</f>
        <v>11629.09</v>
      </c>
    </row>
    <row r="3" s="1" customFormat="1" customHeight="1" spans="1:16">
      <c r="A3" s="9"/>
      <c r="B3" s="10" t="s">
        <v>53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>
        <f t="shared" si="0"/>
        <v>0</v>
      </c>
      <c r="P3" s="17"/>
    </row>
    <row r="4" s="1" customFormat="1" customHeight="1" spans="1:16">
      <c r="A4" s="9"/>
      <c r="B4" s="10" t="s">
        <v>54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>
        <f t="shared" si="0"/>
        <v>0</v>
      </c>
      <c r="P4" s="17"/>
    </row>
    <row r="5" s="1" customFormat="1" customHeight="1" spans="1:16">
      <c r="A5" s="9"/>
      <c r="B5" s="10" t="s">
        <v>55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>
        <f t="shared" si="0"/>
        <v>0</v>
      </c>
      <c r="P5" s="17"/>
    </row>
    <row r="6" s="1" customFormat="1" customHeight="1" spans="1:16">
      <c r="A6" s="9"/>
      <c r="B6" s="10" t="s">
        <v>56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f t="shared" si="0"/>
        <v>0</v>
      </c>
      <c r="P6" s="17"/>
    </row>
    <row r="7" s="1" customFormat="1" customHeight="1" spans="1:16">
      <c r="A7" s="9"/>
      <c r="B7" s="10" t="s">
        <v>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f t="shared" si="0"/>
        <v>0</v>
      </c>
      <c r="P7" s="17"/>
    </row>
    <row r="8" s="1" customFormat="1" customHeight="1" spans="1:16">
      <c r="A8" s="9"/>
      <c r="B8" s="10" t="s">
        <v>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f t="shared" si="0"/>
        <v>0</v>
      </c>
      <c r="P8" s="17"/>
    </row>
    <row r="9" s="1" customFormat="1" customHeight="1" spans="1:16">
      <c r="A9" s="9"/>
      <c r="B9" s="10" t="s">
        <v>59</v>
      </c>
      <c r="C9" s="8">
        <v>4176.86</v>
      </c>
      <c r="D9" s="8">
        <v>5170.01</v>
      </c>
      <c r="E9" s="8">
        <v>2542.71</v>
      </c>
      <c r="F9" s="8">
        <v>2133.7</v>
      </c>
      <c r="G9" s="8">
        <v>2466.31</v>
      </c>
      <c r="H9" s="8">
        <v>2405.67</v>
      </c>
      <c r="I9" s="8">
        <v>5748</v>
      </c>
      <c r="J9" s="8"/>
      <c r="K9" s="8">
        <v>333.45</v>
      </c>
      <c r="L9" s="8">
        <v>1011.6</v>
      </c>
      <c r="M9" s="8">
        <v>2031.52</v>
      </c>
      <c r="N9" s="8">
        <v>2457.43</v>
      </c>
      <c r="O9" s="8">
        <f t="shared" si="0"/>
        <v>30477.26</v>
      </c>
      <c r="P9" s="17"/>
    </row>
    <row r="10" s="1" customFormat="1" customHeight="1" spans="1:16">
      <c r="A10" s="9"/>
      <c r="B10" s="10" t="s">
        <v>60</v>
      </c>
      <c r="C10" s="11">
        <v>1677.5</v>
      </c>
      <c r="D10" s="11">
        <v>1974.5</v>
      </c>
      <c r="E10" s="11">
        <v>2255.33</v>
      </c>
      <c r="F10" s="11">
        <v>2198.7</v>
      </c>
      <c r="G10" s="11">
        <v>2824.31</v>
      </c>
      <c r="H10" s="11">
        <v>2879.17</v>
      </c>
      <c r="I10" s="11"/>
      <c r="J10" s="11"/>
      <c r="K10" s="11">
        <v>600.45</v>
      </c>
      <c r="L10" s="11">
        <v>1071.6</v>
      </c>
      <c r="M10" s="8">
        <v>1132.6</v>
      </c>
      <c r="N10" s="11">
        <v>1358.75</v>
      </c>
      <c r="O10" s="8">
        <f t="shared" si="0"/>
        <v>17972.91</v>
      </c>
      <c r="P10" s="17"/>
    </row>
    <row r="11" s="1" customFormat="1" customHeight="1" spans="1:16">
      <c r="A11" s="9"/>
      <c r="B11" s="10" t="s">
        <v>61</v>
      </c>
      <c r="C11" s="11">
        <v>4429.5</v>
      </c>
      <c r="D11" s="11">
        <v>5804</v>
      </c>
      <c r="E11" s="11">
        <v>9867.31</v>
      </c>
      <c r="F11" s="11">
        <v>7288.92</v>
      </c>
      <c r="G11" s="11">
        <v>8761.75</v>
      </c>
      <c r="H11" s="11">
        <v>9792.11</v>
      </c>
      <c r="I11" s="11"/>
      <c r="J11" s="11"/>
      <c r="K11" s="11">
        <v>1930.45</v>
      </c>
      <c r="L11" s="11">
        <v>2154.6</v>
      </c>
      <c r="M11" s="8">
        <v>2937.6</v>
      </c>
      <c r="N11" s="11">
        <v>2802.75</v>
      </c>
      <c r="O11" s="8">
        <f t="shared" si="0"/>
        <v>55768.99</v>
      </c>
      <c r="P11" s="17"/>
    </row>
    <row r="12" s="1" customFormat="1" customHeight="1" spans="1:16">
      <c r="A12" s="9"/>
      <c r="B12" s="10" t="s">
        <v>62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8">
        <f t="shared" si="0"/>
        <v>0</v>
      </c>
      <c r="P12" s="17"/>
    </row>
    <row r="13" s="1" customFormat="1" customHeight="1" spans="1:16">
      <c r="A13" s="9"/>
      <c r="B13" s="10" t="s">
        <v>63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8">
        <f t="shared" si="0"/>
        <v>0</v>
      </c>
      <c r="P13" s="17"/>
    </row>
    <row r="14" s="1" customFormat="1" customHeight="1" spans="1:16">
      <c r="A14" s="9"/>
      <c r="B14" s="10" t="s">
        <v>64</v>
      </c>
      <c r="C14" s="11">
        <v>3163.5</v>
      </c>
      <c r="D14" s="11">
        <v>3912.75</v>
      </c>
      <c r="E14" s="11">
        <v>1547.46</v>
      </c>
      <c r="F14" s="11">
        <v>674.33</v>
      </c>
      <c r="G14" s="11">
        <v>1047.96</v>
      </c>
      <c r="H14" s="11">
        <v>1047.96</v>
      </c>
      <c r="I14" s="11"/>
      <c r="J14" s="11"/>
      <c r="K14" s="11"/>
      <c r="L14" s="11"/>
      <c r="M14" s="11"/>
      <c r="N14" s="11"/>
      <c r="O14" s="8">
        <f t="shared" si="0"/>
        <v>11393.96</v>
      </c>
      <c r="P14" s="17"/>
    </row>
    <row r="15" s="1" customFormat="1" customHeight="1" spans="1:16">
      <c r="A15" s="12"/>
      <c r="B15" s="10" t="s">
        <v>65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8">
        <f t="shared" si="0"/>
        <v>0</v>
      </c>
      <c r="P15" s="17"/>
    </row>
    <row r="16" s="1" customFormat="1" customHeight="1" spans="1:16">
      <c r="A16" s="13" t="s">
        <v>66</v>
      </c>
      <c r="B16" s="10" t="s">
        <v>53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f t="shared" si="0"/>
        <v>0</v>
      </c>
      <c r="P16" s="17"/>
    </row>
    <row r="17" s="1" customFormat="1" customHeight="1" spans="1:16">
      <c r="A17" s="14"/>
      <c r="B17" s="10" t="s">
        <v>54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f t="shared" si="0"/>
        <v>0</v>
      </c>
      <c r="P17" s="17"/>
    </row>
    <row r="18" s="1" customFormat="1" customHeight="1" spans="1:16">
      <c r="A18" s="14"/>
      <c r="B18" s="10" t="s">
        <v>55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 t="shared" si="0"/>
        <v>0</v>
      </c>
      <c r="P18" s="17"/>
    </row>
    <row r="19" s="1" customFormat="1" customHeight="1" spans="1:16">
      <c r="A19" s="14"/>
      <c r="B19" s="10" t="s">
        <v>56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 t="shared" si="0"/>
        <v>0</v>
      </c>
      <c r="P19" s="17"/>
    </row>
    <row r="20" s="1" customFormat="1" customHeight="1" spans="1:16">
      <c r="A20" s="14"/>
      <c r="B20" s="10" t="s">
        <v>57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f t="shared" si="0"/>
        <v>0</v>
      </c>
      <c r="P20" s="17"/>
    </row>
    <row r="21" s="1" customFormat="1" customHeight="1" spans="1:16">
      <c r="A21" s="14"/>
      <c r="B21" s="10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 t="shared" si="0"/>
        <v>0</v>
      </c>
      <c r="P21" s="17"/>
    </row>
    <row r="22" s="1" customFormat="1" customHeight="1" spans="1:16">
      <c r="A22" s="14"/>
      <c r="B22" s="10" t="s">
        <v>59</v>
      </c>
      <c r="C22" s="8"/>
      <c r="D22" s="8"/>
      <c r="E22" s="8"/>
      <c r="F22" s="8"/>
      <c r="G22" s="8"/>
      <c r="H22" s="8"/>
      <c r="I22" s="8"/>
      <c r="J22" s="8">
        <v>8316</v>
      </c>
      <c r="K22" s="8">
        <v>444</v>
      </c>
      <c r="L22" s="8">
        <v>1410.28</v>
      </c>
      <c r="M22" s="8">
        <v>2154.42</v>
      </c>
      <c r="N22" s="8">
        <v>3096.56</v>
      </c>
      <c r="O22" s="8">
        <f t="shared" si="0"/>
        <v>15421.26</v>
      </c>
      <c r="P22" s="17"/>
    </row>
    <row r="23" s="1" customFormat="1" customHeight="1" spans="1:16">
      <c r="A23" s="14"/>
      <c r="B23" s="10" t="s">
        <v>60</v>
      </c>
      <c r="C23" s="8"/>
      <c r="D23" s="8"/>
      <c r="E23" s="8"/>
      <c r="F23" s="8"/>
      <c r="G23" s="8"/>
      <c r="H23" s="8"/>
      <c r="I23" s="8"/>
      <c r="J23" s="8">
        <v>7145</v>
      </c>
      <c r="K23" s="8">
        <v>666</v>
      </c>
      <c r="L23" s="8">
        <v>1410.28</v>
      </c>
      <c r="M23" s="8">
        <v>2256.56</v>
      </c>
      <c r="N23" s="8">
        <v>3096.56</v>
      </c>
      <c r="O23" s="8">
        <f t="shared" si="0"/>
        <v>14574.4</v>
      </c>
      <c r="P23" s="17"/>
    </row>
    <row r="24" s="1" customFormat="1" customHeight="1" spans="1:16">
      <c r="A24" s="14"/>
      <c r="B24" s="10" t="s">
        <v>61</v>
      </c>
      <c r="C24" s="8"/>
      <c r="D24" s="8"/>
      <c r="E24" s="8"/>
      <c r="F24" s="8"/>
      <c r="G24" s="8"/>
      <c r="H24" s="8"/>
      <c r="I24" s="8"/>
      <c r="J24" s="8">
        <v>5178</v>
      </c>
      <c r="K24" s="8"/>
      <c r="L24" s="8"/>
      <c r="M24" s="8"/>
      <c r="N24" s="8"/>
      <c r="O24" s="8">
        <f t="shared" si="0"/>
        <v>5178</v>
      </c>
      <c r="P24" s="17"/>
    </row>
    <row r="25" s="1" customFormat="1" customHeight="1" spans="1:16">
      <c r="A25" s="14"/>
      <c r="B25" s="10" t="s">
        <v>62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 t="shared" si="0"/>
        <v>0</v>
      </c>
      <c r="P25" s="17"/>
    </row>
    <row r="26" s="1" customFormat="1" customHeight="1" spans="1:16">
      <c r="A26" s="14"/>
      <c r="B26" s="10" t="s">
        <v>63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 t="shared" si="0"/>
        <v>0</v>
      </c>
      <c r="P26" s="17"/>
    </row>
    <row r="27" s="1" customFormat="1" customHeight="1" spans="1:16">
      <c r="A27" s="14"/>
      <c r="B27" s="10" t="s">
        <v>52</v>
      </c>
      <c r="C27" s="8"/>
      <c r="D27" s="8"/>
      <c r="E27" s="8"/>
      <c r="F27" s="8"/>
      <c r="G27" s="8"/>
      <c r="H27" s="8"/>
      <c r="I27" s="8"/>
      <c r="J27" s="8">
        <v>5178</v>
      </c>
      <c r="K27" s="8"/>
      <c r="L27" s="8"/>
      <c r="M27" s="8"/>
      <c r="N27" s="8"/>
      <c r="O27" s="8">
        <f t="shared" si="0"/>
        <v>5178</v>
      </c>
      <c r="P27" s="17"/>
    </row>
    <row r="28" s="1" customFormat="1" customHeight="1" spans="1:16">
      <c r="A28" s="13" t="s">
        <v>67</v>
      </c>
      <c r="B28" s="10" t="s">
        <v>53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f t="shared" ref="O28:O67" si="1">SUM(C28:N28)</f>
        <v>0</v>
      </c>
      <c r="P28" s="17"/>
    </row>
    <row r="29" s="1" customFormat="1" customHeight="1" spans="1:16">
      <c r="A29" s="14"/>
      <c r="B29" s="10" t="s">
        <v>54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 t="shared" si="1"/>
        <v>0</v>
      </c>
      <c r="P29" s="17"/>
    </row>
    <row r="30" s="1" customFormat="1" customHeight="1" spans="1:16">
      <c r="A30" s="14"/>
      <c r="B30" s="10" t="s">
        <v>55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f t="shared" si="1"/>
        <v>0</v>
      </c>
      <c r="P30" s="17"/>
    </row>
    <row r="31" s="1" customFormat="1" customHeight="1" spans="1:16">
      <c r="A31" s="14"/>
      <c r="B31" s="10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f t="shared" si="1"/>
        <v>0</v>
      </c>
      <c r="P31" s="17"/>
    </row>
    <row r="32" s="1" customFormat="1" customHeight="1" spans="1:16">
      <c r="A32" s="14"/>
      <c r="B32" s="10" t="s">
        <v>57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f t="shared" si="1"/>
        <v>0</v>
      </c>
      <c r="P32" s="17"/>
    </row>
    <row r="33" s="1" customFormat="1" customHeight="1" spans="1:16">
      <c r="A33" s="14"/>
      <c r="B33" s="10" t="s">
        <v>58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f t="shared" si="1"/>
        <v>0</v>
      </c>
      <c r="P33" s="17"/>
    </row>
    <row r="34" s="1" customFormat="1" customHeight="1" spans="1:16">
      <c r="A34" s="14"/>
      <c r="B34" s="10" t="s">
        <v>59</v>
      </c>
      <c r="C34" s="15"/>
      <c r="D34" s="15"/>
      <c r="E34" s="15"/>
      <c r="F34" s="15"/>
      <c r="G34" s="15"/>
      <c r="H34" s="15"/>
      <c r="I34" s="15"/>
      <c r="J34" s="15">
        <v>11838</v>
      </c>
      <c r="K34" s="15">
        <v>450</v>
      </c>
      <c r="L34" s="15">
        <v>1002</v>
      </c>
      <c r="M34" s="15">
        <v>564</v>
      </c>
      <c r="N34" s="15">
        <v>342</v>
      </c>
      <c r="O34" s="8">
        <f t="shared" si="1"/>
        <v>14196</v>
      </c>
      <c r="P34" s="18"/>
    </row>
    <row r="35" s="1" customFormat="1" customHeight="1" spans="1:16">
      <c r="A35" s="14"/>
      <c r="B35" s="10" t="s">
        <v>60</v>
      </c>
      <c r="C35" s="15"/>
      <c r="D35" s="15"/>
      <c r="E35" s="15"/>
      <c r="F35" s="15"/>
      <c r="G35" s="15"/>
      <c r="H35" s="15"/>
      <c r="I35" s="15"/>
      <c r="J35" s="15">
        <v>6768</v>
      </c>
      <c r="K35" s="15">
        <v>702</v>
      </c>
      <c r="L35" s="15">
        <v>1170</v>
      </c>
      <c r="M35" s="15">
        <v>936</v>
      </c>
      <c r="N35" s="15">
        <v>1410</v>
      </c>
      <c r="O35" s="8">
        <f t="shared" si="1"/>
        <v>10986</v>
      </c>
      <c r="P35" s="18"/>
    </row>
    <row r="36" s="1" customFormat="1" customHeight="1" spans="1:16">
      <c r="A36" s="14"/>
      <c r="B36" s="10" t="s">
        <v>61</v>
      </c>
      <c r="C36" s="15"/>
      <c r="D36" s="15"/>
      <c r="E36" s="15"/>
      <c r="F36" s="15"/>
      <c r="G36" s="15"/>
      <c r="H36" s="15"/>
      <c r="I36" s="15"/>
      <c r="J36" s="15">
        <v>7182</v>
      </c>
      <c r="K36" s="15">
        <v>1986</v>
      </c>
      <c r="L36" s="15">
        <v>3390</v>
      </c>
      <c r="M36" s="15">
        <v>3908</v>
      </c>
      <c r="N36" s="15">
        <v>7016</v>
      </c>
      <c r="O36" s="8">
        <f t="shared" si="1"/>
        <v>23482</v>
      </c>
      <c r="P36" s="18"/>
    </row>
    <row r="37" s="1" customFormat="1" customHeight="1" spans="1:16">
      <c r="A37" s="14"/>
      <c r="B37" s="10" t="s">
        <v>62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8">
        <f t="shared" si="1"/>
        <v>0</v>
      </c>
      <c r="P37" s="18"/>
    </row>
    <row r="38" s="1" customFormat="1" customHeight="1" spans="1:16">
      <c r="A38" s="16"/>
      <c r="B38" s="10" t="s">
        <v>63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8">
        <f t="shared" si="1"/>
        <v>0</v>
      </c>
      <c r="P38" s="18"/>
    </row>
    <row r="39" s="1" customFormat="1" customHeight="1" spans="1:16">
      <c r="A39" s="5" t="s">
        <v>68</v>
      </c>
      <c r="B39" s="10" t="s">
        <v>53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8">
        <f t="shared" si="1"/>
        <v>0</v>
      </c>
      <c r="P39" s="18"/>
    </row>
    <row r="40" s="1" customFormat="1" customHeight="1" spans="1:16">
      <c r="A40" s="5"/>
      <c r="B40" s="10" t="s">
        <v>54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>
        <f t="shared" si="1"/>
        <v>0</v>
      </c>
      <c r="P40" s="18"/>
    </row>
    <row r="41" s="1" customFormat="1" customHeight="1" spans="1:16">
      <c r="A41" s="5"/>
      <c r="B41" s="10" t="s">
        <v>55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8">
        <f t="shared" si="1"/>
        <v>0</v>
      </c>
      <c r="P41" s="18"/>
    </row>
    <row r="42" s="1" customFormat="1" customHeight="1" spans="1:16">
      <c r="A42" s="5"/>
      <c r="B42" s="10" t="s">
        <v>56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8">
        <f t="shared" si="1"/>
        <v>0</v>
      </c>
      <c r="P42" s="18"/>
    </row>
    <row r="43" s="1" customFormat="1" customHeight="1" spans="1:16">
      <c r="A43" s="5"/>
      <c r="B43" s="10" t="s">
        <v>57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8">
        <f t="shared" si="1"/>
        <v>0</v>
      </c>
      <c r="P43" s="18"/>
    </row>
    <row r="44" s="1" customFormat="1" customHeight="1" spans="1:16">
      <c r="A44" s="5"/>
      <c r="B44" s="10" t="s">
        <v>58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8">
        <f t="shared" si="1"/>
        <v>0</v>
      </c>
      <c r="P44" s="18"/>
    </row>
    <row r="45" s="1" customFormat="1" customHeight="1" spans="1:16">
      <c r="A45" s="5"/>
      <c r="B45" s="10" t="s">
        <v>59</v>
      </c>
      <c r="C45" s="15">
        <v>962.5</v>
      </c>
      <c r="D45" s="15">
        <v>1347.5</v>
      </c>
      <c r="E45" s="15">
        <v>462</v>
      </c>
      <c r="F45" s="15">
        <v>1540</v>
      </c>
      <c r="G45" s="15">
        <v>1144</v>
      </c>
      <c r="H45" s="15">
        <v>1298</v>
      </c>
      <c r="I45" s="15"/>
      <c r="J45" s="15">
        <v>3542</v>
      </c>
      <c r="K45" s="15"/>
      <c r="L45" s="15"/>
      <c r="M45" s="15"/>
      <c r="N45" s="15"/>
      <c r="O45" s="8">
        <f t="shared" si="1"/>
        <v>10296</v>
      </c>
      <c r="P45" s="18"/>
    </row>
    <row r="46" s="1" customFormat="1" customHeight="1" spans="1:16">
      <c r="A46" s="5"/>
      <c r="B46" s="10" t="s">
        <v>60</v>
      </c>
      <c r="C46" s="15">
        <v>374</v>
      </c>
      <c r="D46" s="15">
        <v>654.5</v>
      </c>
      <c r="E46" s="15">
        <v>352</v>
      </c>
      <c r="F46" s="15">
        <v>440</v>
      </c>
      <c r="G46" s="15">
        <v>264</v>
      </c>
      <c r="H46" s="15">
        <v>627</v>
      </c>
      <c r="I46" s="15"/>
      <c r="J46" s="15">
        <v>5864</v>
      </c>
      <c r="K46" s="15">
        <v>1008.9</v>
      </c>
      <c r="L46" s="15">
        <v>1591.5</v>
      </c>
      <c r="M46" s="15">
        <v>1640.76</v>
      </c>
      <c r="N46" s="15">
        <v>1930.4</v>
      </c>
      <c r="O46" s="8">
        <f t="shared" si="1"/>
        <v>14747.06</v>
      </c>
      <c r="P46" s="18"/>
    </row>
    <row r="47" s="1" customFormat="1" customHeight="1" spans="1:16">
      <c r="A47" s="5"/>
      <c r="B47" s="10" t="s">
        <v>61</v>
      </c>
      <c r="C47" s="15">
        <v>374</v>
      </c>
      <c r="D47" s="15">
        <v>654.5</v>
      </c>
      <c r="E47" s="15">
        <v>1342</v>
      </c>
      <c r="F47" s="15">
        <v>1694</v>
      </c>
      <c r="G47" s="15">
        <v>1474</v>
      </c>
      <c r="H47" s="15">
        <v>1298</v>
      </c>
      <c r="I47" s="15"/>
      <c r="J47" s="15">
        <v>3794</v>
      </c>
      <c r="K47" s="15">
        <v>648.9</v>
      </c>
      <c r="L47" s="15">
        <v>1081.5</v>
      </c>
      <c r="M47" s="15">
        <v>865.2</v>
      </c>
      <c r="N47" s="15">
        <v>1081.5</v>
      </c>
      <c r="O47" s="8">
        <f t="shared" si="1"/>
        <v>14307.6</v>
      </c>
      <c r="P47" s="18"/>
    </row>
    <row r="48" s="1" customFormat="1" customHeight="1" spans="1:16">
      <c r="A48" s="5"/>
      <c r="B48" s="10" t="s">
        <v>62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8">
        <f t="shared" si="1"/>
        <v>0</v>
      </c>
      <c r="P48" s="18"/>
    </row>
    <row r="49" s="1" customFormat="1" customHeight="1" spans="1:16">
      <c r="A49" s="5"/>
      <c r="B49" s="10" t="s">
        <v>63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8">
        <f t="shared" si="1"/>
        <v>0</v>
      </c>
      <c r="P49" s="18"/>
    </row>
    <row r="50" s="1" customFormat="1" customHeight="1" spans="1:16">
      <c r="A50" s="13" t="s">
        <v>69</v>
      </c>
      <c r="B50" s="10" t="s">
        <v>53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8">
        <f t="shared" si="1"/>
        <v>0</v>
      </c>
      <c r="P50" s="18"/>
    </row>
    <row r="51" s="1" customFormat="1" customHeight="1" spans="1:16">
      <c r="A51" s="14"/>
      <c r="B51" s="10" t="s">
        <v>54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8">
        <f t="shared" si="1"/>
        <v>0</v>
      </c>
      <c r="P51" s="18"/>
    </row>
    <row r="52" s="1" customFormat="1" customHeight="1" spans="1:16">
      <c r="A52" s="14"/>
      <c r="B52" s="10" t="s">
        <v>55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8">
        <f t="shared" si="1"/>
        <v>0</v>
      </c>
      <c r="P52" s="18"/>
    </row>
    <row r="53" s="1" customFormat="1" customHeight="1" spans="1:16">
      <c r="A53" s="14"/>
      <c r="B53" s="10" t="s">
        <v>56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8">
        <f t="shared" si="1"/>
        <v>0</v>
      </c>
      <c r="P53" s="18"/>
    </row>
    <row r="54" s="1" customFormat="1" customHeight="1" spans="1:16">
      <c r="A54" s="14"/>
      <c r="B54" s="10" t="s">
        <v>57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8">
        <f t="shared" si="1"/>
        <v>0</v>
      </c>
      <c r="P54" s="18"/>
    </row>
    <row r="55" s="1" customFormat="1" customHeight="1" spans="1:16">
      <c r="A55" s="14"/>
      <c r="B55" s="10" t="s">
        <v>58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8">
        <f t="shared" si="1"/>
        <v>0</v>
      </c>
      <c r="P55" s="18"/>
    </row>
    <row r="56" s="1" customFormat="1" customHeight="1" spans="1:16">
      <c r="A56" s="14"/>
      <c r="B56" s="10" t="s">
        <v>59</v>
      </c>
      <c r="C56" s="15"/>
      <c r="D56" s="15"/>
      <c r="E56" s="15">
        <v>2322.4</v>
      </c>
      <c r="F56" s="15">
        <v>2487.12</v>
      </c>
      <c r="G56" s="15">
        <v>2398.56</v>
      </c>
      <c r="H56" s="15">
        <v>2739.28</v>
      </c>
      <c r="I56" s="15"/>
      <c r="J56" s="15">
        <v>4752</v>
      </c>
      <c r="K56" s="15">
        <v>216.6</v>
      </c>
      <c r="L56" s="15">
        <v>541.5</v>
      </c>
      <c r="M56" s="15">
        <v>433.2</v>
      </c>
      <c r="N56" s="15">
        <v>433.2</v>
      </c>
      <c r="O56" s="8">
        <f t="shared" si="1"/>
        <v>16323.86</v>
      </c>
      <c r="P56" s="18"/>
    </row>
    <row r="57" s="1" customFormat="1" customHeight="1" spans="1:16">
      <c r="A57" s="14"/>
      <c r="B57" s="10" t="s">
        <v>60</v>
      </c>
      <c r="C57" s="15">
        <v>495</v>
      </c>
      <c r="D57" s="15">
        <v>594</v>
      </c>
      <c r="E57" s="15">
        <v>837.12</v>
      </c>
      <c r="F57" s="15">
        <v>1354.4</v>
      </c>
      <c r="G57" s="15">
        <v>1628.56</v>
      </c>
      <c r="H57" s="15">
        <v>2157.12</v>
      </c>
      <c r="I57" s="15"/>
      <c r="J57" s="15">
        <v>7020</v>
      </c>
      <c r="K57" s="15">
        <v>324.9</v>
      </c>
      <c r="L57" s="15">
        <v>541.5</v>
      </c>
      <c r="M57" s="15">
        <v>433.2</v>
      </c>
      <c r="N57" s="15">
        <v>529.2</v>
      </c>
      <c r="O57" s="8">
        <f t="shared" si="1"/>
        <v>15915</v>
      </c>
      <c r="P57" s="18"/>
    </row>
    <row r="58" s="1" customFormat="1" customHeight="1" spans="1:16">
      <c r="A58" s="14"/>
      <c r="B58" s="10" t="s">
        <v>61</v>
      </c>
      <c r="C58" s="15"/>
      <c r="D58" s="15"/>
      <c r="E58" s="15">
        <v>1123.12</v>
      </c>
      <c r="F58" s="15">
        <v>1277.12</v>
      </c>
      <c r="G58" s="15">
        <v>1397.84</v>
      </c>
      <c r="H58" s="15">
        <v>1717.12</v>
      </c>
      <c r="I58" s="15"/>
      <c r="J58" s="15">
        <v>2160</v>
      </c>
      <c r="K58" s="15">
        <v>240</v>
      </c>
      <c r="L58" s="15">
        <v>1080</v>
      </c>
      <c r="M58" s="15">
        <v>1800</v>
      </c>
      <c r="N58" s="15">
        <v>2376</v>
      </c>
      <c r="O58" s="8">
        <f t="shared" si="1"/>
        <v>13171.2</v>
      </c>
      <c r="P58" s="18"/>
    </row>
    <row r="59" s="1" customFormat="1" customHeight="1" spans="1:16">
      <c r="A59" s="14"/>
      <c r="B59" s="10" t="s">
        <v>62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8">
        <f t="shared" si="1"/>
        <v>0</v>
      </c>
      <c r="P59" s="18"/>
    </row>
    <row r="60" s="1" customFormat="1" customHeight="1" spans="1:16">
      <c r="A60" s="14"/>
      <c r="B60" s="10" t="s">
        <v>63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8">
        <f t="shared" si="1"/>
        <v>0</v>
      </c>
      <c r="P60" s="18"/>
    </row>
    <row r="61" s="1" customFormat="1" customHeight="1" spans="1:16">
      <c r="A61" s="14" t="s">
        <v>70</v>
      </c>
      <c r="B61" s="10" t="s">
        <v>53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8">
        <f t="shared" si="1"/>
        <v>0</v>
      </c>
      <c r="P61" s="18"/>
    </row>
    <row r="62" s="1" customFormat="1" customHeight="1" spans="1:16">
      <c r="A62" s="14"/>
      <c r="B62" s="10" t="s">
        <v>54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8">
        <f t="shared" si="1"/>
        <v>0</v>
      </c>
      <c r="P62" s="18"/>
    </row>
    <row r="63" s="1" customFormat="1" customHeight="1" spans="1:16">
      <c r="A63" s="14"/>
      <c r="B63" s="10" t="s">
        <v>55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8">
        <f t="shared" si="1"/>
        <v>0</v>
      </c>
      <c r="P63" s="18"/>
    </row>
    <row r="64" s="1" customFormat="1" customHeight="1" spans="1:16">
      <c r="A64" s="14"/>
      <c r="B64" s="10" t="s">
        <v>56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8">
        <f t="shared" si="1"/>
        <v>0</v>
      </c>
      <c r="P64" s="18"/>
    </row>
    <row r="65" s="1" customFormat="1" customHeight="1" spans="1:16">
      <c r="A65" s="14"/>
      <c r="B65" s="10" t="s">
        <v>57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8">
        <f t="shared" si="1"/>
        <v>0</v>
      </c>
      <c r="P65" s="18"/>
    </row>
    <row r="66" s="1" customFormat="1" customHeight="1" spans="1:16">
      <c r="A66" s="14"/>
      <c r="B66" s="10" t="s">
        <v>58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8">
        <f t="shared" si="1"/>
        <v>0</v>
      </c>
      <c r="P66" s="18"/>
    </row>
    <row r="67" s="1" customFormat="1" customHeight="1" spans="1:16">
      <c r="A67" s="14"/>
      <c r="B67" s="10" t="s">
        <v>59</v>
      </c>
      <c r="C67" s="8"/>
      <c r="D67" s="8"/>
      <c r="E67" s="8">
        <v>978.25</v>
      </c>
      <c r="F67" s="8">
        <v>587.38</v>
      </c>
      <c r="G67" s="8">
        <v>782.6</v>
      </c>
      <c r="H67" s="8">
        <v>782.6</v>
      </c>
      <c r="I67" s="8"/>
      <c r="J67" s="8">
        <v>2538</v>
      </c>
      <c r="K67" s="8">
        <v>216</v>
      </c>
      <c r="L67" s="8">
        <v>324</v>
      </c>
      <c r="M67" s="8">
        <v>324</v>
      </c>
      <c r="N67" s="8">
        <v>624</v>
      </c>
      <c r="O67" s="8">
        <f t="shared" si="1"/>
        <v>7156.83</v>
      </c>
      <c r="P67" s="17"/>
    </row>
    <row r="68" s="1" customFormat="1" customHeight="1" spans="1:16">
      <c r="A68" s="14"/>
      <c r="B68" s="10" t="s">
        <v>60</v>
      </c>
      <c r="C68" s="8">
        <v>1222.71</v>
      </c>
      <c r="D68" s="8">
        <v>2097.9</v>
      </c>
      <c r="E68" s="8">
        <v>978.25</v>
      </c>
      <c r="F68" s="8">
        <v>917.38</v>
      </c>
      <c r="G68" s="8">
        <v>1430.21</v>
      </c>
      <c r="H68" s="8">
        <v>1112.6</v>
      </c>
      <c r="I68" s="8"/>
      <c r="J68" s="8">
        <v>3780</v>
      </c>
      <c r="K68" s="8">
        <v>1315.8</v>
      </c>
      <c r="L68" s="8">
        <v>1971</v>
      </c>
      <c r="M68" s="8">
        <v>1897.8</v>
      </c>
      <c r="N68" s="8">
        <v>2347.5</v>
      </c>
      <c r="O68" s="8">
        <f t="shared" ref="O68:O119" si="2">SUM(C68:N68)</f>
        <v>19071.15</v>
      </c>
      <c r="P68" s="17"/>
    </row>
    <row r="69" s="1" customFormat="1" customHeight="1" spans="1:16">
      <c r="A69" s="16"/>
      <c r="B69" s="10" t="s">
        <v>61</v>
      </c>
      <c r="C69" s="8"/>
      <c r="D69" s="8"/>
      <c r="E69" s="8">
        <v>978.25</v>
      </c>
      <c r="F69" s="8">
        <v>587.38</v>
      </c>
      <c r="G69" s="8">
        <v>782.6</v>
      </c>
      <c r="H69" s="8">
        <v>782.6</v>
      </c>
      <c r="I69" s="8">
        <v>9108</v>
      </c>
      <c r="J69" s="8">
        <v>2538</v>
      </c>
      <c r="K69" s="8">
        <v>1657.8</v>
      </c>
      <c r="L69" s="8">
        <v>2547</v>
      </c>
      <c r="M69" s="8">
        <v>2239.8</v>
      </c>
      <c r="N69" s="8">
        <v>3447</v>
      </c>
      <c r="O69" s="8">
        <f t="shared" si="2"/>
        <v>24668.43</v>
      </c>
      <c r="P69" s="17"/>
    </row>
    <row r="70" s="1" customFormat="1" customHeight="1" spans="1:16">
      <c r="A70" s="14" t="s">
        <v>71</v>
      </c>
      <c r="B70" s="10" t="s">
        <v>53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f t="shared" si="2"/>
        <v>0</v>
      </c>
      <c r="P70" s="17"/>
    </row>
    <row r="71" s="1" customFormat="1" customHeight="1" spans="1:16">
      <c r="A71" s="14"/>
      <c r="B71" s="10" t="s">
        <v>54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>
        <f t="shared" si="2"/>
        <v>0</v>
      </c>
      <c r="P71" s="17"/>
    </row>
    <row r="72" s="1" customFormat="1" customHeight="1" spans="1:16">
      <c r="A72" s="14"/>
      <c r="B72" s="10" t="s">
        <v>55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f t="shared" si="2"/>
        <v>0</v>
      </c>
      <c r="P72" s="17"/>
    </row>
    <row r="73" s="1" customFormat="1" customHeight="1" spans="1:16">
      <c r="A73" s="14"/>
      <c r="B73" s="10" t="s">
        <v>56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>
        <f t="shared" si="2"/>
        <v>0</v>
      </c>
      <c r="P73" s="17"/>
    </row>
    <row r="74" s="1" customFormat="1" customHeight="1" spans="1:16">
      <c r="A74" s="14"/>
      <c r="B74" s="10" t="s">
        <v>57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>
        <f t="shared" si="2"/>
        <v>0</v>
      </c>
      <c r="P74" s="17"/>
    </row>
    <row r="75" s="1" customFormat="1" customHeight="1" spans="1:16">
      <c r="A75" s="14"/>
      <c r="B75" s="10" t="s">
        <v>58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>
        <f t="shared" si="2"/>
        <v>0</v>
      </c>
      <c r="P75" s="17"/>
    </row>
    <row r="76" s="1" customFormat="1" customHeight="1" spans="1:16">
      <c r="A76" s="14"/>
      <c r="B76" s="10" t="s">
        <v>59</v>
      </c>
      <c r="C76" s="8">
        <v>1402.5</v>
      </c>
      <c r="D76" s="8">
        <v>2420</v>
      </c>
      <c r="E76" s="8">
        <v>2233</v>
      </c>
      <c r="F76" s="8">
        <v>1699.5</v>
      </c>
      <c r="G76" s="8">
        <v>1842.5</v>
      </c>
      <c r="H76" s="8">
        <v>1309</v>
      </c>
      <c r="I76" s="8"/>
      <c r="J76" s="8">
        <v>8102</v>
      </c>
      <c r="K76" s="8">
        <v>1876.5</v>
      </c>
      <c r="L76" s="8">
        <v>3224.25</v>
      </c>
      <c r="M76" s="8">
        <v>2963.04</v>
      </c>
      <c r="N76" s="8">
        <v>3460.17</v>
      </c>
      <c r="O76" s="8">
        <f t="shared" si="2"/>
        <v>30532.46</v>
      </c>
      <c r="P76" s="17"/>
    </row>
    <row r="77" s="1" customFormat="1" customHeight="1" spans="1:16">
      <c r="A77" s="14"/>
      <c r="B77" s="10" t="s">
        <v>60</v>
      </c>
      <c r="C77" s="8">
        <v>1402.5</v>
      </c>
      <c r="D77" s="8">
        <v>1980</v>
      </c>
      <c r="E77" s="8">
        <v>2849</v>
      </c>
      <c r="F77" s="8">
        <v>2684</v>
      </c>
      <c r="G77" s="8">
        <v>3162.5</v>
      </c>
      <c r="H77" s="8">
        <v>2948</v>
      </c>
      <c r="I77" s="8">
        <v>4320</v>
      </c>
      <c r="J77" s="8">
        <v>2532</v>
      </c>
      <c r="K77" s="8">
        <v>1972.5</v>
      </c>
      <c r="L77" s="8">
        <v>4198.01</v>
      </c>
      <c r="M77" s="8">
        <v>5708.74</v>
      </c>
      <c r="N77" s="8">
        <v>5237.75</v>
      </c>
      <c r="O77" s="8">
        <f t="shared" si="2"/>
        <v>38995</v>
      </c>
      <c r="P77" s="17"/>
    </row>
    <row r="78" s="1" customFormat="1" customHeight="1" spans="1:16">
      <c r="A78" s="16"/>
      <c r="B78" s="10" t="s">
        <v>61</v>
      </c>
      <c r="C78" s="8">
        <v>935</v>
      </c>
      <c r="D78" s="8">
        <v>1303.5</v>
      </c>
      <c r="E78" s="8">
        <v>1133</v>
      </c>
      <c r="F78" s="8">
        <v>1061.5</v>
      </c>
      <c r="G78" s="8">
        <v>1292.5</v>
      </c>
      <c r="H78" s="8">
        <v>1083.5</v>
      </c>
      <c r="I78" s="8">
        <v>4320</v>
      </c>
      <c r="J78" s="8">
        <v>5246</v>
      </c>
      <c r="K78" s="8">
        <v>1539.6</v>
      </c>
      <c r="L78" s="8">
        <v>3029.84</v>
      </c>
      <c r="M78" s="8">
        <v>2735.3</v>
      </c>
      <c r="N78" s="8">
        <v>3510.79</v>
      </c>
      <c r="O78" s="8">
        <f t="shared" si="2"/>
        <v>27190.53</v>
      </c>
      <c r="P78" s="17"/>
    </row>
    <row r="79" s="1" customFormat="1" customHeight="1" spans="1:16">
      <c r="A79" s="14" t="s">
        <v>72</v>
      </c>
      <c r="B79" s="19" t="s">
        <v>59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f t="shared" si="2"/>
        <v>0</v>
      </c>
      <c r="P79" s="17"/>
    </row>
    <row r="80" s="1" customFormat="1" customHeight="1" spans="1:16">
      <c r="A80" s="14"/>
      <c r="B80" s="20" t="s">
        <v>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>
        <f t="shared" si="2"/>
        <v>0</v>
      </c>
      <c r="P80" s="17"/>
    </row>
    <row r="81" s="1" customFormat="1" customHeight="1" spans="1:16">
      <c r="A81" s="14"/>
      <c r="B81" s="19" t="s">
        <v>61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>
        <f t="shared" si="2"/>
        <v>0</v>
      </c>
      <c r="P81" s="17"/>
    </row>
    <row r="82" s="1" customFormat="1" customHeight="1" spans="1:16">
      <c r="A82" s="14"/>
      <c r="B82" s="20" t="s">
        <v>73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>
        <f t="shared" si="2"/>
        <v>0</v>
      </c>
      <c r="P82" s="17"/>
    </row>
    <row r="83" s="1" customFormat="1" customHeight="1" spans="1:16">
      <c r="A83" s="14"/>
      <c r="B83" s="19" t="s">
        <v>74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>
        <f t="shared" si="2"/>
        <v>0</v>
      </c>
      <c r="P83" s="17"/>
    </row>
    <row r="84" s="1" customFormat="1" customHeight="1" spans="1:16">
      <c r="A84" s="14"/>
      <c r="B84" s="20" t="s">
        <v>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>
        <f t="shared" si="2"/>
        <v>0</v>
      </c>
      <c r="P84" s="17"/>
    </row>
    <row r="85" s="1" customFormat="1" customHeight="1" spans="1:16">
      <c r="A85" s="14"/>
      <c r="B85" s="20" t="s">
        <v>76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>
        <f t="shared" si="2"/>
        <v>0</v>
      </c>
      <c r="P85" s="17"/>
    </row>
    <row r="86" s="1" customFormat="1" customHeight="1" spans="1:16">
      <c r="A86" s="14"/>
      <c r="B86" s="19" t="s">
        <v>77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>
        <f t="shared" si="2"/>
        <v>0</v>
      </c>
      <c r="P86" s="17"/>
    </row>
    <row r="87" s="1" customFormat="1" customHeight="1" spans="1:16">
      <c r="A87" s="14"/>
      <c r="B87" s="19" t="s">
        <v>78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>
        <f t="shared" si="2"/>
        <v>0</v>
      </c>
      <c r="P87" s="17"/>
    </row>
    <row r="88" s="1" customFormat="1" customHeight="1" spans="1:16">
      <c r="A88" s="16"/>
      <c r="B88" s="19" t="s">
        <v>79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>
        <f t="shared" si="2"/>
        <v>0</v>
      </c>
      <c r="P88" s="17"/>
    </row>
    <row r="89" s="1" customFormat="1" customHeight="1" spans="1:16">
      <c r="A89" s="14" t="s">
        <v>80</v>
      </c>
      <c r="B89" s="19" t="s">
        <v>59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>
        <f t="shared" si="2"/>
        <v>0</v>
      </c>
      <c r="P89" s="17"/>
    </row>
    <row r="90" s="1" customFormat="1" customHeight="1" spans="1:16">
      <c r="A90" s="14"/>
      <c r="B90" s="20" t="s">
        <v>60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>
        <f t="shared" si="2"/>
        <v>0</v>
      </c>
      <c r="P90" s="17"/>
    </row>
    <row r="91" s="1" customFormat="1" customHeight="1" spans="1:16">
      <c r="A91" s="14"/>
      <c r="B91" s="19" t="s">
        <v>61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>
        <f t="shared" si="2"/>
        <v>0</v>
      </c>
      <c r="P91" s="17"/>
    </row>
    <row r="92" s="1" customFormat="1" customHeight="1" spans="1:16">
      <c r="A92" s="14"/>
      <c r="B92" s="20" t="s">
        <v>73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>
        <f t="shared" si="2"/>
        <v>0</v>
      </c>
      <c r="P92" s="17"/>
    </row>
    <row r="93" s="1" customFormat="1" customHeight="1" spans="1:16">
      <c r="A93" s="14"/>
      <c r="B93" s="19" t="s">
        <v>74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>
        <f t="shared" si="2"/>
        <v>0</v>
      </c>
      <c r="P93" s="17"/>
    </row>
    <row r="94" s="1" customFormat="1" customHeight="1" spans="1:16">
      <c r="A94" s="14"/>
      <c r="B94" s="20" t="s">
        <v>75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>
        <f t="shared" si="2"/>
        <v>0</v>
      </c>
      <c r="P94" s="17"/>
    </row>
    <row r="95" s="1" customFormat="1" customHeight="1" spans="1:16">
      <c r="A95" s="14"/>
      <c r="B95" s="20" t="s">
        <v>76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f t="shared" si="2"/>
        <v>0</v>
      </c>
      <c r="P95" s="17"/>
    </row>
    <row r="96" s="1" customFormat="1" customHeight="1" spans="1:16">
      <c r="A96" s="14"/>
      <c r="B96" s="19" t="s">
        <v>77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>
        <f t="shared" si="2"/>
        <v>0</v>
      </c>
      <c r="P96" s="17"/>
    </row>
    <row r="97" s="1" customFormat="1" customHeight="1" spans="1:16">
      <c r="A97" s="14"/>
      <c r="B97" s="19" t="s">
        <v>78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>
        <f t="shared" si="2"/>
        <v>0</v>
      </c>
      <c r="P97" s="17"/>
    </row>
    <row r="98" s="1" customFormat="1" customHeight="1" spans="1:16">
      <c r="A98" s="16"/>
      <c r="B98" s="19" t="s">
        <v>79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>
        <f t="shared" si="2"/>
        <v>0</v>
      </c>
      <c r="P98" s="17"/>
    </row>
    <row r="99" s="1" customFormat="1" customHeight="1" spans="1:16">
      <c r="A99" s="14" t="s">
        <v>81</v>
      </c>
      <c r="B99" s="19" t="s">
        <v>59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>
        <f t="shared" si="2"/>
        <v>0</v>
      </c>
      <c r="P99" s="17"/>
    </row>
    <row r="100" s="1" customFormat="1" customHeight="1" spans="1:16">
      <c r="A100" s="14"/>
      <c r="B100" s="20" t="s">
        <v>60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>
        <f t="shared" si="2"/>
        <v>0</v>
      </c>
      <c r="P100" s="17"/>
    </row>
    <row r="101" s="1" customFormat="1" customHeight="1" spans="1:16">
      <c r="A101" s="14"/>
      <c r="B101" s="19" t="s">
        <v>61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>
        <f t="shared" si="2"/>
        <v>0</v>
      </c>
      <c r="P101" s="17"/>
    </row>
    <row r="102" s="1" customFormat="1" customHeight="1" spans="1:16">
      <c r="A102" s="14"/>
      <c r="B102" s="20" t="s">
        <v>73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>
        <f t="shared" si="2"/>
        <v>0</v>
      </c>
      <c r="P102" s="17"/>
    </row>
    <row r="103" s="1" customFormat="1" customHeight="1" spans="1:16">
      <c r="A103" s="14"/>
      <c r="B103" s="19" t="s">
        <v>74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>
        <f t="shared" si="2"/>
        <v>0</v>
      </c>
      <c r="P103" s="17"/>
    </row>
    <row r="104" s="1" customFormat="1" customHeight="1" spans="1:16">
      <c r="A104" s="14"/>
      <c r="B104" s="20" t="s">
        <v>75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>
        <f t="shared" si="2"/>
        <v>0</v>
      </c>
      <c r="P104" s="17"/>
    </row>
    <row r="105" s="1" customFormat="1" customHeight="1" spans="1:16">
      <c r="A105" s="14"/>
      <c r="B105" s="20" t="s">
        <v>76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>
        <f t="shared" si="2"/>
        <v>0</v>
      </c>
      <c r="P105" s="17"/>
    </row>
    <row r="106" s="1" customFormat="1" customHeight="1" spans="1:16">
      <c r="A106" s="14"/>
      <c r="B106" s="19" t="s">
        <v>77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>
        <f t="shared" si="2"/>
        <v>0</v>
      </c>
      <c r="P106" s="17"/>
    </row>
    <row r="107" s="1" customFormat="1" customHeight="1" spans="1:16">
      <c r="A107" s="14"/>
      <c r="B107" s="19" t="s">
        <v>78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>
        <f t="shared" si="2"/>
        <v>0</v>
      </c>
      <c r="P107" s="17"/>
    </row>
    <row r="108" s="1" customFormat="1" customHeight="1" spans="1:16">
      <c r="A108" s="16"/>
      <c r="B108" s="19" t="s">
        <v>79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>
        <f t="shared" si="2"/>
        <v>0</v>
      </c>
      <c r="P108" s="17"/>
    </row>
    <row r="109" s="1" customFormat="1" customHeight="1" spans="1:16">
      <c r="A109" s="5" t="s">
        <v>83</v>
      </c>
      <c r="B109" s="5" t="s">
        <v>84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>
        <f t="shared" si="2"/>
        <v>0</v>
      </c>
      <c r="P109" s="17"/>
    </row>
    <row r="110" s="1" customFormat="1" customHeight="1" spans="1:16">
      <c r="A110" s="5"/>
      <c r="B110" s="5" t="s">
        <v>59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>
        <f t="shared" si="2"/>
        <v>0</v>
      </c>
      <c r="P110" s="17"/>
    </row>
    <row r="111" s="1" customFormat="1" customHeight="1" spans="1:16">
      <c r="A111" s="5"/>
      <c r="B111" s="5" t="s">
        <v>60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>
        <f t="shared" si="2"/>
        <v>0</v>
      </c>
      <c r="P111" s="17"/>
    </row>
    <row r="112" s="1" customFormat="1" customHeight="1" spans="1:16">
      <c r="A112" s="5"/>
      <c r="B112" s="5" t="s">
        <v>61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>
        <f t="shared" si="2"/>
        <v>0</v>
      </c>
      <c r="P112" s="17"/>
    </row>
    <row r="113" s="1" customFormat="1" customHeight="1" spans="1:16">
      <c r="A113" s="5"/>
      <c r="B113" s="5" t="s">
        <v>85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>
        <f t="shared" si="2"/>
        <v>0</v>
      </c>
      <c r="P113" s="17"/>
    </row>
    <row r="114" s="1" customFormat="1" customHeight="1" spans="1:16">
      <c r="A114" s="5"/>
      <c r="B114" s="5" t="s">
        <v>65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>
        <f t="shared" si="2"/>
        <v>0</v>
      </c>
      <c r="P114" s="17"/>
    </row>
    <row r="115" s="1" customFormat="1" customHeight="1" spans="1:16">
      <c r="A115" s="5"/>
      <c r="B115" s="5" t="s">
        <v>86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>
        <f t="shared" si="2"/>
        <v>0</v>
      </c>
      <c r="P115" s="17"/>
    </row>
    <row r="116" s="1" customFormat="1" customHeight="1" spans="1:16">
      <c r="A116" s="5"/>
      <c r="B116" s="5" t="s">
        <v>63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>
        <f t="shared" si="2"/>
        <v>0</v>
      </c>
      <c r="P116" s="17"/>
    </row>
    <row r="117" s="1" customFormat="1" customHeight="1" spans="1:16">
      <c r="A117" s="5" t="s">
        <v>87</v>
      </c>
      <c r="B117" s="5" t="s">
        <v>59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>
        <f t="shared" si="2"/>
        <v>0</v>
      </c>
      <c r="P117" s="17"/>
    </row>
    <row r="118" s="1" customFormat="1" customHeight="1" spans="1:16">
      <c r="A118" s="5"/>
      <c r="B118" s="5" t="s">
        <v>60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>
        <f t="shared" si="2"/>
        <v>0</v>
      </c>
      <c r="P118" s="17"/>
    </row>
    <row r="119" s="1" customFormat="1" customHeight="1" spans="1:16">
      <c r="A119" s="5"/>
      <c r="B119" s="5" t="s">
        <v>61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>
        <f t="shared" si="2"/>
        <v>0</v>
      </c>
      <c r="P119" s="17"/>
    </row>
    <row r="120" s="1" customFormat="1" customHeight="1" spans="1:16">
      <c r="A120" s="5" t="s">
        <v>13</v>
      </c>
      <c r="B120" s="5"/>
      <c r="C120" s="8">
        <f t="shared" ref="C120:O120" si="3">SUM(C2:C119)</f>
        <v>22018.07</v>
      </c>
      <c r="D120" s="8">
        <f t="shared" si="3"/>
        <v>29502.66</v>
      </c>
      <c r="E120" s="8">
        <f t="shared" si="3"/>
        <v>32898.45</v>
      </c>
      <c r="F120" s="8">
        <f t="shared" si="3"/>
        <v>29827.05</v>
      </c>
      <c r="G120" s="8">
        <f t="shared" si="3"/>
        <v>33970.43</v>
      </c>
      <c r="H120" s="8">
        <f t="shared" si="3"/>
        <v>35211.32</v>
      </c>
      <c r="I120" s="8">
        <f t="shared" si="3"/>
        <v>23496</v>
      </c>
      <c r="J120" s="8">
        <f t="shared" si="3"/>
        <v>103473</v>
      </c>
      <c r="K120" s="8">
        <f t="shared" si="3"/>
        <v>18463.3</v>
      </c>
      <c r="L120" s="8">
        <f t="shared" si="3"/>
        <v>33762.06</v>
      </c>
      <c r="M120" s="8">
        <f t="shared" si="3"/>
        <v>38094.34</v>
      </c>
      <c r="N120" s="8">
        <f t="shared" si="3"/>
        <v>47916.31</v>
      </c>
      <c r="O120" s="8">
        <f t="shared" si="3"/>
        <v>448632.99</v>
      </c>
      <c r="P120" s="17"/>
    </row>
    <row r="121" s="1" customFormat="1" customHeight="1" spans="2:16">
      <c r="B121" s="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="1" customFormat="1" customHeight="1" spans="1:16">
      <c r="A122" s="21" t="s">
        <v>88</v>
      </c>
      <c r="B122" s="22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="1" customFormat="1" customHeight="1" spans="1:16">
      <c r="A123" s="5" t="s">
        <v>49</v>
      </c>
      <c r="B123" s="5"/>
      <c r="C123" s="6">
        <v>43101</v>
      </c>
      <c r="D123" s="6">
        <v>43133</v>
      </c>
      <c r="E123" s="6">
        <v>43162</v>
      </c>
      <c r="F123" s="6">
        <v>43194</v>
      </c>
      <c r="G123" s="6">
        <v>43225</v>
      </c>
      <c r="H123" s="6">
        <v>43257</v>
      </c>
      <c r="I123" s="6">
        <v>43288</v>
      </c>
      <c r="J123" s="6">
        <v>43313</v>
      </c>
      <c r="K123" s="6">
        <v>43352</v>
      </c>
      <c r="L123" s="6">
        <v>43383</v>
      </c>
      <c r="M123" s="6">
        <v>43415</v>
      </c>
      <c r="N123" s="6">
        <v>43446</v>
      </c>
      <c r="O123" s="8" t="s">
        <v>50</v>
      </c>
      <c r="P123" s="17"/>
    </row>
    <row r="124" s="1" customFormat="1" customHeight="1" spans="1:16">
      <c r="A124" s="23" t="s">
        <v>52</v>
      </c>
      <c r="B124" s="24"/>
      <c r="C124" s="8">
        <f>SUM(C2,C27)</f>
        <v>1402.5</v>
      </c>
      <c r="D124" s="8">
        <f t="shared" ref="D124:N124" si="4">SUM(D2,D27)</f>
        <v>1589.5</v>
      </c>
      <c r="E124" s="8">
        <f t="shared" si="4"/>
        <v>1097.25</v>
      </c>
      <c r="F124" s="8">
        <f t="shared" si="4"/>
        <v>1201.62</v>
      </c>
      <c r="G124" s="8">
        <f t="shared" si="4"/>
        <v>1270.23</v>
      </c>
      <c r="H124" s="8">
        <f t="shared" si="4"/>
        <v>1231.59</v>
      </c>
      <c r="I124" s="8">
        <f t="shared" si="4"/>
        <v>0</v>
      </c>
      <c r="J124" s="8">
        <v>5178</v>
      </c>
      <c r="K124" s="8">
        <f t="shared" si="4"/>
        <v>333.45</v>
      </c>
      <c r="L124" s="8">
        <f t="shared" si="4"/>
        <v>1011.6</v>
      </c>
      <c r="M124" s="8">
        <f t="shared" si="4"/>
        <v>1132.6</v>
      </c>
      <c r="N124" s="8">
        <f t="shared" si="4"/>
        <v>1358.75</v>
      </c>
      <c r="O124" s="8">
        <f t="shared" ref="O124:O139" si="5">SUM(C124:N124)</f>
        <v>16807.09</v>
      </c>
      <c r="P124" s="17"/>
    </row>
    <row r="125" s="1" customFormat="1" customHeight="1" spans="1:16">
      <c r="A125" s="10" t="s">
        <v>53</v>
      </c>
      <c r="B125" s="10"/>
      <c r="C125" s="8">
        <f t="shared" ref="C125:C130" si="6">SUM(C3,C16,C28,C39,C50,C70,C61)</f>
        <v>0</v>
      </c>
      <c r="D125" s="8">
        <f t="shared" ref="D125:N125" si="7">SUM(D3,D16,D28,D39,D50,D70,D61)</f>
        <v>0</v>
      </c>
      <c r="E125" s="8">
        <f t="shared" si="7"/>
        <v>0</v>
      </c>
      <c r="F125" s="8">
        <f t="shared" si="7"/>
        <v>0</v>
      </c>
      <c r="G125" s="8">
        <f t="shared" si="7"/>
        <v>0</v>
      </c>
      <c r="H125" s="8">
        <f t="shared" si="7"/>
        <v>0</v>
      </c>
      <c r="I125" s="8">
        <f t="shared" si="7"/>
        <v>0</v>
      </c>
      <c r="J125" s="8" t="s">
        <v>90</v>
      </c>
      <c r="K125" s="8">
        <f t="shared" si="7"/>
        <v>0</v>
      </c>
      <c r="L125" s="8">
        <f t="shared" si="7"/>
        <v>0</v>
      </c>
      <c r="M125" s="8">
        <f t="shared" si="7"/>
        <v>0</v>
      </c>
      <c r="N125" s="8">
        <f t="shared" si="7"/>
        <v>0</v>
      </c>
      <c r="O125" s="8">
        <f t="shared" si="5"/>
        <v>0</v>
      </c>
      <c r="P125" s="17"/>
    </row>
    <row r="126" s="1" customFormat="1" customHeight="1" spans="1:16">
      <c r="A126" s="10" t="s">
        <v>54</v>
      </c>
      <c r="B126" s="10"/>
      <c r="C126" s="8">
        <f t="shared" si="6"/>
        <v>0</v>
      </c>
      <c r="D126" s="8">
        <f t="shared" ref="D126:N126" si="8">SUM(D4,D17,D29,D40,D51,D71,D62)</f>
        <v>0</v>
      </c>
      <c r="E126" s="8">
        <f t="shared" si="8"/>
        <v>0</v>
      </c>
      <c r="F126" s="8">
        <f t="shared" si="8"/>
        <v>0</v>
      </c>
      <c r="G126" s="8">
        <f t="shared" si="8"/>
        <v>0</v>
      </c>
      <c r="H126" s="8">
        <f t="shared" si="8"/>
        <v>0</v>
      </c>
      <c r="I126" s="8">
        <f t="shared" si="8"/>
        <v>0</v>
      </c>
      <c r="J126" s="8" t="s">
        <v>90</v>
      </c>
      <c r="K126" s="8">
        <f t="shared" si="8"/>
        <v>0</v>
      </c>
      <c r="L126" s="8">
        <f t="shared" si="8"/>
        <v>0</v>
      </c>
      <c r="M126" s="8">
        <f t="shared" si="8"/>
        <v>0</v>
      </c>
      <c r="N126" s="8">
        <f t="shared" si="8"/>
        <v>0</v>
      </c>
      <c r="O126" s="8">
        <f t="shared" si="5"/>
        <v>0</v>
      </c>
      <c r="P126" s="17"/>
    </row>
    <row r="127" s="1" customFormat="1" customHeight="1" spans="1:16">
      <c r="A127" s="10" t="s">
        <v>55</v>
      </c>
      <c r="B127" s="10"/>
      <c r="C127" s="8">
        <f t="shared" si="6"/>
        <v>0</v>
      </c>
      <c r="D127" s="8">
        <f t="shared" ref="D127:N127" si="9">SUM(D5,D18,D30,D41,D52,D72,D63)</f>
        <v>0</v>
      </c>
      <c r="E127" s="8">
        <f t="shared" si="9"/>
        <v>0</v>
      </c>
      <c r="F127" s="8">
        <f t="shared" si="9"/>
        <v>0</v>
      </c>
      <c r="G127" s="8">
        <f t="shared" si="9"/>
        <v>0</v>
      </c>
      <c r="H127" s="8">
        <f t="shared" si="9"/>
        <v>0</v>
      </c>
      <c r="I127" s="8">
        <f t="shared" si="9"/>
        <v>0</v>
      </c>
      <c r="J127" s="8" t="s">
        <v>90</v>
      </c>
      <c r="K127" s="8">
        <f t="shared" si="9"/>
        <v>0</v>
      </c>
      <c r="L127" s="8">
        <f t="shared" si="9"/>
        <v>0</v>
      </c>
      <c r="M127" s="8">
        <f t="shared" si="9"/>
        <v>0</v>
      </c>
      <c r="N127" s="8">
        <f t="shared" si="9"/>
        <v>0</v>
      </c>
      <c r="O127" s="8">
        <f t="shared" si="5"/>
        <v>0</v>
      </c>
      <c r="P127" s="17"/>
    </row>
    <row r="128" s="1" customFormat="1" customHeight="1" spans="1:16">
      <c r="A128" s="10" t="s">
        <v>56</v>
      </c>
      <c r="B128" s="10"/>
      <c r="C128" s="8">
        <f t="shared" si="6"/>
        <v>0</v>
      </c>
      <c r="D128" s="8">
        <f t="shared" ref="D128:N128" si="10">SUM(D6,D19,D31,D42,D53,D73,D64)</f>
        <v>0</v>
      </c>
      <c r="E128" s="8">
        <f t="shared" si="10"/>
        <v>0</v>
      </c>
      <c r="F128" s="8">
        <f t="shared" si="10"/>
        <v>0</v>
      </c>
      <c r="G128" s="8">
        <f t="shared" si="10"/>
        <v>0</v>
      </c>
      <c r="H128" s="8">
        <f t="shared" si="10"/>
        <v>0</v>
      </c>
      <c r="I128" s="8">
        <f t="shared" si="10"/>
        <v>0</v>
      </c>
      <c r="J128" s="8" t="s">
        <v>90</v>
      </c>
      <c r="K128" s="8">
        <f t="shared" si="10"/>
        <v>0</v>
      </c>
      <c r="L128" s="8">
        <f t="shared" si="10"/>
        <v>0</v>
      </c>
      <c r="M128" s="8">
        <f t="shared" si="10"/>
        <v>0</v>
      </c>
      <c r="N128" s="8">
        <f t="shared" si="10"/>
        <v>0</v>
      </c>
      <c r="O128" s="8">
        <f t="shared" si="5"/>
        <v>0</v>
      </c>
      <c r="P128" s="17"/>
    </row>
    <row r="129" s="1" customFormat="1" customHeight="1" spans="1:16">
      <c r="A129" s="10" t="s">
        <v>57</v>
      </c>
      <c r="B129" s="10"/>
      <c r="C129" s="8">
        <f t="shared" si="6"/>
        <v>0</v>
      </c>
      <c r="D129" s="8">
        <f t="shared" ref="D129:N129" si="11">SUM(D7,D20,D32,D43,D54,D74,D65)</f>
        <v>0</v>
      </c>
      <c r="E129" s="8">
        <f t="shared" si="11"/>
        <v>0</v>
      </c>
      <c r="F129" s="8">
        <f t="shared" si="11"/>
        <v>0</v>
      </c>
      <c r="G129" s="8">
        <f t="shared" si="11"/>
        <v>0</v>
      </c>
      <c r="H129" s="8">
        <f t="shared" si="11"/>
        <v>0</v>
      </c>
      <c r="I129" s="8">
        <f t="shared" si="11"/>
        <v>0</v>
      </c>
      <c r="J129" s="8" t="s">
        <v>90</v>
      </c>
      <c r="K129" s="8">
        <f t="shared" si="11"/>
        <v>0</v>
      </c>
      <c r="L129" s="8">
        <f t="shared" si="11"/>
        <v>0</v>
      </c>
      <c r="M129" s="8">
        <f t="shared" si="11"/>
        <v>0</v>
      </c>
      <c r="N129" s="8">
        <f t="shared" si="11"/>
        <v>0</v>
      </c>
      <c r="O129" s="8">
        <f t="shared" si="5"/>
        <v>0</v>
      </c>
      <c r="P129" s="17"/>
    </row>
    <row r="130" s="1" customFormat="1" customHeight="1" spans="1:16">
      <c r="A130" s="5" t="s">
        <v>58</v>
      </c>
      <c r="B130" s="5"/>
      <c r="C130" s="8">
        <f t="shared" si="6"/>
        <v>0</v>
      </c>
      <c r="D130" s="8">
        <f t="shared" ref="D130:N130" si="12">SUM(D8,D21,D33,D44,D55,D75,D66)</f>
        <v>0</v>
      </c>
      <c r="E130" s="8">
        <f t="shared" si="12"/>
        <v>0</v>
      </c>
      <c r="F130" s="8">
        <f t="shared" si="12"/>
        <v>0</v>
      </c>
      <c r="G130" s="8">
        <f t="shared" si="12"/>
        <v>0</v>
      </c>
      <c r="H130" s="8">
        <f t="shared" si="12"/>
        <v>0</v>
      </c>
      <c r="I130" s="8">
        <f t="shared" si="12"/>
        <v>0</v>
      </c>
      <c r="J130" s="8" t="s">
        <v>90</v>
      </c>
      <c r="K130" s="8">
        <f t="shared" si="12"/>
        <v>0</v>
      </c>
      <c r="L130" s="8">
        <f t="shared" si="12"/>
        <v>0</v>
      </c>
      <c r="M130" s="8">
        <f t="shared" si="12"/>
        <v>0</v>
      </c>
      <c r="N130" s="8">
        <f t="shared" si="12"/>
        <v>0</v>
      </c>
      <c r="O130" s="8">
        <f t="shared" si="5"/>
        <v>0</v>
      </c>
      <c r="P130" s="17"/>
    </row>
    <row r="131" s="1" customFormat="1" customHeight="1" spans="1:16">
      <c r="A131" s="10" t="s">
        <v>59</v>
      </c>
      <c r="B131" s="10"/>
      <c r="C131" s="8">
        <f>SUM(C9,C22,C34,C45,C56,C67,C76,C79,C89,C99,C110,C117)</f>
        <v>6541.86</v>
      </c>
      <c r="D131" s="8">
        <f t="shared" ref="D131:N131" si="13">SUM(D9,D22,D34,D45,D56,D67,D76,D79,D89,D99,D110,D117)</f>
        <v>8937.51</v>
      </c>
      <c r="E131" s="8">
        <f t="shared" si="13"/>
        <v>8538.36</v>
      </c>
      <c r="F131" s="8">
        <f t="shared" si="13"/>
        <v>8447.7</v>
      </c>
      <c r="G131" s="8">
        <f t="shared" si="13"/>
        <v>8633.97</v>
      </c>
      <c r="H131" s="8">
        <f t="shared" si="13"/>
        <v>8534.55</v>
      </c>
      <c r="I131" s="8">
        <f t="shared" si="13"/>
        <v>5748</v>
      </c>
      <c r="J131" s="8">
        <v>39087</v>
      </c>
      <c r="K131" s="8">
        <f t="shared" si="13"/>
        <v>3536.55</v>
      </c>
      <c r="L131" s="8">
        <f t="shared" si="13"/>
        <v>7513.63</v>
      </c>
      <c r="M131" s="8">
        <f t="shared" si="13"/>
        <v>8470.18</v>
      </c>
      <c r="N131" s="8">
        <f t="shared" si="13"/>
        <v>10413.36</v>
      </c>
      <c r="O131" s="8">
        <f t="shared" si="5"/>
        <v>124402.67</v>
      </c>
      <c r="P131" s="17"/>
    </row>
    <row r="132" s="1" customFormat="1" customHeight="1" spans="1:16">
      <c r="A132" s="10" t="s">
        <v>60</v>
      </c>
      <c r="B132" s="10"/>
      <c r="C132" s="8">
        <f>SUM(C10,C23,C35,C46,C57,C68,C77,C80,C90,C100,C111,C118)</f>
        <v>5171.71</v>
      </c>
      <c r="D132" s="8">
        <f t="shared" ref="D132:N132" si="14">SUM(D10,D23,D35,D46,D57,D68,D77,D80,D90,D100,D111,D118)</f>
        <v>7300.9</v>
      </c>
      <c r="E132" s="8">
        <f t="shared" si="14"/>
        <v>7271.7</v>
      </c>
      <c r="F132" s="8">
        <f t="shared" si="14"/>
        <v>7594.48</v>
      </c>
      <c r="G132" s="8">
        <f t="shared" si="14"/>
        <v>9309.58</v>
      </c>
      <c r="H132" s="8">
        <f t="shared" si="14"/>
        <v>9723.89</v>
      </c>
      <c r="I132" s="8">
        <f t="shared" si="14"/>
        <v>4320</v>
      </c>
      <c r="J132" s="8">
        <v>33111</v>
      </c>
      <c r="K132" s="8">
        <f t="shared" si="14"/>
        <v>6590.55</v>
      </c>
      <c r="L132" s="8">
        <f t="shared" si="14"/>
        <v>11953.89</v>
      </c>
      <c r="M132" s="8">
        <f t="shared" si="14"/>
        <v>14005.66</v>
      </c>
      <c r="N132" s="8">
        <f t="shared" si="14"/>
        <v>15910.16</v>
      </c>
      <c r="O132" s="8">
        <f t="shared" si="5"/>
        <v>132263.52</v>
      </c>
      <c r="P132" s="17"/>
    </row>
    <row r="133" s="1" customFormat="1" customHeight="1" spans="1:16">
      <c r="A133" s="10" t="s">
        <v>61</v>
      </c>
      <c r="B133" s="10"/>
      <c r="C133" s="8">
        <f>SUM(C11,C24,C36,C47,C58,C69,C78,C81,C91,C101,C112,C119)</f>
        <v>5738.5</v>
      </c>
      <c r="D133" s="8">
        <f t="shared" ref="D133:N133" si="15">SUM(D11,D24,D36,D47,D58,D69,D78,D81,D91,D101,D112,D119)</f>
        <v>7762</v>
      </c>
      <c r="E133" s="8">
        <f t="shared" si="15"/>
        <v>14443.68</v>
      </c>
      <c r="F133" s="8">
        <f t="shared" si="15"/>
        <v>11908.92</v>
      </c>
      <c r="G133" s="8">
        <f t="shared" si="15"/>
        <v>13708.69</v>
      </c>
      <c r="H133" s="8">
        <f t="shared" si="15"/>
        <v>14673.33</v>
      </c>
      <c r="I133" s="8">
        <f t="shared" si="15"/>
        <v>13428</v>
      </c>
      <c r="J133" s="8">
        <v>26097</v>
      </c>
      <c r="K133" s="8">
        <f t="shared" si="15"/>
        <v>8002.75</v>
      </c>
      <c r="L133" s="8">
        <f t="shared" si="15"/>
        <v>13282.94</v>
      </c>
      <c r="M133" s="8">
        <f t="shared" si="15"/>
        <v>14485.9</v>
      </c>
      <c r="N133" s="8">
        <f t="shared" si="15"/>
        <v>20234.04</v>
      </c>
      <c r="O133" s="8">
        <f t="shared" si="5"/>
        <v>163765.75</v>
      </c>
      <c r="P133" s="17"/>
    </row>
    <row r="134" s="1" customFormat="1" customHeight="1" spans="1:16">
      <c r="A134" s="10" t="s">
        <v>62</v>
      </c>
      <c r="B134" s="10"/>
      <c r="C134" s="8">
        <f t="shared" ref="C134:N134" si="16">SUM(C12,C25,C37,C48,C59)</f>
        <v>0</v>
      </c>
      <c r="D134" s="8">
        <f t="shared" si="16"/>
        <v>0</v>
      </c>
      <c r="E134" s="8">
        <f t="shared" si="16"/>
        <v>0</v>
      </c>
      <c r="F134" s="8">
        <f t="shared" si="16"/>
        <v>0</v>
      </c>
      <c r="G134" s="8">
        <f t="shared" si="16"/>
        <v>0</v>
      </c>
      <c r="H134" s="8">
        <f t="shared" si="16"/>
        <v>0</v>
      </c>
      <c r="I134" s="8">
        <f t="shared" si="16"/>
        <v>0</v>
      </c>
      <c r="J134" s="8" t="s">
        <v>90</v>
      </c>
      <c r="K134" s="8">
        <f t="shared" si="16"/>
        <v>0</v>
      </c>
      <c r="L134" s="8">
        <f t="shared" si="16"/>
        <v>0</v>
      </c>
      <c r="M134" s="8">
        <f t="shared" si="16"/>
        <v>0</v>
      </c>
      <c r="N134" s="8">
        <f t="shared" si="16"/>
        <v>0</v>
      </c>
      <c r="O134" s="8">
        <f t="shared" si="5"/>
        <v>0</v>
      </c>
      <c r="P134" s="17"/>
    </row>
    <row r="135" s="1" customFormat="1" customHeight="1" spans="1:16">
      <c r="A135" s="10" t="s">
        <v>63</v>
      </c>
      <c r="B135" s="10"/>
      <c r="C135" s="8">
        <f t="shared" ref="C135:N135" si="17">SUM(C13,C26,C38,C49,C60,C116)</f>
        <v>0</v>
      </c>
      <c r="D135" s="8">
        <f t="shared" si="17"/>
        <v>0</v>
      </c>
      <c r="E135" s="8">
        <f t="shared" si="17"/>
        <v>0</v>
      </c>
      <c r="F135" s="8">
        <f t="shared" si="17"/>
        <v>0</v>
      </c>
      <c r="G135" s="8">
        <f t="shared" si="17"/>
        <v>0</v>
      </c>
      <c r="H135" s="8">
        <f t="shared" si="17"/>
        <v>0</v>
      </c>
      <c r="I135" s="8">
        <f t="shared" si="17"/>
        <v>0</v>
      </c>
      <c r="J135" s="8" t="s">
        <v>90</v>
      </c>
      <c r="K135" s="8">
        <f t="shared" si="17"/>
        <v>0</v>
      </c>
      <c r="L135" s="8">
        <f t="shared" si="17"/>
        <v>0</v>
      </c>
      <c r="M135" s="8">
        <f t="shared" si="17"/>
        <v>0</v>
      </c>
      <c r="N135" s="8">
        <f t="shared" si="17"/>
        <v>0</v>
      </c>
      <c r="O135" s="8">
        <f t="shared" si="5"/>
        <v>0</v>
      </c>
      <c r="P135" s="17"/>
    </row>
    <row r="136" s="1" customFormat="1" customHeight="1" spans="1:16">
      <c r="A136" s="10" t="s">
        <v>64</v>
      </c>
      <c r="B136" s="10"/>
      <c r="C136" s="8">
        <f>C14</f>
        <v>3163.5</v>
      </c>
      <c r="D136" s="8">
        <f t="shared" ref="D136:N136" si="18">D14</f>
        <v>3912.75</v>
      </c>
      <c r="E136" s="8">
        <f t="shared" si="18"/>
        <v>1547.46</v>
      </c>
      <c r="F136" s="8">
        <f t="shared" si="18"/>
        <v>674.33</v>
      </c>
      <c r="G136" s="8">
        <f t="shared" si="18"/>
        <v>1047.96</v>
      </c>
      <c r="H136" s="8">
        <f t="shared" si="18"/>
        <v>1047.96</v>
      </c>
      <c r="I136" s="8">
        <f t="shared" si="18"/>
        <v>0</v>
      </c>
      <c r="J136" s="8" t="s">
        <v>90</v>
      </c>
      <c r="K136" s="8">
        <f t="shared" si="18"/>
        <v>0</v>
      </c>
      <c r="L136" s="8">
        <f t="shared" si="18"/>
        <v>0</v>
      </c>
      <c r="M136" s="8">
        <f t="shared" si="18"/>
        <v>0</v>
      </c>
      <c r="N136" s="8">
        <f t="shared" si="18"/>
        <v>0</v>
      </c>
      <c r="O136" s="8">
        <f t="shared" si="5"/>
        <v>11393.96</v>
      </c>
      <c r="P136" s="17"/>
    </row>
    <row r="137" s="1" customFormat="1" customHeight="1" spans="1:16">
      <c r="A137" s="23" t="s">
        <v>73</v>
      </c>
      <c r="B137" s="24"/>
      <c r="C137" s="8">
        <f>SUM(C82,C92,C102)</f>
        <v>0</v>
      </c>
      <c r="D137" s="8">
        <f t="shared" ref="D137:N137" si="19">SUM(D82,D92,D102)</f>
        <v>0</v>
      </c>
      <c r="E137" s="8">
        <f t="shared" si="19"/>
        <v>0</v>
      </c>
      <c r="F137" s="8">
        <f t="shared" si="19"/>
        <v>0</v>
      </c>
      <c r="G137" s="8">
        <f t="shared" si="19"/>
        <v>0</v>
      </c>
      <c r="H137" s="8">
        <f t="shared" si="19"/>
        <v>0</v>
      </c>
      <c r="I137" s="8">
        <f t="shared" si="19"/>
        <v>0</v>
      </c>
      <c r="J137" s="8" t="s">
        <v>90</v>
      </c>
      <c r="K137" s="8">
        <f t="shared" si="19"/>
        <v>0</v>
      </c>
      <c r="L137" s="8">
        <f t="shared" si="19"/>
        <v>0</v>
      </c>
      <c r="M137" s="8">
        <f t="shared" si="19"/>
        <v>0</v>
      </c>
      <c r="N137" s="8">
        <f t="shared" si="19"/>
        <v>0</v>
      </c>
      <c r="O137" s="8">
        <f t="shared" si="5"/>
        <v>0</v>
      </c>
      <c r="P137" s="17"/>
    </row>
    <row r="138" s="1" customFormat="1" customHeight="1" spans="1:16">
      <c r="A138" s="23" t="s">
        <v>74</v>
      </c>
      <c r="B138" s="24"/>
      <c r="C138" s="8">
        <f t="shared" ref="C138:N138" si="20">SUM(C83,C93,C103)</f>
        <v>0</v>
      </c>
      <c r="D138" s="8">
        <f t="shared" si="20"/>
        <v>0</v>
      </c>
      <c r="E138" s="8">
        <f t="shared" si="20"/>
        <v>0</v>
      </c>
      <c r="F138" s="8">
        <f t="shared" si="20"/>
        <v>0</v>
      </c>
      <c r="G138" s="8">
        <f t="shared" si="20"/>
        <v>0</v>
      </c>
      <c r="H138" s="8">
        <f t="shared" si="20"/>
        <v>0</v>
      </c>
      <c r="I138" s="8">
        <f t="shared" si="20"/>
        <v>0</v>
      </c>
      <c r="J138" s="8" t="s">
        <v>90</v>
      </c>
      <c r="K138" s="8">
        <f t="shared" si="20"/>
        <v>0</v>
      </c>
      <c r="L138" s="8">
        <f t="shared" si="20"/>
        <v>0</v>
      </c>
      <c r="M138" s="8">
        <f t="shared" si="20"/>
        <v>0</v>
      </c>
      <c r="N138" s="8">
        <f t="shared" si="20"/>
        <v>0</v>
      </c>
      <c r="O138" s="8">
        <f t="shared" si="5"/>
        <v>0</v>
      </c>
      <c r="P138" s="17"/>
    </row>
    <row r="139" s="1" customFormat="1" customHeight="1" spans="1:16">
      <c r="A139" s="23" t="s">
        <v>75</v>
      </c>
      <c r="B139" s="24"/>
      <c r="C139" s="8">
        <f t="shared" ref="C139:N139" si="21">SUM(C84,C94,C104)</f>
        <v>0</v>
      </c>
      <c r="D139" s="8">
        <f t="shared" si="21"/>
        <v>0</v>
      </c>
      <c r="E139" s="8">
        <f t="shared" si="21"/>
        <v>0</v>
      </c>
      <c r="F139" s="8">
        <f t="shared" si="21"/>
        <v>0</v>
      </c>
      <c r="G139" s="8">
        <f t="shared" si="21"/>
        <v>0</v>
      </c>
      <c r="H139" s="8">
        <f t="shared" si="21"/>
        <v>0</v>
      </c>
      <c r="I139" s="8">
        <f t="shared" si="21"/>
        <v>0</v>
      </c>
      <c r="J139" s="8" t="s">
        <v>90</v>
      </c>
      <c r="K139" s="8">
        <f t="shared" si="21"/>
        <v>0</v>
      </c>
      <c r="L139" s="8">
        <f t="shared" si="21"/>
        <v>0</v>
      </c>
      <c r="M139" s="8">
        <f t="shared" si="21"/>
        <v>0</v>
      </c>
      <c r="N139" s="8">
        <f t="shared" si="21"/>
        <v>0</v>
      </c>
      <c r="O139" s="8">
        <f t="shared" si="5"/>
        <v>0</v>
      </c>
      <c r="P139" s="17"/>
    </row>
    <row r="140" s="1" customFormat="1" customHeight="1" spans="1:16">
      <c r="A140" s="23" t="s">
        <v>76</v>
      </c>
      <c r="B140" s="24"/>
      <c r="C140" s="8">
        <f t="shared" ref="C140:O140" si="22">SUM(C85,C95,C105)</f>
        <v>0</v>
      </c>
      <c r="D140" s="8">
        <f t="shared" si="22"/>
        <v>0</v>
      </c>
      <c r="E140" s="8">
        <f t="shared" si="22"/>
        <v>0</v>
      </c>
      <c r="F140" s="8">
        <f t="shared" si="22"/>
        <v>0</v>
      </c>
      <c r="G140" s="8">
        <f t="shared" si="22"/>
        <v>0</v>
      </c>
      <c r="H140" s="8">
        <f t="shared" si="22"/>
        <v>0</v>
      </c>
      <c r="I140" s="8">
        <f t="shared" si="22"/>
        <v>0</v>
      </c>
      <c r="J140" s="8" t="s">
        <v>90</v>
      </c>
      <c r="K140" s="8">
        <f t="shared" si="22"/>
        <v>0</v>
      </c>
      <c r="L140" s="8">
        <f t="shared" si="22"/>
        <v>0</v>
      </c>
      <c r="M140" s="8">
        <f t="shared" si="22"/>
        <v>0</v>
      </c>
      <c r="N140" s="8">
        <f t="shared" si="22"/>
        <v>0</v>
      </c>
      <c r="O140" s="8">
        <f t="shared" si="22"/>
        <v>0</v>
      </c>
      <c r="P140" s="17"/>
    </row>
    <row r="141" s="1" customFormat="1" customHeight="1" spans="1:16">
      <c r="A141" s="23" t="s">
        <v>77</v>
      </c>
      <c r="B141" s="24"/>
      <c r="C141" s="8">
        <f t="shared" ref="C141:O141" si="23">SUM(C86,C96,C106)</f>
        <v>0</v>
      </c>
      <c r="D141" s="8">
        <f t="shared" si="23"/>
        <v>0</v>
      </c>
      <c r="E141" s="8">
        <f t="shared" si="23"/>
        <v>0</v>
      </c>
      <c r="F141" s="8">
        <f t="shared" si="23"/>
        <v>0</v>
      </c>
      <c r="G141" s="8">
        <f t="shared" si="23"/>
        <v>0</v>
      </c>
      <c r="H141" s="8">
        <f t="shared" si="23"/>
        <v>0</v>
      </c>
      <c r="I141" s="8">
        <f t="shared" si="23"/>
        <v>0</v>
      </c>
      <c r="J141" s="8" t="s">
        <v>90</v>
      </c>
      <c r="K141" s="8">
        <f t="shared" si="23"/>
        <v>0</v>
      </c>
      <c r="L141" s="8">
        <f t="shared" si="23"/>
        <v>0</v>
      </c>
      <c r="M141" s="8">
        <f t="shared" si="23"/>
        <v>0</v>
      </c>
      <c r="N141" s="8">
        <f t="shared" si="23"/>
        <v>0</v>
      </c>
      <c r="O141" s="8">
        <f t="shared" si="23"/>
        <v>0</v>
      </c>
      <c r="P141" s="17"/>
    </row>
    <row r="142" s="1" customFormat="1" customHeight="1" spans="1:16">
      <c r="A142" s="23" t="s">
        <v>78</v>
      </c>
      <c r="B142" s="24"/>
      <c r="C142" s="8">
        <f t="shared" ref="C142:O142" si="24">SUM(C87,C97,C107)</f>
        <v>0</v>
      </c>
      <c r="D142" s="8">
        <f t="shared" si="24"/>
        <v>0</v>
      </c>
      <c r="E142" s="8">
        <f t="shared" si="24"/>
        <v>0</v>
      </c>
      <c r="F142" s="8">
        <f t="shared" si="24"/>
        <v>0</v>
      </c>
      <c r="G142" s="8">
        <f t="shared" si="24"/>
        <v>0</v>
      </c>
      <c r="H142" s="8">
        <f t="shared" si="24"/>
        <v>0</v>
      </c>
      <c r="I142" s="8">
        <f t="shared" si="24"/>
        <v>0</v>
      </c>
      <c r="J142" s="8" t="s">
        <v>90</v>
      </c>
      <c r="K142" s="8">
        <f t="shared" si="24"/>
        <v>0</v>
      </c>
      <c r="L142" s="8">
        <f t="shared" si="24"/>
        <v>0</v>
      </c>
      <c r="M142" s="8">
        <f t="shared" si="24"/>
        <v>0</v>
      </c>
      <c r="N142" s="8">
        <f t="shared" si="24"/>
        <v>0</v>
      </c>
      <c r="O142" s="8">
        <f t="shared" si="24"/>
        <v>0</v>
      </c>
      <c r="P142" s="17"/>
    </row>
    <row r="143" s="1" customFormat="1" customHeight="1" spans="1:16">
      <c r="A143" s="23" t="s">
        <v>79</v>
      </c>
      <c r="B143" s="24"/>
      <c r="C143" s="8">
        <f t="shared" ref="C143:O143" si="25">SUM(C88,C98,C108)</f>
        <v>0</v>
      </c>
      <c r="D143" s="8">
        <f t="shared" si="25"/>
        <v>0</v>
      </c>
      <c r="E143" s="8">
        <f t="shared" si="25"/>
        <v>0</v>
      </c>
      <c r="F143" s="8">
        <f t="shared" si="25"/>
        <v>0</v>
      </c>
      <c r="G143" s="8">
        <f t="shared" si="25"/>
        <v>0</v>
      </c>
      <c r="H143" s="8">
        <f t="shared" si="25"/>
        <v>0</v>
      </c>
      <c r="I143" s="8">
        <f t="shared" si="25"/>
        <v>0</v>
      </c>
      <c r="J143" s="8" t="s">
        <v>90</v>
      </c>
      <c r="K143" s="8">
        <f t="shared" si="25"/>
        <v>0</v>
      </c>
      <c r="L143" s="8">
        <f t="shared" si="25"/>
        <v>0</v>
      </c>
      <c r="M143" s="8">
        <f t="shared" si="25"/>
        <v>0</v>
      </c>
      <c r="N143" s="8">
        <f t="shared" si="25"/>
        <v>0</v>
      </c>
      <c r="O143" s="8">
        <f t="shared" si="25"/>
        <v>0</v>
      </c>
      <c r="P143" s="17"/>
    </row>
    <row r="144" s="1" customFormat="1" customHeight="1" spans="1:16">
      <c r="A144" s="5" t="s">
        <v>84</v>
      </c>
      <c r="B144" s="5"/>
      <c r="C144" s="8">
        <f t="shared" ref="C144:N144" si="26">SUM(C109)</f>
        <v>0</v>
      </c>
      <c r="D144" s="8">
        <f t="shared" si="26"/>
        <v>0</v>
      </c>
      <c r="E144" s="8">
        <f t="shared" si="26"/>
        <v>0</v>
      </c>
      <c r="F144" s="8">
        <f t="shared" si="26"/>
        <v>0</v>
      </c>
      <c r="G144" s="8">
        <f t="shared" si="26"/>
        <v>0</v>
      </c>
      <c r="H144" s="8">
        <f t="shared" si="26"/>
        <v>0</v>
      </c>
      <c r="I144" s="8">
        <f t="shared" si="26"/>
        <v>0</v>
      </c>
      <c r="J144" s="8" t="s">
        <v>90</v>
      </c>
      <c r="K144" s="8">
        <f t="shared" si="26"/>
        <v>0</v>
      </c>
      <c r="L144" s="8">
        <f t="shared" si="26"/>
        <v>0</v>
      </c>
      <c r="M144" s="8">
        <f t="shared" si="26"/>
        <v>0</v>
      </c>
      <c r="N144" s="8">
        <f t="shared" si="26"/>
        <v>0</v>
      </c>
      <c r="O144" s="8">
        <f>SUM(C144:N144)</f>
        <v>0</v>
      </c>
      <c r="P144" s="17"/>
    </row>
    <row r="145" s="1" customFormat="1" customHeight="1" spans="1:16">
      <c r="A145" s="5" t="s">
        <v>85</v>
      </c>
      <c r="B145" s="5"/>
      <c r="C145" s="8">
        <f t="shared" ref="C145:O145" si="27">SUM(C113)</f>
        <v>0</v>
      </c>
      <c r="D145" s="8">
        <f t="shared" si="27"/>
        <v>0</v>
      </c>
      <c r="E145" s="8">
        <f t="shared" si="27"/>
        <v>0</v>
      </c>
      <c r="F145" s="8">
        <f t="shared" si="27"/>
        <v>0</v>
      </c>
      <c r="G145" s="8">
        <f t="shared" si="27"/>
        <v>0</v>
      </c>
      <c r="H145" s="8">
        <f t="shared" si="27"/>
        <v>0</v>
      </c>
      <c r="I145" s="8">
        <f t="shared" si="27"/>
        <v>0</v>
      </c>
      <c r="J145" s="8" t="s">
        <v>90</v>
      </c>
      <c r="K145" s="8">
        <f t="shared" si="27"/>
        <v>0</v>
      </c>
      <c r="L145" s="8">
        <f t="shared" si="27"/>
        <v>0</v>
      </c>
      <c r="M145" s="8">
        <f t="shared" si="27"/>
        <v>0</v>
      </c>
      <c r="N145" s="8">
        <f t="shared" si="27"/>
        <v>0</v>
      </c>
      <c r="O145" s="8">
        <f t="shared" si="27"/>
        <v>0</v>
      </c>
      <c r="P145" s="17"/>
    </row>
    <row r="146" s="1" customFormat="1" customHeight="1" spans="1:16">
      <c r="A146" s="5" t="s">
        <v>65</v>
      </c>
      <c r="B146" s="5"/>
      <c r="C146" s="8">
        <f>SUM(C114,C15)</f>
        <v>0</v>
      </c>
      <c r="D146" s="8">
        <f t="shared" ref="D146:O146" si="28">SUM(D114,D15)</f>
        <v>0</v>
      </c>
      <c r="E146" s="8">
        <f t="shared" si="28"/>
        <v>0</v>
      </c>
      <c r="F146" s="8">
        <f t="shared" si="28"/>
        <v>0</v>
      </c>
      <c r="G146" s="8">
        <f t="shared" si="28"/>
        <v>0</v>
      </c>
      <c r="H146" s="8">
        <f t="shared" si="28"/>
        <v>0</v>
      </c>
      <c r="I146" s="8">
        <f t="shared" si="28"/>
        <v>0</v>
      </c>
      <c r="J146" s="8" t="s">
        <v>90</v>
      </c>
      <c r="K146" s="8">
        <f t="shared" si="28"/>
        <v>0</v>
      </c>
      <c r="L146" s="8">
        <f t="shared" si="28"/>
        <v>0</v>
      </c>
      <c r="M146" s="8">
        <f t="shared" si="28"/>
        <v>0</v>
      </c>
      <c r="N146" s="8">
        <f t="shared" si="28"/>
        <v>0</v>
      </c>
      <c r="O146" s="8">
        <f t="shared" si="28"/>
        <v>0</v>
      </c>
      <c r="P146" s="17"/>
    </row>
    <row r="147" s="1" customFormat="1" customHeight="1" spans="1:16">
      <c r="A147" s="5" t="s">
        <v>86</v>
      </c>
      <c r="B147" s="5"/>
      <c r="C147" s="8">
        <f t="shared" ref="C147:O147" si="29">SUM(C115)</f>
        <v>0</v>
      </c>
      <c r="D147" s="8">
        <f t="shared" si="29"/>
        <v>0</v>
      </c>
      <c r="E147" s="8">
        <f t="shared" si="29"/>
        <v>0</v>
      </c>
      <c r="F147" s="8">
        <f t="shared" si="29"/>
        <v>0</v>
      </c>
      <c r="G147" s="8">
        <f t="shared" si="29"/>
        <v>0</v>
      </c>
      <c r="H147" s="8">
        <f t="shared" si="29"/>
        <v>0</v>
      </c>
      <c r="I147" s="8">
        <f t="shared" si="29"/>
        <v>0</v>
      </c>
      <c r="J147" s="8" t="s">
        <v>90</v>
      </c>
      <c r="K147" s="8">
        <f t="shared" si="29"/>
        <v>0</v>
      </c>
      <c r="L147" s="8">
        <f t="shared" si="29"/>
        <v>0</v>
      </c>
      <c r="M147" s="8">
        <f t="shared" si="29"/>
        <v>0</v>
      </c>
      <c r="N147" s="8">
        <f t="shared" si="29"/>
        <v>0</v>
      </c>
      <c r="O147" s="8">
        <f t="shared" si="29"/>
        <v>0</v>
      </c>
      <c r="P147" s="17"/>
    </row>
    <row r="148" s="1" customFormat="1" customHeight="1" spans="1:16">
      <c r="A148" s="5" t="s">
        <v>13</v>
      </c>
      <c r="B148" s="5"/>
      <c r="C148" s="8">
        <f t="shared" ref="C148:O148" si="30">SUM(C124:C147)</f>
        <v>22018.07</v>
      </c>
      <c r="D148" s="8">
        <f t="shared" si="30"/>
        <v>29502.66</v>
      </c>
      <c r="E148" s="8">
        <f t="shared" si="30"/>
        <v>32898.45</v>
      </c>
      <c r="F148" s="8">
        <f t="shared" si="30"/>
        <v>29827.05</v>
      </c>
      <c r="G148" s="8">
        <f t="shared" si="30"/>
        <v>33970.43</v>
      </c>
      <c r="H148" s="8">
        <f t="shared" si="30"/>
        <v>35211.32</v>
      </c>
      <c r="I148" s="8">
        <f t="shared" si="30"/>
        <v>23496</v>
      </c>
      <c r="J148" s="8">
        <f t="shared" si="30"/>
        <v>103473</v>
      </c>
      <c r="K148" s="8">
        <f t="shared" si="30"/>
        <v>18463.3</v>
      </c>
      <c r="L148" s="8">
        <f t="shared" si="30"/>
        <v>33762.06</v>
      </c>
      <c r="M148" s="8">
        <f t="shared" si="30"/>
        <v>38094.34</v>
      </c>
      <c r="N148" s="8">
        <f t="shared" si="30"/>
        <v>47916.31</v>
      </c>
      <c r="O148" s="8">
        <f t="shared" si="30"/>
        <v>448632.99</v>
      </c>
      <c r="P148" s="17"/>
    </row>
    <row r="149" s="1" customFormat="1" customHeight="1" spans="2:2">
      <c r="B149" s="3"/>
    </row>
    <row r="150" s="1" customFormat="1" customHeight="1" spans="1:2">
      <c r="A150" s="21" t="s">
        <v>89</v>
      </c>
      <c r="B150" s="22"/>
    </row>
    <row r="151" s="1" customFormat="1" customHeight="1" spans="1:15">
      <c r="A151" s="5" t="s">
        <v>48</v>
      </c>
      <c r="B151" s="5"/>
      <c r="C151" s="6">
        <v>43101</v>
      </c>
      <c r="D151" s="6">
        <v>43133</v>
      </c>
      <c r="E151" s="6">
        <v>43162</v>
      </c>
      <c r="F151" s="6">
        <v>43194</v>
      </c>
      <c r="G151" s="6">
        <v>43225</v>
      </c>
      <c r="H151" s="6">
        <v>43257</v>
      </c>
      <c r="I151" s="6">
        <v>43288</v>
      </c>
      <c r="J151" s="6">
        <v>43313</v>
      </c>
      <c r="K151" s="6">
        <v>43352</v>
      </c>
      <c r="L151" s="6">
        <v>43383</v>
      </c>
      <c r="M151" s="6">
        <v>43415</v>
      </c>
      <c r="N151" s="6">
        <v>43446</v>
      </c>
      <c r="O151" s="4" t="s">
        <v>50</v>
      </c>
    </row>
    <row r="152" s="1" customFormat="1" customHeight="1" spans="1:15">
      <c r="A152" s="5" t="s">
        <v>51</v>
      </c>
      <c r="B152" s="5"/>
      <c r="C152" s="8">
        <f>SUM(C2:C15)</f>
        <v>14849.86</v>
      </c>
      <c r="D152" s="8">
        <f t="shared" ref="D152:N152" si="31">SUM(D2:D15)</f>
        <v>18450.76</v>
      </c>
      <c r="E152" s="8">
        <f t="shared" si="31"/>
        <v>17310.06</v>
      </c>
      <c r="F152" s="8">
        <f t="shared" si="31"/>
        <v>13497.27</v>
      </c>
      <c r="G152" s="8">
        <f t="shared" si="31"/>
        <v>16370.56</v>
      </c>
      <c r="H152" s="8">
        <f t="shared" si="31"/>
        <v>17356.5</v>
      </c>
      <c r="I152" s="8">
        <f t="shared" si="31"/>
        <v>5748</v>
      </c>
      <c r="J152" s="8" t="s">
        <v>90</v>
      </c>
      <c r="K152" s="8">
        <f t="shared" si="31"/>
        <v>3197.8</v>
      </c>
      <c r="L152" s="8">
        <f t="shared" si="31"/>
        <v>5249.4</v>
      </c>
      <c r="M152" s="8">
        <f t="shared" si="31"/>
        <v>7234.32</v>
      </c>
      <c r="N152" s="8">
        <f t="shared" si="31"/>
        <v>7977.68</v>
      </c>
      <c r="O152" s="8">
        <f>SUM(C152:N152)</f>
        <v>127242.21</v>
      </c>
    </row>
    <row r="153" s="1" customFormat="1" customHeight="1" spans="1:15">
      <c r="A153" s="5" t="s">
        <v>66</v>
      </c>
      <c r="B153" s="5"/>
      <c r="C153" s="8">
        <f>SUM(C16:C27)</f>
        <v>0</v>
      </c>
      <c r="D153" s="8">
        <f t="shared" ref="D153:N153" si="32">SUM(D16:D27)</f>
        <v>0</v>
      </c>
      <c r="E153" s="8">
        <f t="shared" si="32"/>
        <v>0</v>
      </c>
      <c r="F153" s="8">
        <f t="shared" si="32"/>
        <v>0</v>
      </c>
      <c r="G153" s="8">
        <f t="shared" si="32"/>
        <v>0</v>
      </c>
      <c r="H153" s="8">
        <f t="shared" si="32"/>
        <v>0</v>
      </c>
      <c r="I153" s="8">
        <f t="shared" si="32"/>
        <v>0</v>
      </c>
      <c r="J153" s="8">
        <v>25818</v>
      </c>
      <c r="K153" s="8">
        <f t="shared" si="32"/>
        <v>1110</v>
      </c>
      <c r="L153" s="8">
        <f t="shared" si="32"/>
        <v>2820.56</v>
      </c>
      <c r="M153" s="8">
        <f t="shared" si="32"/>
        <v>4410.98</v>
      </c>
      <c r="N153" s="8">
        <f t="shared" si="32"/>
        <v>6193.12</v>
      </c>
      <c r="O153" s="8">
        <f t="shared" ref="O153:O163" si="33">SUM(C153:N153)</f>
        <v>40352.66</v>
      </c>
    </row>
    <row r="154" s="1" customFormat="1" customHeight="1" spans="1:15">
      <c r="A154" s="5" t="s">
        <v>67</v>
      </c>
      <c r="B154" s="5"/>
      <c r="C154" s="8">
        <f t="shared" ref="C154:N154" si="34">SUM(C28:C38)</f>
        <v>0</v>
      </c>
      <c r="D154" s="8">
        <f t="shared" si="34"/>
        <v>0</v>
      </c>
      <c r="E154" s="8">
        <f t="shared" si="34"/>
        <v>0</v>
      </c>
      <c r="F154" s="8">
        <f t="shared" si="34"/>
        <v>0</v>
      </c>
      <c r="G154" s="8">
        <f t="shared" si="34"/>
        <v>0</v>
      </c>
      <c r="H154" s="8">
        <f t="shared" si="34"/>
        <v>0</v>
      </c>
      <c r="I154" s="8">
        <f t="shared" si="34"/>
        <v>0</v>
      </c>
      <c r="J154" s="8">
        <v>25788</v>
      </c>
      <c r="K154" s="8">
        <f t="shared" si="34"/>
        <v>3138</v>
      </c>
      <c r="L154" s="8">
        <f t="shared" si="34"/>
        <v>5562</v>
      </c>
      <c r="M154" s="8">
        <f t="shared" si="34"/>
        <v>5408</v>
      </c>
      <c r="N154" s="8">
        <f t="shared" si="34"/>
        <v>8768</v>
      </c>
      <c r="O154" s="8">
        <f t="shared" si="33"/>
        <v>48664</v>
      </c>
    </row>
    <row r="155" s="1" customFormat="1" customHeight="1" spans="1:15">
      <c r="A155" s="5" t="s">
        <v>68</v>
      </c>
      <c r="B155" s="5"/>
      <c r="C155" s="8">
        <f>SUM(C39:C49)</f>
        <v>1710.5</v>
      </c>
      <c r="D155" s="8">
        <f t="shared" ref="D155:N155" si="35">SUM(D39:D49)</f>
        <v>2656.5</v>
      </c>
      <c r="E155" s="8">
        <f t="shared" si="35"/>
        <v>2156</v>
      </c>
      <c r="F155" s="8">
        <f t="shared" si="35"/>
        <v>3674</v>
      </c>
      <c r="G155" s="8">
        <f t="shared" si="35"/>
        <v>2882</v>
      </c>
      <c r="H155" s="8">
        <f t="shared" si="35"/>
        <v>3223</v>
      </c>
      <c r="I155" s="8">
        <f t="shared" si="35"/>
        <v>0</v>
      </c>
      <c r="J155" s="8">
        <v>13198</v>
      </c>
      <c r="K155" s="8">
        <f t="shared" si="35"/>
        <v>1657.8</v>
      </c>
      <c r="L155" s="8">
        <f t="shared" si="35"/>
        <v>2673</v>
      </c>
      <c r="M155" s="8">
        <f t="shared" si="35"/>
        <v>2505.96</v>
      </c>
      <c r="N155" s="8">
        <f t="shared" si="35"/>
        <v>3011.9</v>
      </c>
      <c r="O155" s="8">
        <f t="shared" si="33"/>
        <v>39348.66</v>
      </c>
    </row>
    <row r="156" s="1" customFormat="1" customHeight="1" spans="1:15">
      <c r="A156" s="5" t="s">
        <v>69</v>
      </c>
      <c r="B156" s="5"/>
      <c r="C156" s="8">
        <f t="shared" ref="C156:N156" si="36">SUM(C50:C60)</f>
        <v>495</v>
      </c>
      <c r="D156" s="8">
        <f t="shared" si="36"/>
        <v>594</v>
      </c>
      <c r="E156" s="8">
        <f t="shared" si="36"/>
        <v>4282.64</v>
      </c>
      <c r="F156" s="8">
        <f t="shared" si="36"/>
        <v>5118.64</v>
      </c>
      <c r="G156" s="8">
        <f t="shared" si="36"/>
        <v>5424.96</v>
      </c>
      <c r="H156" s="8">
        <f t="shared" si="36"/>
        <v>6613.52</v>
      </c>
      <c r="I156" s="8">
        <f t="shared" si="36"/>
        <v>0</v>
      </c>
      <c r="J156" s="8">
        <v>13932</v>
      </c>
      <c r="K156" s="8">
        <f t="shared" si="36"/>
        <v>781.5</v>
      </c>
      <c r="L156" s="8">
        <f t="shared" si="36"/>
        <v>2163</v>
      </c>
      <c r="M156" s="8">
        <f t="shared" si="36"/>
        <v>2666.4</v>
      </c>
      <c r="N156" s="8">
        <f t="shared" si="36"/>
        <v>3338.4</v>
      </c>
      <c r="O156" s="8">
        <f t="shared" si="33"/>
        <v>45410.06</v>
      </c>
    </row>
    <row r="157" s="1" customFormat="1" customHeight="1" spans="1:15">
      <c r="A157" s="5" t="s">
        <v>70</v>
      </c>
      <c r="B157" s="5"/>
      <c r="C157" s="8">
        <f t="shared" ref="C157:N157" si="37">SUM(C61:C69)</f>
        <v>1222.71</v>
      </c>
      <c r="D157" s="8">
        <f t="shared" si="37"/>
        <v>2097.9</v>
      </c>
      <c r="E157" s="8">
        <f t="shared" si="37"/>
        <v>2934.75</v>
      </c>
      <c r="F157" s="8">
        <f t="shared" si="37"/>
        <v>2092.14</v>
      </c>
      <c r="G157" s="8">
        <f t="shared" si="37"/>
        <v>2995.41</v>
      </c>
      <c r="H157" s="8">
        <f t="shared" si="37"/>
        <v>2677.8</v>
      </c>
      <c r="I157" s="8">
        <f t="shared" si="37"/>
        <v>9108</v>
      </c>
      <c r="J157" s="8">
        <v>8856</v>
      </c>
      <c r="K157" s="8">
        <f t="shared" si="37"/>
        <v>3189.6</v>
      </c>
      <c r="L157" s="8">
        <f t="shared" si="37"/>
        <v>4842</v>
      </c>
      <c r="M157" s="8">
        <f t="shared" si="37"/>
        <v>4461.6</v>
      </c>
      <c r="N157" s="8">
        <f t="shared" si="37"/>
        <v>6418.5</v>
      </c>
      <c r="O157" s="8">
        <f t="shared" si="33"/>
        <v>50896.41</v>
      </c>
    </row>
    <row r="158" s="1" customFormat="1" customHeight="1" spans="1:15">
      <c r="A158" s="5" t="s">
        <v>71</v>
      </c>
      <c r="B158" s="5"/>
      <c r="C158" s="8">
        <f t="shared" ref="C158:N158" si="38">SUM(C70:C78)</f>
        <v>3740</v>
      </c>
      <c r="D158" s="8">
        <f t="shared" si="38"/>
        <v>5703.5</v>
      </c>
      <c r="E158" s="8">
        <f t="shared" si="38"/>
        <v>6215</v>
      </c>
      <c r="F158" s="8">
        <f t="shared" si="38"/>
        <v>5445</v>
      </c>
      <c r="G158" s="8">
        <f t="shared" si="38"/>
        <v>6297.5</v>
      </c>
      <c r="H158" s="8">
        <f t="shared" si="38"/>
        <v>5340.5</v>
      </c>
      <c r="I158" s="8">
        <f t="shared" si="38"/>
        <v>8640</v>
      </c>
      <c r="J158" s="8">
        <v>15881</v>
      </c>
      <c r="K158" s="8">
        <f t="shared" si="38"/>
        <v>5388.6</v>
      </c>
      <c r="L158" s="8">
        <f t="shared" si="38"/>
        <v>10452.1</v>
      </c>
      <c r="M158" s="8">
        <f t="shared" si="38"/>
        <v>11407.08</v>
      </c>
      <c r="N158" s="8">
        <f t="shared" si="38"/>
        <v>12208.71</v>
      </c>
      <c r="O158" s="8">
        <f t="shared" si="33"/>
        <v>96718.99</v>
      </c>
    </row>
    <row r="159" s="1" customFormat="1" customHeight="1" spans="1:15">
      <c r="A159" s="5" t="s">
        <v>72</v>
      </c>
      <c r="B159" s="5"/>
      <c r="C159" s="8">
        <f t="shared" ref="C159:N159" si="39">SUM(C79:C88)</f>
        <v>0</v>
      </c>
      <c r="D159" s="8">
        <f t="shared" si="39"/>
        <v>0</v>
      </c>
      <c r="E159" s="8">
        <f t="shared" si="39"/>
        <v>0</v>
      </c>
      <c r="F159" s="8">
        <f t="shared" si="39"/>
        <v>0</v>
      </c>
      <c r="G159" s="8">
        <f t="shared" si="39"/>
        <v>0</v>
      </c>
      <c r="H159" s="8">
        <f t="shared" si="39"/>
        <v>0</v>
      </c>
      <c r="I159" s="8">
        <f t="shared" si="39"/>
        <v>0</v>
      </c>
      <c r="J159" s="8" t="s">
        <v>90</v>
      </c>
      <c r="K159" s="8">
        <f t="shared" si="39"/>
        <v>0</v>
      </c>
      <c r="L159" s="8">
        <f t="shared" si="39"/>
        <v>0</v>
      </c>
      <c r="M159" s="8">
        <f t="shared" si="39"/>
        <v>0</v>
      </c>
      <c r="N159" s="8">
        <f t="shared" si="39"/>
        <v>0</v>
      </c>
      <c r="O159" s="8">
        <f t="shared" si="33"/>
        <v>0</v>
      </c>
    </row>
    <row r="160" s="1" customFormat="1" customHeight="1" spans="1:15">
      <c r="A160" s="5" t="s">
        <v>80</v>
      </c>
      <c r="B160" s="5"/>
      <c r="C160" s="8">
        <f t="shared" ref="C160:N160" si="40">SUM(C89:C98)</f>
        <v>0</v>
      </c>
      <c r="D160" s="8">
        <f t="shared" si="40"/>
        <v>0</v>
      </c>
      <c r="E160" s="8">
        <f t="shared" si="40"/>
        <v>0</v>
      </c>
      <c r="F160" s="8">
        <f t="shared" si="40"/>
        <v>0</v>
      </c>
      <c r="G160" s="8">
        <f t="shared" si="40"/>
        <v>0</v>
      </c>
      <c r="H160" s="8">
        <f t="shared" si="40"/>
        <v>0</v>
      </c>
      <c r="I160" s="8">
        <f t="shared" si="40"/>
        <v>0</v>
      </c>
      <c r="J160" s="8" t="s">
        <v>90</v>
      </c>
      <c r="K160" s="8">
        <f t="shared" si="40"/>
        <v>0</v>
      </c>
      <c r="L160" s="8">
        <f t="shared" si="40"/>
        <v>0</v>
      </c>
      <c r="M160" s="8">
        <f t="shared" si="40"/>
        <v>0</v>
      </c>
      <c r="N160" s="8">
        <f t="shared" si="40"/>
        <v>0</v>
      </c>
      <c r="O160" s="8">
        <f t="shared" si="33"/>
        <v>0</v>
      </c>
    </row>
    <row r="161" s="1" customFormat="1" customHeight="1" spans="1:15">
      <c r="A161" s="5" t="s">
        <v>81</v>
      </c>
      <c r="B161" s="5"/>
      <c r="C161" s="8">
        <f t="shared" ref="C161:N161" si="41">SUM(C99:C108)</f>
        <v>0</v>
      </c>
      <c r="D161" s="8">
        <f t="shared" si="41"/>
        <v>0</v>
      </c>
      <c r="E161" s="8">
        <f t="shared" si="41"/>
        <v>0</v>
      </c>
      <c r="F161" s="8">
        <f t="shared" si="41"/>
        <v>0</v>
      </c>
      <c r="G161" s="8">
        <f t="shared" si="41"/>
        <v>0</v>
      </c>
      <c r="H161" s="8">
        <f t="shared" si="41"/>
        <v>0</v>
      </c>
      <c r="I161" s="8">
        <f t="shared" si="41"/>
        <v>0</v>
      </c>
      <c r="J161" s="8" t="s">
        <v>90</v>
      </c>
      <c r="K161" s="8">
        <f t="shared" si="41"/>
        <v>0</v>
      </c>
      <c r="L161" s="8">
        <f t="shared" si="41"/>
        <v>0</v>
      </c>
      <c r="M161" s="8">
        <f t="shared" si="41"/>
        <v>0</v>
      </c>
      <c r="N161" s="8">
        <f t="shared" si="41"/>
        <v>0</v>
      </c>
      <c r="O161" s="8">
        <f t="shared" si="33"/>
        <v>0</v>
      </c>
    </row>
    <row r="162" s="1" customFormat="1" customHeight="1" spans="1:15">
      <c r="A162" s="5" t="s">
        <v>83</v>
      </c>
      <c r="B162" s="5"/>
      <c r="C162" s="8">
        <f>SUM(C109:C116)</f>
        <v>0</v>
      </c>
      <c r="D162" s="8">
        <f t="shared" ref="D162:N162" si="42">SUM(D109:D115)</f>
        <v>0</v>
      </c>
      <c r="E162" s="8">
        <f t="shared" si="42"/>
        <v>0</v>
      </c>
      <c r="F162" s="8">
        <f t="shared" si="42"/>
        <v>0</v>
      </c>
      <c r="G162" s="8">
        <f t="shared" si="42"/>
        <v>0</v>
      </c>
      <c r="H162" s="8">
        <f t="shared" si="42"/>
        <v>0</v>
      </c>
      <c r="I162" s="8">
        <f t="shared" si="42"/>
        <v>0</v>
      </c>
      <c r="J162" s="8" t="s">
        <v>90</v>
      </c>
      <c r="K162" s="8">
        <f t="shared" si="42"/>
        <v>0</v>
      </c>
      <c r="L162" s="8">
        <f t="shared" si="42"/>
        <v>0</v>
      </c>
      <c r="M162" s="8">
        <f t="shared" si="42"/>
        <v>0</v>
      </c>
      <c r="N162" s="8">
        <f t="shared" si="42"/>
        <v>0</v>
      </c>
      <c r="O162" s="8">
        <f t="shared" si="33"/>
        <v>0</v>
      </c>
    </row>
    <row r="163" s="1" customFormat="1" customHeight="1" spans="1:15">
      <c r="A163" s="5" t="s">
        <v>87</v>
      </c>
      <c r="B163" s="5"/>
      <c r="C163" s="8">
        <f t="shared" ref="C163:N163" si="43">SUM(C117:C119)</f>
        <v>0</v>
      </c>
      <c r="D163" s="8">
        <f t="shared" si="43"/>
        <v>0</v>
      </c>
      <c r="E163" s="8">
        <f t="shared" si="43"/>
        <v>0</v>
      </c>
      <c r="F163" s="8">
        <f t="shared" si="43"/>
        <v>0</v>
      </c>
      <c r="G163" s="8">
        <f t="shared" si="43"/>
        <v>0</v>
      </c>
      <c r="H163" s="8">
        <f t="shared" si="43"/>
        <v>0</v>
      </c>
      <c r="I163" s="8">
        <f t="shared" si="43"/>
        <v>0</v>
      </c>
      <c r="J163" s="8" t="s">
        <v>90</v>
      </c>
      <c r="K163" s="8">
        <f t="shared" si="43"/>
        <v>0</v>
      </c>
      <c r="L163" s="8">
        <f t="shared" si="43"/>
        <v>0</v>
      </c>
      <c r="M163" s="8">
        <f t="shared" si="43"/>
        <v>0</v>
      </c>
      <c r="N163" s="8">
        <f t="shared" si="43"/>
        <v>0</v>
      </c>
      <c r="O163" s="8">
        <f t="shared" si="33"/>
        <v>0</v>
      </c>
    </row>
    <row r="164" s="1" customFormat="1" customHeight="1" spans="1:15">
      <c r="A164" s="5" t="s">
        <v>13</v>
      </c>
      <c r="B164" s="5"/>
      <c r="C164" s="8">
        <f t="shared" ref="C164:O164" si="44">SUM(C152:C163)</f>
        <v>22018.07</v>
      </c>
      <c r="D164" s="8">
        <f t="shared" si="44"/>
        <v>29502.66</v>
      </c>
      <c r="E164" s="8">
        <f t="shared" si="44"/>
        <v>32898.45</v>
      </c>
      <c r="F164" s="8">
        <f t="shared" si="44"/>
        <v>29827.05</v>
      </c>
      <c r="G164" s="8">
        <f t="shared" si="44"/>
        <v>33970.43</v>
      </c>
      <c r="H164" s="8">
        <f t="shared" si="44"/>
        <v>35211.32</v>
      </c>
      <c r="I164" s="8">
        <f t="shared" si="44"/>
        <v>23496</v>
      </c>
      <c r="J164" s="8">
        <f t="shared" si="44"/>
        <v>103473</v>
      </c>
      <c r="K164" s="8">
        <f t="shared" si="44"/>
        <v>18463.3</v>
      </c>
      <c r="L164" s="8">
        <f t="shared" si="44"/>
        <v>33762.06</v>
      </c>
      <c r="M164" s="8">
        <f t="shared" si="44"/>
        <v>38094.34</v>
      </c>
      <c r="N164" s="8">
        <f t="shared" si="44"/>
        <v>47916.31</v>
      </c>
      <c r="O164" s="8">
        <f t="shared" si="44"/>
        <v>448632.99</v>
      </c>
    </row>
    <row r="165" s="1" customFormat="1" customHeight="1" spans="2:15">
      <c r="B165" s="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 s="2" customFormat="1" customHeight="1" spans="2:15">
      <c r="B166" s="25"/>
      <c r="C166" s="2">
        <f t="shared" ref="C166:O166" si="45">IF(AND(C120=C148,C164=C120,C148=C164),0,"不平衡")</f>
        <v>0</v>
      </c>
      <c r="D166" s="2">
        <f t="shared" si="45"/>
        <v>0</v>
      </c>
      <c r="E166" s="2">
        <f t="shared" si="45"/>
        <v>0</v>
      </c>
      <c r="F166" s="2">
        <f t="shared" si="45"/>
        <v>0</v>
      </c>
      <c r="G166" s="2">
        <f t="shared" si="45"/>
        <v>0</v>
      </c>
      <c r="H166" s="2">
        <f t="shared" si="45"/>
        <v>0</v>
      </c>
      <c r="I166" s="2">
        <f t="shared" si="45"/>
        <v>0</v>
      </c>
      <c r="J166" s="2" t="s">
        <v>91</v>
      </c>
      <c r="K166" s="2">
        <f t="shared" si="45"/>
        <v>0</v>
      </c>
      <c r="L166" s="2">
        <f t="shared" si="45"/>
        <v>0</v>
      </c>
      <c r="M166" s="2">
        <f t="shared" si="45"/>
        <v>0</v>
      </c>
      <c r="N166" s="2">
        <f t="shared" si="45"/>
        <v>0</v>
      </c>
      <c r="O166" s="2">
        <f t="shared" si="45"/>
        <v>0</v>
      </c>
    </row>
    <row r="167" s="1" customFormat="1" customHeight="1" spans="2:256">
      <c r="B167" s="3"/>
      <c r="IU167"/>
      <c r="IV167"/>
    </row>
    <row r="168" s="1" customFormat="1" customHeight="1" spans="1:256">
      <c r="A168" s="3" t="s">
        <v>92</v>
      </c>
      <c r="B168" s="3"/>
      <c r="IU168"/>
      <c r="IV168"/>
    </row>
    <row r="169" s="1" customFormat="1" customHeight="1" spans="1:256">
      <c r="A169" s="5" t="s">
        <v>93</v>
      </c>
      <c r="B169" s="5"/>
      <c r="C169" s="6">
        <v>43101</v>
      </c>
      <c r="D169" s="6">
        <v>43133</v>
      </c>
      <c r="E169" s="6">
        <v>43162</v>
      </c>
      <c r="F169" s="6">
        <v>43194</v>
      </c>
      <c r="G169" s="6">
        <v>43225</v>
      </c>
      <c r="H169" s="6">
        <v>43257</v>
      </c>
      <c r="I169" s="6">
        <v>43288</v>
      </c>
      <c r="J169" s="6">
        <v>43313</v>
      </c>
      <c r="K169" s="6">
        <v>43352</v>
      </c>
      <c r="L169" s="6">
        <v>43383</v>
      </c>
      <c r="M169" s="6">
        <v>43415</v>
      </c>
      <c r="N169" s="6">
        <v>43446</v>
      </c>
      <c r="O169" s="4" t="s">
        <v>50</v>
      </c>
      <c r="IU169"/>
      <c r="IV169"/>
    </row>
    <row r="170" s="1" customFormat="1" customHeight="1" spans="1:256">
      <c r="A170" s="5" t="s">
        <v>94</v>
      </c>
      <c r="B170" s="5"/>
      <c r="C170" s="8">
        <f t="shared" ref="C170:N170" si="46">C164-C171-C172</f>
        <v>22018.07</v>
      </c>
      <c r="D170" s="8">
        <f t="shared" si="46"/>
        <v>29502.66</v>
      </c>
      <c r="E170" s="8">
        <f t="shared" si="46"/>
        <v>32898.45</v>
      </c>
      <c r="F170" s="8">
        <f t="shared" si="46"/>
        <v>29827.05</v>
      </c>
      <c r="G170" s="8">
        <f t="shared" si="46"/>
        <v>33970.43</v>
      </c>
      <c r="H170" s="8">
        <f t="shared" si="46"/>
        <v>35211.32</v>
      </c>
      <c r="I170" s="8">
        <f t="shared" si="46"/>
        <v>23496</v>
      </c>
      <c r="J170" s="8">
        <v>103473</v>
      </c>
      <c r="K170" s="8">
        <f t="shared" si="46"/>
        <v>18463.3</v>
      </c>
      <c r="L170" s="8">
        <f t="shared" si="46"/>
        <v>33762.06</v>
      </c>
      <c r="M170" s="8">
        <f t="shared" si="46"/>
        <v>38094.34</v>
      </c>
      <c r="N170" s="8">
        <f t="shared" si="46"/>
        <v>47916.31</v>
      </c>
      <c r="O170" s="8">
        <f>SUM(C170:N170)</f>
        <v>448632.99</v>
      </c>
      <c r="IU170"/>
      <c r="IV170"/>
    </row>
    <row r="171" s="1" customFormat="1" customHeight="1" spans="1:256">
      <c r="A171" s="5" t="s">
        <v>95</v>
      </c>
      <c r="B171" s="5"/>
      <c r="C171" s="8">
        <f>SUM(C125,C126,C127,C128,C130,C129)</f>
        <v>0</v>
      </c>
      <c r="D171" s="8">
        <f t="shared" ref="D171:N171" si="47">SUM(D125,D126,D127,D128,D130,D129)</f>
        <v>0</v>
      </c>
      <c r="E171" s="8">
        <f t="shared" si="47"/>
        <v>0</v>
      </c>
      <c r="F171" s="8">
        <f t="shared" si="47"/>
        <v>0</v>
      </c>
      <c r="G171" s="8">
        <f t="shared" si="47"/>
        <v>0</v>
      </c>
      <c r="H171" s="8">
        <f t="shared" si="47"/>
        <v>0</v>
      </c>
      <c r="I171" s="8">
        <f t="shared" si="47"/>
        <v>0</v>
      </c>
      <c r="J171" s="8" t="s">
        <v>90</v>
      </c>
      <c r="K171" s="8">
        <f t="shared" si="47"/>
        <v>0</v>
      </c>
      <c r="L171" s="8">
        <f t="shared" si="47"/>
        <v>0</v>
      </c>
      <c r="M171" s="8">
        <f t="shared" si="47"/>
        <v>0</v>
      </c>
      <c r="N171" s="8">
        <f t="shared" si="47"/>
        <v>0</v>
      </c>
      <c r="O171" s="8">
        <f>SUM(C171:N171)</f>
        <v>0</v>
      </c>
      <c r="IU171"/>
      <c r="IV171"/>
    </row>
    <row r="172" s="1" customFormat="1" customHeight="1" spans="1:256">
      <c r="A172" s="5" t="s">
        <v>96</v>
      </c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>
        <f>SUM(C172:N172)</f>
        <v>0</v>
      </c>
      <c r="IU172"/>
      <c r="IV172"/>
    </row>
    <row r="173" s="1" customFormat="1" customHeight="1" spans="1:256">
      <c r="A173" s="5" t="s">
        <v>13</v>
      </c>
      <c r="B173" s="5"/>
      <c r="C173" s="8">
        <f t="shared" ref="C173:N173" si="48">SUM(C170:C172)</f>
        <v>22018.07</v>
      </c>
      <c r="D173" s="8">
        <f t="shared" si="48"/>
        <v>29502.66</v>
      </c>
      <c r="E173" s="8">
        <f t="shared" si="48"/>
        <v>32898.45</v>
      </c>
      <c r="F173" s="8">
        <f t="shared" si="48"/>
        <v>29827.05</v>
      </c>
      <c r="G173" s="8">
        <f t="shared" si="48"/>
        <v>33970.43</v>
      </c>
      <c r="H173" s="8">
        <f t="shared" si="48"/>
        <v>35211.32</v>
      </c>
      <c r="I173" s="8">
        <f t="shared" si="48"/>
        <v>23496</v>
      </c>
      <c r="J173" s="8">
        <f t="shared" si="48"/>
        <v>103473</v>
      </c>
      <c r="K173" s="8">
        <f t="shared" si="48"/>
        <v>18463.3</v>
      </c>
      <c r="L173" s="8">
        <f t="shared" si="48"/>
        <v>33762.06</v>
      </c>
      <c r="M173" s="8">
        <f t="shared" si="48"/>
        <v>38094.34</v>
      </c>
      <c r="N173" s="8">
        <f t="shared" si="48"/>
        <v>47916.31</v>
      </c>
      <c r="O173" s="8">
        <f>SUM(C173:N173)</f>
        <v>448632.99</v>
      </c>
      <c r="IU173"/>
      <c r="IV173"/>
    </row>
  </sheetData>
  <mergeCells count="61">
    <mergeCell ref="A120:B120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8:B168"/>
    <mergeCell ref="A169:B169"/>
    <mergeCell ref="A170:B170"/>
    <mergeCell ref="A171:B171"/>
    <mergeCell ref="A172:B172"/>
    <mergeCell ref="A173:B173"/>
    <mergeCell ref="A2:A15"/>
    <mergeCell ref="A16:A27"/>
    <mergeCell ref="A28:A38"/>
    <mergeCell ref="A39:A49"/>
    <mergeCell ref="A50:A60"/>
    <mergeCell ref="A61:A69"/>
    <mergeCell ref="A70:A78"/>
    <mergeCell ref="A79:A88"/>
    <mergeCell ref="A89:A98"/>
    <mergeCell ref="A99:A108"/>
    <mergeCell ref="A109:A116"/>
    <mergeCell ref="A117:A119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73"/>
  <sheetViews>
    <sheetView workbookViewId="0">
      <pane xSplit="2" ySplit="1" topLeftCell="C17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5.95" customHeight="1"/>
  <cols>
    <col min="1" max="1" width="6.875" style="1" customWidth="1"/>
    <col min="2" max="2" width="8.75" style="3" customWidth="1"/>
    <col min="3" max="11" width="9.625" style="1" customWidth="1"/>
    <col min="12" max="14" width="10.625" style="1" customWidth="1"/>
    <col min="15" max="15" width="9.75" style="1" customWidth="1"/>
    <col min="16" max="254" width="9" style="1"/>
  </cols>
  <sheetData>
    <row r="1" s="1" customFormat="1" customHeight="1" spans="1:15">
      <c r="A1" s="4" t="s">
        <v>48</v>
      </c>
      <c r="B1" s="5" t="s">
        <v>49</v>
      </c>
      <c r="C1" s="6">
        <v>43101</v>
      </c>
      <c r="D1" s="6">
        <v>43133</v>
      </c>
      <c r="E1" s="6">
        <v>43162</v>
      </c>
      <c r="F1" s="6">
        <v>43194</v>
      </c>
      <c r="G1" s="6">
        <v>43225</v>
      </c>
      <c r="H1" s="6">
        <v>43257</v>
      </c>
      <c r="I1" s="6">
        <v>43288</v>
      </c>
      <c r="J1" s="6">
        <v>43320</v>
      </c>
      <c r="K1" s="6">
        <v>43352</v>
      </c>
      <c r="L1" s="6">
        <v>43383</v>
      </c>
      <c r="M1" s="6">
        <v>43415</v>
      </c>
      <c r="N1" s="6">
        <v>43446</v>
      </c>
      <c r="O1" s="4" t="s">
        <v>50</v>
      </c>
    </row>
    <row r="2" s="1" customFormat="1" customHeight="1" spans="1:15">
      <c r="A2" s="7" t="s">
        <v>51</v>
      </c>
      <c r="B2" s="5" t="s">
        <v>52</v>
      </c>
      <c r="C2" s="8"/>
      <c r="D2" s="8"/>
      <c r="E2" s="8"/>
      <c r="F2" s="8"/>
      <c r="G2" s="8"/>
      <c r="H2" s="8"/>
      <c r="I2" s="8"/>
      <c r="J2" s="8"/>
      <c r="K2" s="8"/>
      <c r="L2" s="8">
        <v>313.51</v>
      </c>
      <c r="M2" s="8">
        <v>465.4</v>
      </c>
      <c r="N2" s="8">
        <v>441.71</v>
      </c>
      <c r="O2" s="8">
        <f t="shared" ref="O2:O65" si="0">SUM(C2:N2)</f>
        <v>1220.62</v>
      </c>
    </row>
    <row r="3" s="1" customFormat="1" customHeight="1" spans="1:16">
      <c r="A3" s="9"/>
      <c r="B3" s="10" t="s">
        <v>53</v>
      </c>
      <c r="C3" s="8"/>
      <c r="D3" s="8"/>
      <c r="E3" s="8"/>
      <c r="F3" s="8"/>
      <c r="G3" s="8"/>
      <c r="H3" s="8"/>
      <c r="I3" s="8"/>
      <c r="J3" s="8"/>
      <c r="K3" s="8"/>
      <c r="L3" s="8">
        <v>377.68</v>
      </c>
      <c r="M3" s="8">
        <v>948.53</v>
      </c>
      <c r="N3" s="8">
        <v>2259.25</v>
      </c>
      <c r="O3" s="8">
        <f t="shared" si="0"/>
        <v>3585.46</v>
      </c>
      <c r="P3" s="17"/>
    </row>
    <row r="4" s="1" customFormat="1" customHeight="1" spans="1:16">
      <c r="A4" s="9"/>
      <c r="B4" s="10" t="s">
        <v>54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>
        <f t="shared" si="0"/>
        <v>0</v>
      </c>
      <c r="P4" s="17"/>
    </row>
    <row r="5" s="1" customFormat="1" customHeight="1" spans="1:16">
      <c r="A5" s="9"/>
      <c r="B5" s="10" t="s">
        <v>55</v>
      </c>
      <c r="C5" s="8"/>
      <c r="D5" s="8"/>
      <c r="E5" s="8"/>
      <c r="F5" s="8"/>
      <c r="G5" s="8"/>
      <c r="H5" s="8"/>
      <c r="I5" s="8"/>
      <c r="J5" s="8"/>
      <c r="K5" s="8"/>
      <c r="L5" s="8">
        <v>302.49</v>
      </c>
      <c r="M5" s="8">
        <v>183.19</v>
      </c>
      <c r="N5" s="8">
        <v>320.29</v>
      </c>
      <c r="O5" s="8">
        <f t="shared" si="0"/>
        <v>805.97</v>
      </c>
      <c r="P5" s="17"/>
    </row>
    <row r="6" s="1" customFormat="1" customHeight="1" spans="1:16">
      <c r="A6" s="9"/>
      <c r="B6" s="10" t="s">
        <v>56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f t="shared" si="0"/>
        <v>0</v>
      </c>
      <c r="P6" s="17"/>
    </row>
    <row r="7" s="1" customFormat="1" customHeight="1" spans="1:16">
      <c r="A7" s="9"/>
      <c r="B7" s="10" t="s">
        <v>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f t="shared" si="0"/>
        <v>0</v>
      </c>
      <c r="P7" s="17"/>
    </row>
    <row r="8" s="1" customFormat="1" customHeight="1" spans="1:16">
      <c r="A8" s="9"/>
      <c r="B8" s="10" t="s">
        <v>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f t="shared" si="0"/>
        <v>0</v>
      </c>
      <c r="P8" s="17"/>
    </row>
    <row r="9" s="1" customFormat="1" customHeight="1" spans="1:16">
      <c r="A9" s="9"/>
      <c r="B9" s="10" t="s">
        <v>59</v>
      </c>
      <c r="C9" s="8"/>
      <c r="D9" s="8"/>
      <c r="E9" s="8"/>
      <c r="F9" s="8"/>
      <c r="G9" s="8"/>
      <c r="H9" s="8"/>
      <c r="I9" s="8"/>
      <c r="J9" s="8"/>
      <c r="K9" s="8"/>
      <c r="L9" s="8">
        <v>363.01</v>
      </c>
      <c r="M9" s="8">
        <v>465.4</v>
      </c>
      <c r="N9" s="8">
        <v>441.71</v>
      </c>
      <c r="O9" s="8">
        <f t="shared" si="0"/>
        <v>1270.12</v>
      </c>
      <c r="P9" s="17"/>
    </row>
    <row r="10" s="1" customFormat="1" customHeight="1" spans="1:16">
      <c r="A10" s="9"/>
      <c r="B10" s="10" t="s">
        <v>60</v>
      </c>
      <c r="C10" s="11"/>
      <c r="D10" s="11"/>
      <c r="E10" s="11"/>
      <c r="F10" s="11"/>
      <c r="G10" s="11"/>
      <c r="H10" s="11"/>
      <c r="I10" s="11"/>
      <c r="J10" s="11"/>
      <c r="K10" s="11"/>
      <c r="L10" s="11">
        <v>363.01</v>
      </c>
      <c r="M10" s="8">
        <v>465.4</v>
      </c>
      <c r="N10" s="11">
        <v>441.71</v>
      </c>
      <c r="O10" s="8">
        <f t="shared" si="0"/>
        <v>1270.12</v>
      </c>
      <c r="P10" s="17"/>
    </row>
    <row r="11" s="1" customFormat="1" customHeight="1" spans="1:16">
      <c r="A11" s="9"/>
      <c r="B11" s="10" t="s">
        <v>61</v>
      </c>
      <c r="C11" s="11"/>
      <c r="D11" s="11"/>
      <c r="E11" s="11"/>
      <c r="F11" s="11"/>
      <c r="G11" s="11"/>
      <c r="H11" s="11"/>
      <c r="I11" s="11"/>
      <c r="J11" s="11"/>
      <c r="K11" s="11"/>
      <c r="L11" s="11">
        <v>313.51</v>
      </c>
      <c r="M11" s="8">
        <v>465.4</v>
      </c>
      <c r="N11" s="11">
        <v>441.71</v>
      </c>
      <c r="O11" s="8">
        <f t="shared" si="0"/>
        <v>1220.62</v>
      </c>
      <c r="P11" s="17"/>
    </row>
    <row r="12" s="1" customFormat="1" customHeight="1" spans="1:16">
      <c r="A12" s="9"/>
      <c r="B12" s="10" t="s">
        <v>62</v>
      </c>
      <c r="C12" s="11"/>
      <c r="D12" s="11"/>
      <c r="E12" s="11"/>
      <c r="F12" s="11"/>
      <c r="G12" s="11"/>
      <c r="H12" s="11"/>
      <c r="I12" s="11"/>
      <c r="J12" s="11"/>
      <c r="K12" s="11"/>
      <c r="L12" s="11">
        <v>143.23</v>
      </c>
      <c r="M12" s="11">
        <v>572.92</v>
      </c>
      <c r="N12" s="11">
        <v>716.15</v>
      </c>
      <c r="O12" s="8">
        <f t="shared" si="0"/>
        <v>1432.3</v>
      </c>
      <c r="P12" s="17"/>
    </row>
    <row r="13" s="1" customFormat="1" customHeight="1" spans="1:16">
      <c r="A13" s="9"/>
      <c r="B13" s="10" t="s">
        <v>63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8">
        <f t="shared" si="0"/>
        <v>0</v>
      </c>
      <c r="P13" s="17"/>
    </row>
    <row r="14" s="1" customFormat="1" customHeight="1" spans="1:16">
      <c r="A14" s="9"/>
      <c r="B14" s="10" t="s">
        <v>64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8">
        <f t="shared" si="0"/>
        <v>0</v>
      </c>
      <c r="P14" s="17"/>
    </row>
    <row r="15" s="1" customFormat="1" customHeight="1" spans="1:16">
      <c r="A15" s="12"/>
      <c r="B15" s="10" t="s">
        <v>65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8">
        <f t="shared" si="0"/>
        <v>0</v>
      </c>
      <c r="P15" s="17"/>
    </row>
    <row r="16" s="1" customFormat="1" customHeight="1" spans="1:16">
      <c r="A16" s="13" t="s">
        <v>66</v>
      </c>
      <c r="B16" s="10" t="s">
        <v>53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f t="shared" si="0"/>
        <v>0</v>
      </c>
      <c r="P16" s="17"/>
    </row>
    <row r="17" s="1" customFormat="1" customHeight="1" spans="1:16">
      <c r="A17" s="14"/>
      <c r="B17" s="10" t="s">
        <v>54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f t="shared" si="0"/>
        <v>0</v>
      </c>
      <c r="P17" s="17"/>
    </row>
    <row r="18" s="1" customFormat="1" customHeight="1" spans="1:16">
      <c r="A18" s="14"/>
      <c r="B18" s="10" t="s">
        <v>55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 t="shared" si="0"/>
        <v>0</v>
      </c>
      <c r="P18" s="17"/>
    </row>
    <row r="19" s="1" customFormat="1" customHeight="1" spans="1:16">
      <c r="A19" s="14"/>
      <c r="B19" s="10" t="s">
        <v>56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 t="shared" si="0"/>
        <v>0</v>
      </c>
      <c r="P19" s="17"/>
    </row>
    <row r="20" s="1" customFormat="1" customHeight="1" spans="1:16">
      <c r="A20" s="14"/>
      <c r="B20" s="10" t="s">
        <v>57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f t="shared" si="0"/>
        <v>0</v>
      </c>
      <c r="P20" s="17"/>
    </row>
    <row r="21" s="1" customFormat="1" customHeight="1" spans="1:16">
      <c r="A21" s="14"/>
      <c r="B21" s="10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 t="shared" si="0"/>
        <v>0</v>
      </c>
      <c r="P21" s="17"/>
    </row>
    <row r="22" s="1" customFormat="1" customHeight="1" spans="1:16">
      <c r="A22" s="14"/>
      <c r="B22" s="10" t="s">
        <v>59</v>
      </c>
      <c r="C22" s="8"/>
      <c r="D22" s="8"/>
      <c r="E22" s="8"/>
      <c r="F22" s="8"/>
      <c r="G22" s="8"/>
      <c r="H22" s="8"/>
      <c r="I22" s="8"/>
      <c r="J22" s="8"/>
      <c r="K22" s="8"/>
      <c r="L22" s="8">
        <v>150.72</v>
      </c>
      <c r="M22" s="8">
        <v>781.2</v>
      </c>
      <c r="N22" s="8">
        <v>1550.16</v>
      </c>
      <c r="O22" s="8">
        <f t="shared" si="0"/>
        <v>2482.08</v>
      </c>
      <c r="P22" s="17"/>
    </row>
    <row r="23" s="1" customFormat="1" customHeight="1" spans="1:16">
      <c r="A23" s="14"/>
      <c r="B23" s="10" t="s">
        <v>60</v>
      </c>
      <c r="C23" s="8"/>
      <c r="D23" s="8"/>
      <c r="E23" s="8"/>
      <c r="F23" s="8"/>
      <c r="G23" s="8"/>
      <c r="H23" s="8"/>
      <c r="I23" s="8"/>
      <c r="J23" s="8"/>
      <c r="K23" s="8"/>
      <c r="L23" s="8">
        <v>249.72</v>
      </c>
      <c r="M23" s="8">
        <v>226.08</v>
      </c>
      <c r="N23" s="8">
        <v>992.36</v>
      </c>
      <c r="O23" s="8">
        <f t="shared" si="0"/>
        <v>1468.16</v>
      </c>
      <c r="P23" s="17"/>
    </row>
    <row r="24" s="1" customFormat="1" customHeight="1" spans="1:16">
      <c r="A24" s="14"/>
      <c r="B24" s="10" t="s">
        <v>61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v>87.78</v>
      </c>
      <c r="O24" s="8">
        <f t="shared" si="0"/>
        <v>87.78</v>
      </c>
      <c r="P24" s="17"/>
    </row>
    <row r="25" s="1" customFormat="1" customHeight="1" spans="1:16">
      <c r="A25" s="14"/>
      <c r="B25" s="10" t="s">
        <v>62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 t="shared" si="0"/>
        <v>0</v>
      </c>
      <c r="P25" s="17"/>
    </row>
    <row r="26" s="1" customFormat="1" customHeight="1" spans="1:16">
      <c r="A26" s="14"/>
      <c r="B26" s="10" t="s">
        <v>63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 t="shared" si="0"/>
        <v>0</v>
      </c>
      <c r="P26" s="17"/>
    </row>
    <row r="27" s="1" customFormat="1" customHeight="1" spans="1:16">
      <c r="A27" s="14"/>
      <c r="B27" s="10" t="s">
        <v>52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f t="shared" si="0"/>
        <v>0</v>
      </c>
      <c r="P27" s="17"/>
    </row>
    <row r="28" s="1" customFormat="1" customHeight="1" spans="1:16">
      <c r="A28" s="13" t="s">
        <v>67</v>
      </c>
      <c r="B28" s="10" t="s">
        <v>53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f t="shared" si="0"/>
        <v>0</v>
      </c>
      <c r="P28" s="17"/>
    </row>
    <row r="29" s="1" customFormat="1" customHeight="1" spans="1:16">
      <c r="A29" s="14"/>
      <c r="B29" s="10" t="s">
        <v>54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 t="shared" si="0"/>
        <v>0</v>
      </c>
      <c r="P29" s="17"/>
    </row>
    <row r="30" s="1" customFormat="1" customHeight="1" spans="1:16">
      <c r="A30" s="14"/>
      <c r="B30" s="10" t="s">
        <v>55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f t="shared" si="0"/>
        <v>0</v>
      </c>
      <c r="P30" s="17"/>
    </row>
    <row r="31" s="1" customFormat="1" customHeight="1" spans="1:16">
      <c r="A31" s="14"/>
      <c r="B31" s="10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f t="shared" si="0"/>
        <v>0</v>
      </c>
      <c r="P31" s="17"/>
    </row>
    <row r="32" s="1" customFormat="1" customHeight="1" spans="1:16">
      <c r="A32" s="14"/>
      <c r="B32" s="10" t="s">
        <v>57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f t="shared" si="0"/>
        <v>0</v>
      </c>
      <c r="P32" s="17"/>
    </row>
    <row r="33" s="1" customFormat="1" customHeight="1" spans="1:16">
      <c r="A33" s="14"/>
      <c r="B33" s="10" t="s">
        <v>58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f t="shared" si="0"/>
        <v>0</v>
      </c>
      <c r="P33" s="17"/>
    </row>
    <row r="34" s="1" customFormat="1" customHeight="1" spans="1:16">
      <c r="A34" s="14"/>
      <c r="B34" s="10" t="s">
        <v>59</v>
      </c>
      <c r="C34" s="15"/>
      <c r="D34" s="15"/>
      <c r="E34" s="15"/>
      <c r="F34" s="15"/>
      <c r="G34" s="15"/>
      <c r="H34" s="15"/>
      <c r="I34" s="15"/>
      <c r="J34" s="15"/>
      <c r="K34" s="15"/>
      <c r="L34" s="15">
        <v>246.42</v>
      </c>
      <c r="M34" s="15">
        <v>426.84</v>
      </c>
      <c r="N34" s="15">
        <v>533.55</v>
      </c>
      <c r="O34" s="8">
        <f t="shared" si="0"/>
        <v>1206.81</v>
      </c>
      <c r="P34" s="18"/>
    </row>
    <row r="35" s="1" customFormat="1" customHeight="1" spans="1:16">
      <c r="A35" s="14"/>
      <c r="B35" s="10" t="s">
        <v>60</v>
      </c>
      <c r="C35" s="15"/>
      <c r="D35" s="15"/>
      <c r="E35" s="15"/>
      <c r="F35" s="15"/>
      <c r="G35" s="15"/>
      <c r="H35" s="15"/>
      <c r="I35" s="15"/>
      <c r="J35" s="15"/>
      <c r="K35" s="15"/>
      <c r="L35" s="15">
        <v>395.63</v>
      </c>
      <c r="M35" s="15">
        <v>784.43</v>
      </c>
      <c r="N35" s="15">
        <v>887.2</v>
      </c>
      <c r="O35" s="8">
        <f t="shared" si="0"/>
        <v>2067.26</v>
      </c>
      <c r="P35" s="18"/>
    </row>
    <row r="36" s="1" customFormat="1" customHeight="1" spans="1:16">
      <c r="A36" s="14"/>
      <c r="B36" s="10" t="s">
        <v>61</v>
      </c>
      <c r="C36" s="15"/>
      <c r="D36" s="15"/>
      <c r="E36" s="15"/>
      <c r="F36" s="15"/>
      <c r="G36" s="15"/>
      <c r="H36" s="15"/>
      <c r="I36" s="15"/>
      <c r="J36" s="15"/>
      <c r="K36" s="15"/>
      <c r="L36" s="15">
        <v>99</v>
      </c>
      <c r="M36" s="15"/>
      <c r="N36" s="15"/>
      <c r="O36" s="8">
        <f t="shared" si="0"/>
        <v>99</v>
      </c>
      <c r="P36" s="18"/>
    </row>
    <row r="37" s="1" customFormat="1" customHeight="1" spans="1:16">
      <c r="A37" s="14"/>
      <c r="B37" s="10" t="s">
        <v>62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8">
        <f t="shared" si="0"/>
        <v>0</v>
      </c>
      <c r="P37" s="18"/>
    </row>
    <row r="38" s="1" customFormat="1" customHeight="1" spans="1:16">
      <c r="A38" s="16"/>
      <c r="B38" s="10" t="s">
        <v>63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8">
        <f t="shared" si="0"/>
        <v>0</v>
      </c>
      <c r="P38" s="18"/>
    </row>
    <row r="39" s="1" customFormat="1" customHeight="1" spans="1:16">
      <c r="A39" s="5" t="s">
        <v>68</v>
      </c>
      <c r="B39" s="10" t="s">
        <v>53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8">
        <f t="shared" si="0"/>
        <v>0</v>
      </c>
      <c r="P39" s="18"/>
    </row>
    <row r="40" s="1" customFormat="1" customHeight="1" spans="1:16">
      <c r="A40" s="5"/>
      <c r="B40" s="10" t="s">
        <v>54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>
        <f t="shared" si="0"/>
        <v>0</v>
      </c>
      <c r="P40" s="18"/>
    </row>
    <row r="41" s="1" customFormat="1" customHeight="1" spans="1:16">
      <c r="A41" s="5"/>
      <c r="B41" s="10" t="s">
        <v>55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8">
        <f t="shared" si="0"/>
        <v>0</v>
      </c>
      <c r="P41" s="18"/>
    </row>
    <row r="42" s="1" customFormat="1" customHeight="1" spans="1:16">
      <c r="A42" s="5"/>
      <c r="B42" s="10" t="s">
        <v>56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8">
        <f t="shared" si="0"/>
        <v>0</v>
      </c>
      <c r="P42" s="18"/>
    </row>
    <row r="43" s="1" customFormat="1" customHeight="1" spans="1:16">
      <c r="A43" s="5"/>
      <c r="B43" s="10" t="s">
        <v>57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8">
        <f t="shared" si="0"/>
        <v>0</v>
      </c>
      <c r="P43" s="18"/>
    </row>
    <row r="44" s="1" customFormat="1" customHeight="1" spans="1:16">
      <c r="A44" s="5"/>
      <c r="B44" s="10" t="s">
        <v>58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8">
        <f t="shared" si="0"/>
        <v>0</v>
      </c>
      <c r="P44" s="18"/>
    </row>
    <row r="45" s="1" customFormat="1" customHeight="1" spans="1:16">
      <c r="A45" s="5"/>
      <c r="B45" s="10" t="s">
        <v>59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791.84</v>
      </c>
      <c r="M45" s="15">
        <v>2468.97</v>
      </c>
      <c r="N45" s="15">
        <v>3079.55</v>
      </c>
      <c r="O45" s="8">
        <f t="shared" si="0"/>
        <v>6340.36</v>
      </c>
      <c r="P45" s="18"/>
    </row>
    <row r="46" s="1" customFormat="1" customHeight="1" spans="1:16">
      <c r="A46" s="5"/>
      <c r="B46" s="10" t="s">
        <v>60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773.21</v>
      </c>
      <c r="M46" s="15">
        <v>2001.63</v>
      </c>
      <c r="N46" s="15">
        <v>2399.28</v>
      </c>
      <c r="O46" s="8">
        <f t="shared" si="0"/>
        <v>5174.12</v>
      </c>
      <c r="P46" s="18"/>
    </row>
    <row r="47" s="1" customFormat="1" customHeight="1" spans="1:16">
      <c r="A47" s="5"/>
      <c r="B47" s="10" t="s">
        <v>61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566.31</v>
      </c>
      <c r="M47" s="15">
        <v>921.26</v>
      </c>
      <c r="N47" s="15">
        <v>1188.01</v>
      </c>
      <c r="O47" s="8">
        <f t="shared" si="0"/>
        <v>2675.58</v>
      </c>
      <c r="P47" s="18"/>
    </row>
    <row r="48" s="1" customFormat="1" customHeight="1" spans="1:16">
      <c r="A48" s="5"/>
      <c r="B48" s="10" t="s">
        <v>62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8">
        <f t="shared" si="0"/>
        <v>0</v>
      </c>
      <c r="P48" s="18"/>
    </row>
    <row r="49" s="1" customFormat="1" customHeight="1" spans="1:16">
      <c r="A49" s="5"/>
      <c r="B49" s="10" t="s">
        <v>63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8">
        <f t="shared" si="0"/>
        <v>0</v>
      </c>
      <c r="P49" s="18"/>
    </row>
    <row r="50" s="1" customFormat="1" customHeight="1" spans="1:16">
      <c r="A50" s="13" t="s">
        <v>69</v>
      </c>
      <c r="B50" s="10" t="s">
        <v>53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8">
        <f t="shared" si="0"/>
        <v>0</v>
      </c>
      <c r="P50" s="18"/>
    </row>
    <row r="51" s="1" customFormat="1" customHeight="1" spans="1:16">
      <c r="A51" s="14"/>
      <c r="B51" s="10" t="s">
        <v>54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8">
        <f t="shared" si="0"/>
        <v>0</v>
      </c>
      <c r="P51" s="18"/>
    </row>
    <row r="52" s="1" customFormat="1" customHeight="1" spans="1:16">
      <c r="A52" s="14"/>
      <c r="B52" s="10" t="s">
        <v>55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8">
        <f t="shared" si="0"/>
        <v>0</v>
      </c>
      <c r="P52" s="18"/>
    </row>
    <row r="53" s="1" customFormat="1" customHeight="1" spans="1:16">
      <c r="A53" s="14"/>
      <c r="B53" s="10" t="s">
        <v>56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8">
        <f t="shared" si="0"/>
        <v>0</v>
      </c>
      <c r="P53" s="18"/>
    </row>
    <row r="54" s="1" customFormat="1" customHeight="1" spans="1:16">
      <c r="A54" s="14"/>
      <c r="B54" s="10" t="s">
        <v>57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8">
        <f t="shared" si="0"/>
        <v>0</v>
      </c>
      <c r="P54" s="18"/>
    </row>
    <row r="55" s="1" customFormat="1" customHeight="1" spans="1:16">
      <c r="A55" s="14"/>
      <c r="B55" s="10" t="s">
        <v>58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8">
        <f t="shared" si="0"/>
        <v>0</v>
      </c>
      <c r="P55" s="18"/>
    </row>
    <row r="56" s="1" customFormat="1" customHeight="1" spans="1:16">
      <c r="A56" s="14"/>
      <c r="B56" s="10" t="s">
        <v>59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8">
        <f t="shared" si="0"/>
        <v>0</v>
      </c>
      <c r="P56" s="18"/>
    </row>
    <row r="57" s="1" customFormat="1" customHeight="1" spans="1:16">
      <c r="A57" s="14"/>
      <c r="B57" s="10" t="s">
        <v>60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8">
        <f t="shared" si="0"/>
        <v>0</v>
      </c>
      <c r="P57" s="18"/>
    </row>
    <row r="58" s="1" customFormat="1" customHeight="1" spans="1:16">
      <c r="A58" s="14"/>
      <c r="B58" s="10" t="s">
        <v>61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8">
        <f t="shared" si="0"/>
        <v>0</v>
      </c>
      <c r="P58" s="18"/>
    </row>
    <row r="59" s="1" customFormat="1" customHeight="1" spans="1:16">
      <c r="A59" s="14"/>
      <c r="B59" s="10" t="s">
        <v>62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8">
        <f t="shared" si="0"/>
        <v>0</v>
      </c>
      <c r="P59" s="18"/>
    </row>
    <row r="60" s="1" customFormat="1" customHeight="1" spans="1:16">
      <c r="A60" s="14"/>
      <c r="B60" s="10" t="s">
        <v>63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8">
        <f t="shared" si="0"/>
        <v>0</v>
      </c>
      <c r="P60" s="18"/>
    </row>
    <row r="61" s="1" customFormat="1" customHeight="1" spans="1:16">
      <c r="A61" s="14" t="s">
        <v>70</v>
      </c>
      <c r="B61" s="10" t="s">
        <v>53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8">
        <f t="shared" si="0"/>
        <v>0</v>
      </c>
      <c r="P61" s="18"/>
    </row>
    <row r="62" s="1" customFormat="1" customHeight="1" spans="1:16">
      <c r="A62" s="14"/>
      <c r="B62" s="10" t="s">
        <v>54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8">
        <f t="shared" si="0"/>
        <v>0</v>
      </c>
      <c r="P62" s="18"/>
    </row>
    <row r="63" s="1" customFormat="1" customHeight="1" spans="1:16">
      <c r="A63" s="14"/>
      <c r="B63" s="10" t="s">
        <v>55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8">
        <f t="shared" si="0"/>
        <v>0</v>
      </c>
      <c r="P63" s="18"/>
    </row>
    <row r="64" s="1" customFormat="1" customHeight="1" spans="1:16">
      <c r="A64" s="14"/>
      <c r="B64" s="10" t="s">
        <v>56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8">
        <f t="shared" si="0"/>
        <v>0</v>
      </c>
      <c r="P64" s="18"/>
    </row>
    <row r="65" s="1" customFormat="1" customHeight="1" spans="1:16">
      <c r="A65" s="14"/>
      <c r="B65" s="10" t="s">
        <v>57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8">
        <f t="shared" si="0"/>
        <v>0</v>
      </c>
      <c r="P65" s="18"/>
    </row>
    <row r="66" s="1" customFormat="1" customHeight="1" spans="1:16">
      <c r="A66" s="14"/>
      <c r="B66" s="10" t="s">
        <v>58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8">
        <f t="shared" ref="O66:O119" si="1">SUM(C66:N66)</f>
        <v>0</v>
      </c>
      <c r="P66" s="18"/>
    </row>
    <row r="67" s="1" customFormat="1" customHeight="1" spans="1:16">
      <c r="A67" s="14"/>
      <c r="B67" s="10" t="s">
        <v>59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>
        <f t="shared" si="1"/>
        <v>0</v>
      </c>
      <c r="P67" s="17"/>
    </row>
    <row r="68" s="1" customFormat="1" customHeight="1" spans="1:16">
      <c r="A68" s="14"/>
      <c r="B68" s="10" t="s">
        <v>60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>
        <f t="shared" si="1"/>
        <v>0</v>
      </c>
      <c r="P68" s="17"/>
    </row>
    <row r="69" s="1" customFormat="1" customHeight="1" spans="1:16">
      <c r="A69" s="16"/>
      <c r="B69" s="10" t="s">
        <v>61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>
        <f t="shared" si="1"/>
        <v>0</v>
      </c>
      <c r="P69" s="17"/>
    </row>
    <row r="70" s="1" customFormat="1" customHeight="1" spans="1:16">
      <c r="A70" s="14" t="s">
        <v>71</v>
      </c>
      <c r="B70" s="10" t="s">
        <v>53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f t="shared" si="1"/>
        <v>0</v>
      </c>
      <c r="P70" s="17"/>
    </row>
    <row r="71" s="1" customFormat="1" customHeight="1" spans="1:16">
      <c r="A71" s="14"/>
      <c r="B71" s="10" t="s">
        <v>54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>
        <f t="shared" si="1"/>
        <v>0</v>
      </c>
      <c r="P71" s="17"/>
    </row>
    <row r="72" s="1" customFormat="1" customHeight="1" spans="1:16">
      <c r="A72" s="14"/>
      <c r="B72" s="10" t="s">
        <v>55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f t="shared" si="1"/>
        <v>0</v>
      </c>
      <c r="P72" s="17"/>
    </row>
    <row r="73" s="1" customFormat="1" customHeight="1" spans="1:16">
      <c r="A73" s="14"/>
      <c r="B73" s="10" t="s">
        <v>56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>
        <f t="shared" si="1"/>
        <v>0</v>
      </c>
      <c r="P73" s="17"/>
    </row>
    <row r="74" s="1" customFormat="1" customHeight="1" spans="1:16">
      <c r="A74" s="14"/>
      <c r="B74" s="10" t="s">
        <v>57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>
        <f t="shared" si="1"/>
        <v>0</v>
      </c>
      <c r="P74" s="17"/>
    </row>
    <row r="75" s="1" customFormat="1" customHeight="1" spans="1:16">
      <c r="A75" s="14"/>
      <c r="B75" s="10" t="s">
        <v>58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>
        <f t="shared" si="1"/>
        <v>0</v>
      </c>
      <c r="P75" s="17"/>
    </row>
    <row r="76" s="1" customFormat="1" customHeight="1" spans="1:16">
      <c r="A76" s="14"/>
      <c r="B76" s="10" t="s">
        <v>59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>
        <f t="shared" si="1"/>
        <v>0</v>
      </c>
      <c r="P76" s="17"/>
    </row>
    <row r="77" s="1" customFormat="1" customHeight="1" spans="1:16">
      <c r="A77" s="14"/>
      <c r="B77" s="10" t="s">
        <v>60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f t="shared" si="1"/>
        <v>0</v>
      </c>
      <c r="P77" s="17"/>
    </row>
    <row r="78" s="1" customFormat="1" customHeight="1" spans="1:16">
      <c r="A78" s="16"/>
      <c r="B78" s="10" t="s">
        <v>61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>
        <f t="shared" si="1"/>
        <v>0</v>
      </c>
      <c r="P78" s="17"/>
    </row>
    <row r="79" s="1" customFormat="1" customHeight="1" spans="1:16">
      <c r="A79" s="14" t="s">
        <v>72</v>
      </c>
      <c r="B79" s="19" t="s">
        <v>59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f t="shared" si="1"/>
        <v>0</v>
      </c>
      <c r="P79" s="17"/>
    </row>
    <row r="80" s="1" customFormat="1" customHeight="1" spans="1:16">
      <c r="A80" s="14"/>
      <c r="B80" s="20" t="s">
        <v>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>
        <f t="shared" si="1"/>
        <v>0</v>
      </c>
      <c r="P80" s="17"/>
    </row>
    <row r="81" s="1" customFormat="1" customHeight="1" spans="1:16">
      <c r="A81" s="14"/>
      <c r="B81" s="19" t="s">
        <v>61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>
        <f t="shared" si="1"/>
        <v>0</v>
      </c>
      <c r="P81" s="17"/>
    </row>
    <row r="82" s="1" customFormat="1" customHeight="1" spans="1:16">
      <c r="A82" s="14"/>
      <c r="B82" s="20" t="s">
        <v>73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>
        <f t="shared" si="1"/>
        <v>0</v>
      </c>
      <c r="P82" s="17"/>
    </row>
    <row r="83" s="1" customFormat="1" customHeight="1" spans="1:16">
      <c r="A83" s="14"/>
      <c r="B83" s="19" t="s">
        <v>74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>
        <f t="shared" si="1"/>
        <v>0</v>
      </c>
      <c r="P83" s="17"/>
    </row>
    <row r="84" s="1" customFormat="1" customHeight="1" spans="1:16">
      <c r="A84" s="14"/>
      <c r="B84" s="20" t="s">
        <v>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>
        <f t="shared" si="1"/>
        <v>0</v>
      </c>
      <c r="P84" s="17"/>
    </row>
    <row r="85" s="1" customFormat="1" customHeight="1" spans="1:16">
      <c r="A85" s="14"/>
      <c r="B85" s="20" t="s">
        <v>76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>
        <f t="shared" si="1"/>
        <v>0</v>
      </c>
      <c r="P85" s="17"/>
    </row>
    <row r="86" s="1" customFormat="1" customHeight="1" spans="1:16">
      <c r="A86" s="14"/>
      <c r="B86" s="19" t="s">
        <v>77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>
        <f t="shared" si="1"/>
        <v>0</v>
      </c>
      <c r="P86" s="17"/>
    </row>
    <row r="87" s="1" customFormat="1" customHeight="1" spans="1:16">
      <c r="A87" s="14"/>
      <c r="B87" s="19" t="s">
        <v>78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>
        <f t="shared" si="1"/>
        <v>0</v>
      </c>
      <c r="P87" s="17"/>
    </row>
    <row r="88" s="1" customFormat="1" customHeight="1" spans="1:16">
      <c r="A88" s="16"/>
      <c r="B88" s="19" t="s">
        <v>79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>
        <f t="shared" si="1"/>
        <v>0</v>
      </c>
      <c r="P88" s="17"/>
    </row>
    <row r="89" s="1" customFormat="1" customHeight="1" spans="1:16">
      <c r="A89" s="14" t="s">
        <v>80</v>
      </c>
      <c r="B89" s="19" t="s">
        <v>59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>
        <f t="shared" si="1"/>
        <v>0</v>
      </c>
      <c r="P89" s="17"/>
    </row>
    <row r="90" s="1" customFormat="1" customHeight="1" spans="1:16">
      <c r="A90" s="14"/>
      <c r="B90" s="20" t="s">
        <v>60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>
        <f t="shared" si="1"/>
        <v>0</v>
      </c>
      <c r="P90" s="17"/>
    </row>
    <row r="91" s="1" customFormat="1" customHeight="1" spans="1:16">
      <c r="A91" s="14"/>
      <c r="B91" s="19" t="s">
        <v>61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>
        <f t="shared" si="1"/>
        <v>0</v>
      </c>
      <c r="P91" s="17"/>
    </row>
    <row r="92" s="1" customFormat="1" customHeight="1" spans="1:16">
      <c r="A92" s="14"/>
      <c r="B92" s="20" t="s">
        <v>73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>
        <f t="shared" si="1"/>
        <v>0</v>
      </c>
      <c r="P92" s="17"/>
    </row>
    <row r="93" s="1" customFormat="1" customHeight="1" spans="1:16">
      <c r="A93" s="14"/>
      <c r="B93" s="19" t="s">
        <v>74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>
        <f t="shared" si="1"/>
        <v>0</v>
      </c>
      <c r="P93" s="17"/>
    </row>
    <row r="94" s="1" customFormat="1" customHeight="1" spans="1:16">
      <c r="A94" s="14"/>
      <c r="B94" s="20" t="s">
        <v>75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>
        <f t="shared" si="1"/>
        <v>0</v>
      </c>
      <c r="P94" s="17"/>
    </row>
    <row r="95" s="1" customFormat="1" customHeight="1" spans="1:16">
      <c r="A95" s="14"/>
      <c r="B95" s="20" t="s">
        <v>76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f t="shared" si="1"/>
        <v>0</v>
      </c>
      <c r="P95" s="17"/>
    </row>
    <row r="96" s="1" customFormat="1" customHeight="1" spans="1:16">
      <c r="A96" s="14"/>
      <c r="B96" s="19" t="s">
        <v>77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>
        <f t="shared" si="1"/>
        <v>0</v>
      </c>
      <c r="P96" s="17"/>
    </row>
    <row r="97" s="1" customFormat="1" customHeight="1" spans="1:16">
      <c r="A97" s="14"/>
      <c r="B97" s="19" t="s">
        <v>78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>
        <f t="shared" si="1"/>
        <v>0</v>
      </c>
      <c r="P97" s="17"/>
    </row>
    <row r="98" s="1" customFormat="1" customHeight="1" spans="1:16">
      <c r="A98" s="16"/>
      <c r="B98" s="19" t="s">
        <v>79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>
        <f t="shared" si="1"/>
        <v>0</v>
      </c>
      <c r="P98" s="17"/>
    </row>
    <row r="99" s="1" customFormat="1" customHeight="1" spans="1:16">
      <c r="A99" s="14" t="s">
        <v>81</v>
      </c>
      <c r="B99" s="19" t="s">
        <v>59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>
        <f t="shared" si="1"/>
        <v>0</v>
      </c>
      <c r="P99" s="17"/>
    </row>
    <row r="100" s="1" customFormat="1" customHeight="1" spans="1:16">
      <c r="A100" s="14"/>
      <c r="B100" s="20" t="s">
        <v>60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>
        <f t="shared" si="1"/>
        <v>0</v>
      </c>
      <c r="P100" s="17"/>
    </row>
    <row r="101" s="1" customFormat="1" customHeight="1" spans="1:16">
      <c r="A101" s="14"/>
      <c r="B101" s="19" t="s">
        <v>61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>
        <f t="shared" si="1"/>
        <v>0</v>
      </c>
      <c r="P101" s="17"/>
    </row>
    <row r="102" s="1" customFormat="1" customHeight="1" spans="1:16">
      <c r="A102" s="14"/>
      <c r="B102" s="20" t="s">
        <v>73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>
        <f t="shared" si="1"/>
        <v>0</v>
      </c>
      <c r="P102" s="17"/>
    </row>
    <row r="103" s="1" customFormat="1" customHeight="1" spans="1:16">
      <c r="A103" s="14"/>
      <c r="B103" s="19" t="s">
        <v>74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>
        <f t="shared" si="1"/>
        <v>0</v>
      </c>
      <c r="P103" s="17"/>
    </row>
    <row r="104" s="1" customFormat="1" customHeight="1" spans="1:16">
      <c r="A104" s="14"/>
      <c r="B104" s="20" t="s">
        <v>75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>
        <f t="shared" si="1"/>
        <v>0</v>
      </c>
      <c r="P104" s="17"/>
    </row>
    <row r="105" s="1" customFormat="1" customHeight="1" spans="1:16">
      <c r="A105" s="14"/>
      <c r="B105" s="20" t="s">
        <v>76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>
        <f t="shared" si="1"/>
        <v>0</v>
      </c>
      <c r="P105" s="17"/>
    </row>
    <row r="106" s="1" customFormat="1" customHeight="1" spans="1:16">
      <c r="A106" s="14"/>
      <c r="B106" s="19" t="s">
        <v>77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>
        <f t="shared" si="1"/>
        <v>0</v>
      </c>
      <c r="P106" s="17"/>
    </row>
    <row r="107" s="1" customFormat="1" customHeight="1" spans="1:16">
      <c r="A107" s="14"/>
      <c r="B107" s="19" t="s">
        <v>78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>
        <f t="shared" si="1"/>
        <v>0</v>
      </c>
      <c r="P107" s="17"/>
    </row>
    <row r="108" s="1" customFormat="1" customHeight="1" spans="1:16">
      <c r="A108" s="16"/>
      <c r="B108" s="19" t="s">
        <v>79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>
        <f t="shared" si="1"/>
        <v>0</v>
      </c>
      <c r="P108" s="17"/>
    </row>
    <row r="109" s="1" customFormat="1" customHeight="1" spans="1:16">
      <c r="A109" s="5" t="s">
        <v>83</v>
      </c>
      <c r="B109" s="5" t="s">
        <v>84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>
        <f t="shared" si="1"/>
        <v>0</v>
      </c>
      <c r="P109" s="17"/>
    </row>
    <row r="110" s="1" customFormat="1" customHeight="1" spans="1:16">
      <c r="A110" s="5"/>
      <c r="B110" s="5" t="s">
        <v>59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>
        <f t="shared" si="1"/>
        <v>0</v>
      </c>
      <c r="P110" s="17"/>
    </row>
    <row r="111" s="1" customFormat="1" customHeight="1" spans="1:16">
      <c r="A111" s="5"/>
      <c r="B111" s="5" t="s">
        <v>60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>
        <f t="shared" si="1"/>
        <v>0</v>
      </c>
      <c r="P111" s="17"/>
    </row>
    <row r="112" s="1" customFormat="1" customHeight="1" spans="1:16">
      <c r="A112" s="5"/>
      <c r="B112" s="5" t="s">
        <v>61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>
        <f t="shared" si="1"/>
        <v>0</v>
      </c>
      <c r="P112" s="17"/>
    </row>
    <row r="113" s="1" customFormat="1" customHeight="1" spans="1:16">
      <c r="A113" s="5"/>
      <c r="B113" s="5" t="s">
        <v>85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>
        <f t="shared" si="1"/>
        <v>0</v>
      </c>
      <c r="P113" s="17"/>
    </row>
    <row r="114" s="1" customFormat="1" customHeight="1" spans="1:16">
      <c r="A114" s="5"/>
      <c r="B114" s="5" t="s">
        <v>65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>
        <f t="shared" si="1"/>
        <v>0</v>
      </c>
      <c r="P114" s="17"/>
    </row>
    <row r="115" s="1" customFormat="1" customHeight="1" spans="1:16">
      <c r="A115" s="5"/>
      <c r="B115" s="5" t="s">
        <v>86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>
        <f t="shared" si="1"/>
        <v>0</v>
      </c>
      <c r="P115" s="17"/>
    </row>
    <row r="116" s="1" customFormat="1" customHeight="1" spans="1:16">
      <c r="A116" s="5"/>
      <c r="B116" s="5" t="s">
        <v>63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>
        <f t="shared" si="1"/>
        <v>0</v>
      </c>
      <c r="P116" s="17"/>
    </row>
    <row r="117" s="1" customFormat="1" customHeight="1" spans="1:16">
      <c r="A117" s="5" t="s">
        <v>87</v>
      </c>
      <c r="B117" s="5" t="s">
        <v>59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>
        <f t="shared" si="1"/>
        <v>0</v>
      </c>
      <c r="P117" s="17"/>
    </row>
    <row r="118" s="1" customFormat="1" customHeight="1" spans="1:16">
      <c r="A118" s="5"/>
      <c r="B118" s="5" t="s">
        <v>60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>
        <f t="shared" si="1"/>
        <v>0</v>
      </c>
      <c r="P118" s="17"/>
    </row>
    <row r="119" s="1" customFormat="1" customHeight="1" spans="1:16">
      <c r="A119" s="5"/>
      <c r="B119" s="5" t="s">
        <v>61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>
        <f t="shared" si="1"/>
        <v>0</v>
      </c>
      <c r="P119" s="17"/>
    </row>
    <row r="120" s="1" customFormat="1" customHeight="1" spans="1:16">
      <c r="A120" s="5" t="s">
        <v>13</v>
      </c>
      <c r="B120" s="5"/>
      <c r="C120" s="8">
        <f t="shared" ref="C120:J120" si="2">SUM(C2:C119)</f>
        <v>0</v>
      </c>
      <c r="D120" s="8">
        <f t="shared" si="2"/>
        <v>0</v>
      </c>
      <c r="E120" s="8">
        <f t="shared" si="2"/>
        <v>0</v>
      </c>
      <c r="F120" s="8">
        <f t="shared" si="2"/>
        <v>0</v>
      </c>
      <c r="G120" s="8">
        <f t="shared" si="2"/>
        <v>0</v>
      </c>
      <c r="H120" s="8">
        <f t="shared" si="2"/>
        <v>0</v>
      </c>
      <c r="I120" s="8">
        <f t="shared" si="2"/>
        <v>0</v>
      </c>
      <c r="J120" s="8">
        <f t="shared" si="2"/>
        <v>0</v>
      </c>
      <c r="K120" s="8">
        <f t="shared" ref="K120:O120" si="3">SUM(K2:K119)</f>
        <v>0</v>
      </c>
      <c r="L120" s="8">
        <f t="shared" si="3"/>
        <v>5449.29</v>
      </c>
      <c r="M120" s="8">
        <f t="shared" si="3"/>
        <v>11176.65</v>
      </c>
      <c r="N120" s="8">
        <f t="shared" si="3"/>
        <v>15780.42</v>
      </c>
      <c r="O120" s="8">
        <f t="shared" si="3"/>
        <v>32406.36</v>
      </c>
      <c r="P120" s="17"/>
    </row>
    <row r="121" s="1" customFormat="1" customHeight="1" spans="2:16">
      <c r="B121" s="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="1" customFormat="1" customHeight="1" spans="1:16">
      <c r="A122" s="21" t="s">
        <v>88</v>
      </c>
      <c r="B122" s="22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="1" customFormat="1" customHeight="1" spans="1:16">
      <c r="A123" s="5" t="s">
        <v>49</v>
      </c>
      <c r="B123" s="5"/>
      <c r="C123" s="6">
        <v>43101</v>
      </c>
      <c r="D123" s="6">
        <v>43133</v>
      </c>
      <c r="E123" s="6">
        <v>43162</v>
      </c>
      <c r="F123" s="6">
        <v>43194</v>
      </c>
      <c r="G123" s="6">
        <v>43225</v>
      </c>
      <c r="H123" s="6">
        <v>43257</v>
      </c>
      <c r="I123" s="6">
        <v>43288</v>
      </c>
      <c r="J123" s="6">
        <v>43313</v>
      </c>
      <c r="K123" s="6">
        <v>43352</v>
      </c>
      <c r="L123" s="6">
        <v>43383</v>
      </c>
      <c r="M123" s="6">
        <v>43415</v>
      </c>
      <c r="N123" s="6">
        <v>43446</v>
      </c>
      <c r="O123" s="8" t="s">
        <v>50</v>
      </c>
      <c r="P123" s="17"/>
    </row>
    <row r="124" s="1" customFormat="1" customHeight="1" spans="1:16">
      <c r="A124" s="23" t="s">
        <v>52</v>
      </c>
      <c r="B124" s="24"/>
      <c r="C124" s="8">
        <f>SUM(C2,C27)</f>
        <v>0</v>
      </c>
      <c r="D124" s="8">
        <f t="shared" ref="D124:J124" si="4">SUM(D2,D27)</f>
        <v>0</v>
      </c>
      <c r="E124" s="8">
        <f t="shared" si="4"/>
        <v>0</v>
      </c>
      <c r="F124" s="8">
        <f t="shared" si="4"/>
        <v>0</v>
      </c>
      <c r="G124" s="8">
        <f t="shared" si="4"/>
        <v>0</v>
      </c>
      <c r="H124" s="8">
        <f t="shared" si="4"/>
        <v>0</v>
      </c>
      <c r="I124" s="8">
        <f t="shared" si="4"/>
        <v>0</v>
      </c>
      <c r="J124" s="8">
        <f t="shared" si="4"/>
        <v>0</v>
      </c>
      <c r="K124" s="8">
        <f t="shared" ref="K124:N124" si="5">SUM(K2,K27)</f>
        <v>0</v>
      </c>
      <c r="L124" s="8">
        <f t="shared" si="5"/>
        <v>313.51</v>
      </c>
      <c r="M124" s="8">
        <f t="shared" si="5"/>
        <v>465.4</v>
      </c>
      <c r="N124" s="8">
        <f t="shared" si="5"/>
        <v>441.71</v>
      </c>
      <c r="O124" s="8">
        <f t="shared" ref="O124:O139" si="6">SUM(C124:N124)</f>
        <v>1220.62</v>
      </c>
      <c r="P124" s="17"/>
    </row>
    <row r="125" s="1" customFormat="1" customHeight="1" spans="1:16">
      <c r="A125" s="10" t="s">
        <v>53</v>
      </c>
      <c r="B125" s="10"/>
      <c r="C125" s="8">
        <f t="shared" ref="C125:I125" si="7">SUM(C3,C16,C28,C39,C50,C70,C61)</f>
        <v>0</v>
      </c>
      <c r="D125" s="8">
        <f t="shared" si="7"/>
        <v>0</v>
      </c>
      <c r="E125" s="8">
        <f t="shared" si="7"/>
        <v>0</v>
      </c>
      <c r="F125" s="8">
        <f t="shared" si="7"/>
        <v>0</v>
      </c>
      <c r="G125" s="8">
        <f t="shared" si="7"/>
        <v>0</v>
      </c>
      <c r="H125" s="8">
        <f t="shared" si="7"/>
        <v>0</v>
      </c>
      <c r="I125" s="8">
        <f t="shared" si="7"/>
        <v>0</v>
      </c>
      <c r="J125" s="8" t="s">
        <v>90</v>
      </c>
      <c r="K125" s="8">
        <f t="shared" ref="K125:N125" si="8">SUM(K3,K16,K28,K39,K50,K70,K61)</f>
        <v>0</v>
      </c>
      <c r="L125" s="8">
        <f t="shared" si="8"/>
        <v>377.68</v>
      </c>
      <c r="M125" s="8">
        <f t="shared" si="8"/>
        <v>948.53</v>
      </c>
      <c r="N125" s="8">
        <f t="shared" si="8"/>
        <v>2259.25</v>
      </c>
      <c r="O125" s="8">
        <f t="shared" si="6"/>
        <v>3585.46</v>
      </c>
      <c r="P125" s="17"/>
    </row>
    <row r="126" s="1" customFormat="1" customHeight="1" spans="1:16">
      <c r="A126" s="10" t="s">
        <v>54</v>
      </c>
      <c r="B126" s="10"/>
      <c r="C126" s="8">
        <f t="shared" ref="C126:I126" si="9">SUM(C4,C17,C29,C40,C51,C71,C62)</f>
        <v>0</v>
      </c>
      <c r="D126" s="8">
        <f t="shared" si="9"/>
        <v>0</v>
      </c>
      <c r="E126" s="8">
        <f t="shared" si="9"/>
        <v>0</v>
      </c>
      <c r="F126" s="8">
        <f t="shared" si="9"/>
        <v>0</v>
      </c>
      <c r="G126" s="8">
        <f t="shared" si="9"/>
        <v>0</v>
      </c>
      <c r="H126" s="8">
        <f t="shared" si="9"/>
        <v>0</v>
      </c>
      <c r="I126" s="8">
        <f t="shared" si="9"/>
        <v>0</v>
      </c>
      <c r="J126" s="8" t="s">
        <v>90</v>
      </c>
      <c r="K126" s="8">
        <f t="shared" ref="K126:N126" si="10">SUM(K4,K17,K29,K40,K51,K71,K62)</f>
        <v>0</v>
      </c>
      <c r="L126" s="8">
        <f t="shared" si="10"/>
        <v>0</v>
      </c>
      <c r="M126" s="8">
        <f t="shared" si="10"/>
        <v>0</v>
      </c>
      <c r="N126" s="8">
        <f t="shared" si="10"/>
        <v>0</v>
      </c>
      <c r="O126" s="8">
        <f t="shared" si="6"/>
        <v>0</v>
      </c>
      <c r="P126" s="17"/>
    </row>
    <row r="127" s="1" customFormat="1" customHeight="1" spans="1:16">
      <c r="A127" s="10" t="s">
        <v>55</v>
      </c>
      <c r="B127" s="10"/>
      <c r="C127" s="8">
        <f t="shared" ref="C127:I127" si="11">SUM(C5,C18,C30,C41,C52,C72,C63)</f>
        <v>0</v>
      </c>
      <c r="D127" s="8">
        <f t="shared" si="11"/>
        <v>0</v>
      </c>
      <c r="E127" s="8">
        <f t="shared" si="11"/>
        <v>0</v>
      </c>
      <c r="F127" s="8">
        <f t="shared" si="11"/>
        <v>0</v>
      </c>
      <c r="G127" s="8">
        <f t="shared" si="11"/>
        <v>0</v>
      </c>
      <c r="H127" s="8">
        <f t="shared" si="11"/>
        <v>0</v>
      </c>
      <c r="I127" s="8">
        <f t="shared" si="11"/>
        <v>0</v>
      </c>
      <c r="J127" s="8" t="s">
        <v>90</v>
      </c>
      <c r="K127" s="8">
        <f t="shared" ref="K127:N127" si="12">SUM(K5,K18,K30,K41,K52,K72,K63)</f>
        <v>0</v>
      </c>
      <c r="L127" s="8">
        <f t="shared" si="12"/>
        <v>302.49</v>
      </c>
      <c r="M127" s="8">
        <f t="shared" si="12"/>
        <v>183.19</v>
      </c>
      <c r="N127" s="8">
        <f t="shared" si="12"/>
        <v>320.29</v>
      </c>
      <c r="O127" s="8">
        <f t="shared" si="6"/>
        <v>805.97</v>
      </c>
      <c r="P127" s="17"/>
    </row>
    <row r="128" s="1" customFormat="1" customHeight="1" spans="1:16">
      <c r="A128" s="10" t="s">
        <v>56</v>
      </c>
      <c r="B128" s="10"/>
      <c r="C128" s="8">
        <f t="shared" ref="C128:I128" si="13">SUM(C6,C19,C31,C42,C53,C73,C64)</f>
        <v>0</v>
      </c>
      <c r="D128" s="8">
        <f t="shared" si="13"/>
        <v>0</v>
      </c>
      <c r="E128" s="8">
        <f t="shared" si="13"/>
        <v>0</v>
      </c>
      <c r="F128" s="8">
        <f t="shared" si="13"/>
        <v>0</v>
      </c>
      <c r="G128" s="8">
        <f t="shared" si="13"/>
        <v>0</v>
      </c>
      <c r="H128" s="8">
        <f t="shared" si="13"/>
        <v>0</v>
      </c>
      <c r="I128" s="8">
        <f t="shared" si="13"/>
        <v>0</v>
      </c>
      <c r="J128" s="8" t="s">
        <v>90</v>
      </c>
      <c r="K128" s="8">
        <f t="shared" ref="K128:N128" si="14">SUM(K6,K19,K31,K42,K53,K73,K64)</f>
        <v>0</v>
      </c>
      <c r="L128" s="8">
        <f t="shared" si="14"/>
        <v>0</v>
      </c>
      <c r="M128" s="8">
        <f t="shared" si="14"/>
        <v>0</v>
      </c>
      <c r="N128" s="8">
        <f t="shared" si="14"/>
        <v>0</v>
      </c>
      <c r="O128" s="8">
        <f t="shared" si="6"/>
        <v>0</v>
      </c>
      <c r="P128" s="17"/>
    </row>
    <row r="129" s="1" customFormat="1" customHeight="1" spans="1:16">
      <c r="A129" s="10" t="s">
        <v>57</v>
      </c>
      <c r="B129" s="10"/>
      <c r="C129" s="8">
        <f t="shared" ref="C129:I129" si="15">SUM(C7,C20,C32,C43,C54,C74,C65)</f>
        <v>0</v>
      </c>
      <c r="D129" s="8">
        <f t="shared" si="15"/>
        <v>0</v>
      </c>
      <c r="E129" s="8">
        <f t="shared" si="15"/>
        <v>0</v>
      </c>
      <c r="F129" s="8">
        <f t="shared" si="15"/>
        <v>0</v>
      </c>
      <c r="G129" s="8">
        <f t="shared" si="15"/>
        <v>0</v>
      </c>
      <c r="H129" s="8">
        <f t="shared" si="15"/>
        <v>0</v>
      </c>
      <c r="I129" s="8">
        <f t="shared" si="15"/>
        <v>0</v>
      </c>
      <c r="J129" s="8" t="s">
        <v>90</v>
      </c>
      <c r="K129" s="8">
        <f t="shared" ref="K129:N129" si="16">SUM(K7,K20,K32,K43,K54,K74,K65)</f>
        <v>0</v>
      </c>
      <c r="L129" s="8">
        <f t="shared" si="16"/>
        <v>0</v>
      </c>
      <c r="M129" s="8">
        <f t="shared" si="16"/>
        <v>0</v>
      </c>
      <c r="N129" s="8">
        <f t="shared" si="16"/>
        <v>0</v>
      </c>
      <c r="O129" s="8">
        <f t="shared" si="6"/>
        <v>0</v>
      </c>
      <c r="P129" s="17"/>
    </row>
    <row r="130" s="1" customFormat="1" customHeight="1" spans="1:16">
      <c r="A130" s="5" t="s">
        <v>58</v>
      </c>
      <c r="B130" s="5"/>
      <c r="C130" s="8">
        <f t="shared" ref="C130:I130" si="17">SUM(C8,C21,C33,C44,C55,C75,C66)</f>
        <v>0</v>
      </c>
      <c r="D130" s="8">
        <f t="shared" si="17"/>
        <v>0</v>
      </c>
      <c r="E130" s="8">
        <f t="shared" si="17"/>
        <v>0</v>
      </c>
      <c r="F130" s="8">
        <f t="shared" si="17"/>
        <v>0</v>
      </c>
      <c r="G130" s="8">
        <f t="shared" si="17"/>
        <v>0</v>
      </c>
      <c r="H130" s="8">
        <f t="shared" si="17"/>
        <v>0</v>
      </c>
      <c r="I130" s="8">
        <f t="shared" si="17"/>
        <v>0</v>
      </c>
      <c r="J130" s="8" t="s">
        <v>90</v>
      </c>
      <c r="K130" s="8">
        <f t="shared" ref="K130:N130" si="18">SUM(K8,K21,K33,K44,K55,K75,K66)</f>
        <v>0</v>
      </c>
      <c r="L130" s="8">
        <f t="shared" si="18"/>
        <v>0</v>
      </c>
      <c r="M130" s="8">
        <f t="shared" si="18"/>
        <v>0</v>
      </c>
      <c r="N130" s="8">
        <f t="shared" si="18"/>
        <v>0</v>
      </c>
      <c r="O130" s="8">
        <f t="shared" si="6"/>
        <v>0</v>
      </c>
      <c r="P130" s="17"/>
    </row>
    <row r="131" s="1" customFormat="1" customHeight="1" spans="1:16">
      <c r="A131" s="10" t="s">
        <v>59</v>
      </c>
      <c r="B131" s="10"/>
      <c r="C131" s="8">
        <f t="shared" ref="C131:J131" si="19">SUM(C9,C22,C34,C45,C56,C67,C76,C79,C89,C99,C110,C117)</f>
        <v>0</v>
      </c>
      <c r="D131" s="8">
        <f t="shared" si="19"/>
        <v>0</v>
      </c>
      <c r="E131" s="8">
        <f t="shared" si="19"/>
        <v>0</v>
      </c>
      <c r="F131" s="8">
        <f t="shared" si="19"/>
        <v>0</v>
      </c>
      <c r="G131" s="8">
        <f t="shared" si="19"/>
        <v>0</v>
      </c>
      <c r="H131" s="8">
        <f t="shared" si="19"/>
        <v>0</v>
      </c>
      <c r="I131" s="8">
        <f t="shared" si="19"/>
        <v>0</v>
      </c>
      <c r="J131" s="8">
        <f t="shared" si="19"/>
        <v>0</v>
      </c>
      <c r="K131" s="8">
        <f t="shared" ref="K131:N131" si="20">SUM(K9,K22,K34,K45,K56,K67,K76,K79,K89,K99,K110,K117)</f>
        <v>0</v>
      </c>
      <c r="L131" s="8">
        <f t="shared" si="20"/>
        <v>1551.99</v>
      </c>
      <c r="M131" s="8">
        <f t="shared" si="20"/>
        <v>4142.41</v>
      </c>
      <c r="N131" s="8">
        <f t="shared" si="20"/>
        <v>5604.97</v>
      </c>
      <c r="O131" s="8">
        <f t="shared" si="6"/>
        <v>11299.37</v>
      </c>
      <c r="P131" s="17"/>
    </row>
    <row r="132" s="1" customFormat="1" customHeight="1" spans="1:16">
      <c r="A132" s="10" t="s">
        <v>60</v>
      </c>
      <c r="B132" s="10"/>
      <c r="C132" s="8">
        <f t="shared" ref="C132:J132" si="21">SUM(C10,C23,C35,C46,C57,C68,C77,C80,C90,C100,C111,C118)</f>
        <v>0</v>
      </c>
      <c r="D132" s="8">
        <f t="shared" si="21"/>
        <v>0</v>
      </c>
      <c r="E132" s="8">
        <f t="shared" si="21"/>
        <v>0</v>
      </c>
      <c r="F132" s="8">
        <f t="shared" si="21"/>
        <v>0</v>
      </c>
      <c r="G132" s="8">
        <f t="shared" si="21"/>
        <v>0</v>
      </c>
      <c r="H132" s="8">
        <f t="shared" si="21"/>
        <v>0</v>
      </c>
      <c r="I132" s="8">
        <f t="shared" si="21"/>
        <v>0</v>
      </c>
      <c r="J132" s="8">
        <f t="shared" si="21"/>
        <v>0</v>
      </c>
      <c r="K132" s="8">
        <f t="shared" ref="K132:N132" si="22">SUM(K10,K23,K35,K46,K57,K68,K77,K80,K90,K100,K111,K118)</f>
        <v>0</v>
      </c>
      <c r="L132" s="8">
        <f t="shared" si="22"/>
        <v>1781.57</v>
      </c>
      <c r="M132" s="8">
        <f t="shared" si="22"/>
        <v>3477.54</v>
      </c>
      <c r="N132" s="8">
        <f t="shared" si="22"/>
        <v>4720.55</v>
      </c>
      <c r="O132" s="8">
        <f t="shared" si="6"/>
        <v>9979.66</v>
      </c>
      <c r="P132" s="17"/>
    </row>
    <row r="133" s="1" customFormat="1" customHeight="1" spans="1:16">
      <c r="A133" s="10" t="s">
        <v>61</v>
      </c>
      <c r="B133" s="10"/>
      <c r="C133" s="8">
        <f t="shared" ref="C133:J133" si="23">SUM(C11,C24,C36,C47,C58,C69,C78,C81,C91,C101,C112,C119)</f>
        <v>0</v>
      </c>
      <c r="D133" s="8">
        <f t="shared" si="23"/>
        <v>0</v>
      </c>
      <c r="E133" s="8">
        <f t="shared" si="23"/>
        <v>0</v>
      </c>
      <c r="F133" s="8">
        <f t="shared" si="23"/>
        <v>0</v>
      </c>
      <c r="G133" s="8">
        <f t="shared" si="23"/>
        <v>0</v>
      </c>
      <c r="H133" s="8">
        <f t="shared" si="23"/>
        <v>0</v>
      </c>
      <c r="I133" s="8">
        <f t="shared" si="23"/>
        <v>0</v>
      </c>
      <c r="J133" s="8">
        <f t="shared" si="23"/>
        <v>0</v>
      </c>
      <c r="K133" s="8">
        <f t="shared" ref="K133:N133" si="24">SUM(K11,K24,K36,K47,K58,K69,K78,K81,K91,K101,K112,K119)</f>
        <v>0</v>
      </c>
      <c r="L133" s="8">
        <f t="shared" si="24"/>
        <v>978.82</v>
      </c>
      <c r="M133" s="8">
        <f t="shared" si="24"/>
        <v>1386.66</v>
      </c>
      <c r="N133" s="8">
        <f t="shared" si="24"/>
        <v>1717.5</v>
      </c>
      <c r="O133" s="8">
        <f t="shared" si="6"/>
        <v>4082.98</v>
      </c>
      <c r="P133" s="17"/>
    </row>
    <row r="134" s="1" customFormat="1" customHeight="1" spans="1:16">
      <c r="A134" s="10" t="s">
        <v>62</v>
      </c>
      <c r="B134" s="10"/>
      <c r="C134" s="8">
        <f t="shared" ref="C134:I134" si="25">SUM(C12,C25,C37,C48,C59)</f>
        <v>0</v>
      </c>
      <c r="D134" s="8">
        <f t="shared" si="25"/>
        <v>0</v>
      </c>
      <c r="E134" s="8">
        <f t="shared" si="25"/>
        <v>0</v>
      </c>
      <c r="F134" s="8">
        <f t="shared" si="25"/>
        <v>0</v>
      </c>
      <c r="G134" s="8">
        <f t="shared" si="25"/>
        <v>0</v>
      </c>
      <c r="H134" s="8">
        <f t="shared" si="25"/>
        <v>0</v>
      </c>
      <c r="I134" s="8">
        <f t="shared" si="25"/>
        <v>0</v>
      </c>
      <c r="J134" s="8" t="s">
        <v>90</v>
      </c>
      <c r="K134" s="8">
        <f t="shared" ref="K134:N134" si="26">SUM(K12,K25,K37,K48,K59)</f>
        <v>0</v>
      </c>
      <c r="L134" s="8">
        <f t="shared" si="26"/>
        <v>143.23</v>
      </c>
      <c r="M134" s="8">
        <f t="shared" si="26"/>
        <v>572.92</v>
      </c>
      <c r="N134" s="8">
        <f t="shared" si="26"/>
        <v>716.15</v>
      </c>
      <c r="O134" s="8">
        <f t="shared" si="6"/>
        <v>1432.3</v>
      </c>
      <c r="P134" s="17"/>
    </row>
    <row r="135" s="1" customFormat="1" customHeight="1" spans="1:16">
      <c r="A135" s="10" t="s">
        <v>63</v>
      </c>
      <c r="B135" s="10"/>
      <c r="C135" s="8">
        <f t="shared" ref="C135:I135" si="27">SUM(C13,C26,C38,C49,C60,C116)</f>
        <v>0</v>
      </c>
      <c r="D135" s="8">
        <f t="shared" si="27"/>
        <v>0</v>
      </c>
      <c r="E135" s="8">
        <f t="shared" si="27"/>
        <v>0</v>
      </c>
      <c r="F135" s="8">
        <f t="shared" si="27"/>
        <v>0</v>
      </c>
      <c r="G135" s="8">
        <f t="shared" si="27"/>
        <v>0</v>
      </c>
      <c r="H135" s="8">
        <f t="shared" si="27"/>
        <v>0</v>
      </c>
      <c r="I135" s="8">
        <f t="shared" si="27"/>
        <v>0</v>
      </c>
      <c r="J135" s="8" t="s">
        <v>90</v>
      </c>
      <c r="K135" s="8">
        <f t="shared" ref="K135:N135" si="28">SUM(K13,K26,K38,K49,K60,K116)</f>
        <v>0</v>
      </c>
      <c r="L135" s="8">
        <f t="shared" si="28"/>
        <v>0</v>
      </c>
      <c r="M135" s="8">
        <f t="shared" si="28"/>
        <v>0</v>
      </c>
      <c r="N135" s="8">
        <f t="shared" si="28"/>
        <v>0</v>
      </c>
      <c r="O135" s="8">
        <f t="shared" si="6"/>
        <v>0</v>
      </c>
      <c r="P135" s="17"/>
    </row>
    <row r="136" s="1" customFormat="1" customHeight="1" spans="1:16">
      <c r="A136" s="10" t="s">
        <v>64</v>
      </c>
      <c r="B136" s="10"/>
      <c r="C136" s="8">
        <f t="shared" ref="C136:I136" si="29">C14</f>
        <v>0</v>
      </c>
      <c r="D136" s="8">
        <f t="shared" si="29"/>
        <v>0</v>
      </c>
      <c r="E136" s="8">
        <f t="shared" si="29"/>
        <v>0</v>
      </c>
      <c r="F136" s="8">
        <f t="shared" si="29"/>
        <v>0</v>
      </c>
      <c r="G136" s="8">
        <f t="shared" si="29"/>
        <v>0</v>
      </c>
      <c r="H136" s="8">
        <f t="shared" si="29"/>
        <v>0</v>
      </c>
      <c r="I136" s="8">
        <f t="shared" si="29"/>
        <v>0</v>
      </c>
      <c r="J136" s="8" t="s">
        <v>90</v>
      </c>
      <c r="K136" s="8">
        <f t="shared" ref="K136:N136" si="30">K14</f>
        <v>0</v>
      </c>
      <c r="L136" s="8">
        <f t="shared" si="30"/>
        <v>0</v>
      </c>
      <c r="M136" s="8">
        <f t="shared" si="30"/>
        <v>0</v>
      </c>
      <c r="N136" s="8">
        <f t="shared" si="30"/>
        <v>0</v>
      </c>
      <c r="O136" s="8">
        <f t="shared" si="6"/>
        <v>0</v>
      </c>
      <c r="P136" s="17"/>
    </row>
    <row r="137" s="1" customFormat="1" customHeight="1" spans="1:16">
      <c r="A137" s="23" t="s">
        <v>73</v>
      </c>
      <c r="B137" s="24"/>
      <c r="C137" s="8">
        <f t="shared" ref="C137:I137" si="31">SUM(C82,C92,C102)</f>
        <v>0</v>
      </c>
      <c r="D137" s="8">
        <f t="shared" si="31"/>
        <v>0</v>
      </c>
      <c r="E137" s="8">
        <f t="shared" si="31"/>
        <v>0</v>
      </c>
      <c r="F137" s="8">
        <f t="shared" si="31"/>
        <v>0</v>
      </c>
      <c r="G137" s="8">
        <f t="shared" si="31"/>
        <v>0</v>
      </c>
      <c r="H137" s="8">
        <f t="shared" si="31"/>
        <v>0</v>
      </c>
      <c r="I137" s="8">
        <f t="shared" si="31"/>
        <v>0</v>
      </c>
      <c r="J137" s="8" t="s">
        <v>90</v>
      </c>
      <c r="K137" s="8">
        <f t="shared" ref="K137:N137" si="32">SUM(K82,K92,K102)</f>
        <v>0</v>
      </c>
      <c r="L137" s="8">
        <f t="shared" si="32"/>
        <v>0</v>
      </c>
      <c r="M137" s="8">
        <f t="shared" si="32"/>
        <v>0</v>
      </c>
      <c r="N137" s="8">
        <f t="shared" si="32"/>
        <v>0</v>
      </c>
      <c r="O137" s="8">
        <f t="shared" si="6"/>
        <v>0</v>
      </c>
      <c r="P137" s="17"/>
    </row>
    <row r="138" s="1" customFormat="1" customHeight="1" spans="1:16">
      <c r="A138" s="23" t="s">
        <v>74</v>
      </c>
      <c r="B138" s="24"/>
      <c r="C138" s="8">
        <f t="shared" ref="C138:I138" si="33">SUM(C83,C93,C103)</f>
        <v>0</v>
      </c>
      <c r="D138" s="8">
        <f t="shared" si="33"/>
        <v>0</v>
      </c>
      <c r="E138" s="8">
        <f t="shared" si="33"/>
        <v>0</v>
      </c>
      <c r="F138" s="8">
        <f t="shared" si="33"/>
        <v>0</v>
      </c>
      <c r="G138" s="8">
        <f t="shared" si="33"/>
        <v>0</v>
      </c>
      <c r="H138" s="8">
        <f t="shared" si="33"/>
        <v>0</v>
      </c>
      <c r="I138" s="8">
        <f t="shared" si="33"/>
        <v>0</v>
      </c>
      <c r="J138" s="8" t="s">
        <v>90</v>
      </c>
      <c r="K138" s="8">
        <f t="shared" ref="K138:N138" si="34">SUM(K83,K93,K103)</f>
        <v>0</v>
      </c>
      <c r="L138" s="8">
        <f t="shared" si="34"/>
        <v>0</v>
      </c>
      <c r="M138" s="8">
        <f t="shared" si="34"/>
        <v>0</v>
      </c>
      <c r="N138" s="8">
        <f t="shared" si="34"/>
        <v>0</v>
      </c>
      <c r="O138" s="8">
        <f t="shared" si="6"/>
        <v>0</v>
      </c>
      <c r="P138" s="17"/>
    </row>
    <row r="139" s="1" customFormat="1" customHeight="1" spans="1:16">
      <c r="A139" s="23" t="s">
        <v>75</v>
      </c>
      <c r="B139" s="24"/>
      <c r="C139" s="8">
        <f t="shared" ref="C139:I139" si="35">SUM(C84,C94,C104)</f>
        <v>0</v>
      </c>
      <c r="D139" s="8">
        <f t="shared" si="35"/>
        <v>0</v>
      </c>
      <c r="E139" s="8">
        <f t="shared" si="35"/>
        <v>0</v>
      </c>
      <c r="F139" s="8">
        <f t="shared" si="35"/>
        <v>0</v>
      </c>
      <c r="G139" s="8">
        <f t="shared" si="35"/>
        <v>0</v>
      </c>
      <c r="H139" s="8">
        <f t="shared" si="35"/>
        <v>0</v>
      </c>
      <c r="I139" s="8">
        <f t="shared" si="35"/>
        <v>0</v>
      </c>
      <c r="J139" s="8" t="s">
        <v>90</v>
      </c>
      <c r="K139" s="8">
        <f t="shared" ref="K139:N139" si="36">SUM(K84,K94,K104)</f>
        <v>0</v>
      </c>
      <c r="L139" s="8">
        <f t="shared" si="36"/>
        <v>0</v>
      </c>
      <c r="M139" s="8">
        <f t="shared" si="36"/>
        <v>0</v>
      </c>
      <c r="N139" s="8">
        <f t="shared" si="36"/>
        <v>0</v>
      </c>
      <c r="O139" s="8">
        <f t="shared" si="6"/>
        <v>0</v>
      </c>
      <c r="P139" s="17"/>
    </row>
    <row r="140" s="1" customFormat="1" customHeight="1" spans="1:16">
      <c r="A140" s="23" t="s">
        <v>76</v>
      </c>
      <c r="B140" s="24"/>
      <c r="C140" s="8">
        <f t="shared" ref="C140:I140" si="37">SUM(C85,C95,C105)</f>
        <v>0</v>
      </c>
      <c r="D140" s="8">
        <f t="shared" si="37"/>
        <v>0</v>
      </c>
      <c r="E140" s="8">
        <f t="shared" si="37"/>
        <v>0</v>
      </c>
      <c r="F140" s="8">
        <f t="shared" si="37"/>
        <v>0</v>
      </c>
      <c r="G140" s="8">
        <f t="shared" si="37"/>
        <v>0</v>
      </c>
      <c r="H140" s="8">
        <f t="shared" si="37"/>
        <v>0</v>
      </c>
      <c r="I140" s="8">
        <f t="shared" si="37"/>
        <v>0</v>
      </c>
      <c r="J140" s="8" t="s">
        <v>90</v>
      </c>
      <c r="K140" s="8">
        <f t="shared" ref="K140:O140" si="38">SUM(K85,K95,K105)</f>
        <v>0</v>
      </c>
      <c r="L140" s="8">
        <f t="shared" si="38"/>
        <v>0</v>
      </c>
      <c r="M140" s="8">
        <f t="shared" si="38"/>
        <v>0</v>
      </c>
      <c r="N140" s="8">
        <f t="shared" si="38"/>
        <v>0</v>
      </c>
      <c r="O140" s="8">
        <f t="shared" si="38"/>
        <v>0</v>
      </c>
      <c r="P140" s="17"/>
    </row>
    <row r="141" s="1" customFormat="1" customHeight="1" spans="1:16">
      <c r="A141" s="23" t="s">
        <v>77</v>
      </c>
      <c r="B141" s="24"/>
      <c r="C141" s="8">
        <f t="shared" ref="C141:I141" si="39">SUM(C86,C96,C106)</f>
        <v>0</v>
      </c>
      <c r="D141" s="8">
        <f t="shared" si="39"/>
        <v>0</v>
      </c>
      <c r="E141" s="8">
        <f t="shared" si="39"/>
        <v>0</v>
      </c>
      <c r="F141" s="8">
        <f t="shared" si="39"/>
        <v>0</v>
      </c>
      <c r="G141" s="8">
        <f t="shared" si="39"/>
        <v>0</v>
      </c>
      <c r="H141" s="8">
        <f t="shared" si="39"/>
        <v>0</v>
      </c>
      <c r="I141" s="8">
        <f t="shared" si="39"/>
        <v>0</v>
      </c>
      <c r="J141" s="8" t="s">
        <v>90</v>
      </c>
      <c r="K141" s="8">
        <f t="shared" ref="K141:O141" si="40">SUM(K86,K96,K106)</f>
        <v>0</v>
      </c>
      <c r="L141" s="8">
        <f t="shared" si="40"/>
        <v>0</v>
      </c>
      <c r="M141" s="8">
        <f t="shared" si="40"/>
        <v>0</v>
      </c>
      <c r="N141" s="8">
        <f t="shared" si="40"/>
        <v>0</v>
      </c>
      <c r="O141" s="8">
        <f t="shared" si="40"/>
        <v>0</v>
      </c>
      <c r="P141" s="17"/>
    </row>
    <row r="142" s="1" customFormat="1" customHeight="1" spans="1:16">
      <c r="A142" s="23" t="s">
        <v>78</v>
      </c>
      <c r="B142" s="24"/>
      <c r="C142" s="8">
        <f t="shared" ref="C142:I142" si="41">SUM(C87,C97,C107)</f>
        <v>0</v>
      </c>
      <c r="D142" s="8">
        <f t="shared" si="41"/>
        <v>0</v>
      </c>
      <c r="E142" s="8">
        <f t="shared" si="41"/>
        <v>0</v>
      </c>
      <c r="F142" s="8">
        <f t="shared" si="41"/>
        <v>0</v>
      </c>
      <c r="G142" s="8">
        <f t="shared" si="41"/>
        <v>0</v>
      </c>
      <c r="H142" s="8">
        <f t="shared" si="41"/>
        <v>0</v>
      </c>
      <c r="I142" s="8">
        <f t="shared" si="41"/>
        <v>0</v>
      </c>
      <c r="J142" s="8" t="s">
        <v>90</v>
      </c>
      <c r="K142" s="8">
        <f t="shared" ref="K142:O142" si="42">SUM(K87,K97,K107)</f>
        <v>0</v>
      </c>
      <c r="L142" s="8">
        <f t="shared" si="42"/>
        <v>0</v>
      </c>
      <c r="M142" s="8">
        <f t="shared" si="42"/>
        <v>0</v>
      </c>
      <c r="N142" s="8">
        <f t="shared" si="42"/>
        <v>0</v>
      </c>
      <c r="O142" s="8">
        <f t="shared" si="42"/>
        <v>0</v>
      </c>
      <c r="P142" s="17"/>
    </row>
    <row r="143" s="1" customFormat="1" customHeight="1" spans="1:16">
      <c r="A143" s="23" t="s">
        <v>79</v>
      </c>
      <c r="B143" s="24"/>
      <c r="C143" s="8">
        <f t="shared" ref="C143:I143" si="43">SUM(C88,C98,C108)</f>
        <v>0</v>
      </c>
      <c r="D143" s="8">
        <f t="shared" si="43"/>
        <v>0</v>
      </c>
      <c r="E143" s="8">
        <f t="shared" si="43"/>
        <v>0</v>
      </c>
      <c r="F143" s="8">
        <f t="shared" si="43"/>
        <v>0</v>
      </c>
      <c r="G143" s="8">
        <f t="shared" si="43"/>
        <v>0</v>
      </c>
      <c r="H143" s="8">
        <f t="shared" si="43"/>
        <v>0</v>
      </c>
      <c r="I143" s="8">
        <f t="shared" si="43"/>
        <v>0</v>
      </c>
      <c r="J143" s="8" t="s">
        <v>90</v>
      </c>
      <c r="K143" s="8">
        <f t="shared" ref="K143:O143" si="44">SUM(K88,K98,K108)</f>
        <v>0</v>
      </c>
      <c r="L143" s="8">
        <f t="shared" si="44"/>
        <v>0</v>
      </c>
      <c r="M143" s="8">
        <f t="shared" si="44"/>
        <v>0</v>
      </c>
      <c r="N143" s="8">
        <f t="shared" si="44"/>
        <v>0</v>
      </c>
      <c r="O143" s="8">
        <f t="shared" si="44"/>
        <v>0</v>
      </c>
      <c r="P143" s="17"/>
    </row>
    <row r="144" s="1" customFormat="1" customHeight="1" spans="1:16">
      <c r="A144" s="5" t="s">
        <v>84</v>
      </c>
      <c r="B144" s="5"/>
      <c r="C144" s="8">
        <f t="shared" ref="C144:I144" si="45">SUM(C109)</f>
        <v>0</v>
      </c>
      <c r="D144" s="8">
        <f t="shared" si="45"/>
        <v>0</v>
      </c>
      <c r="E144" s="8">
        <f t="shared" si="45"/>
        <v>0</v>
      </c>
      <c r="F144" s="8">
        <f t="shared" si="45"/>
        <v>0</v>
      </c>
      <c r="G144" s="8">
        <f t="shared" si="45"/>
        <v>0</v>
      </c>
      <c r="H144" s="8">
        <f t="shared" si="45"/>
        <v>0</v>
      </c>
      <c r="I144" s="8">
        <f t="shared" si="45"/>
        <v>0</v>
      </c>
      <c r="J144" s="8" t="s">
        <v>90</v>
      </c>
      <c r="K144" s="8">
        <f t="shared" ref="K144:N144" si="46">SUM(K109)</f>
        <v>0</v>
      </c>
      <c r="L144" s="8">
        <f t="shared" si="46"/>
        <v>0</v>
      </c>
      <c r="M144" s="8">
        <f t="shared" si="46"/>
        <v>0</v>
      </c>
      <c r="N144" s="8">
        <f t="shared" si="46"/>
        <v>0</v>
      </c>
      <c r="O144" s="8">
        <f>SUM(C144:N144)</f>
        <v>0</v>
      </c>
      <c r="P144" s="17"/>
    </row>
    <row r="145" s="1" customFormat="1" customHeight="1" spans="1:16">
      <c r="A145" s="5" t="s">
        <v>85</v>
      </c>
      <c r="B145" s="5"/>
      <c r="C145" s="8">
        <f t="shared" ref="C145:I145" si="47">SUM(C113)</f>
        <v>0</v>
      </c>
      <c r="D145" s="8">
        <f t="shared" si="47"/>
        <v>0</v>
      </c>
      <c r="E145" s="8">
        <f t="shared" si="47"/>
        <v>0</v>
      </c>
      <c r="F145" s="8">
        <f t="shared" si="47"/>
        <v>0</v>
      </c>
      <c r="G145" s="8">
        <f t="shared" si="47"/>
        <v>0</v>
      </c>
      <c r="H145" s="8">
        <f t="shared" si="47"/>
        <v>0</v>
      </c>
      <c r="I145" s="8">
        <f t="shared" si="47"/>
        <v>0</v>
      </c>
      <c r="J145" s="8" t="s">
        <v>90</v>
      </c>
      <c r="K145" s="8">
        <f t="shared" ref="K145:O145" si="48">SUM(K113)</f>
        <v>0</v>
      </c>
      <c r="L145" s="8">
        <f t="shared" si="48"/>
        <v>0</v>
      </c>
      <c r="M145" s="8">
        <f t="shared" si="48"/>
        <v>0</v>
      </c>
      <c r="N145" s="8">
        <f t="shared" si="48"/>
        <v>0</v>
      </c>
      <c r="O145" s="8">
        <f t="shared" si="48"/>
        <v>0</v>
      </c>
      <c r="P145" s="17"/>
    </row>
    <row r="146" s="1" customFormat="1" customHeight="1" spans="1:16">
      <c r="A146" s="5" t="s">
        <v>65</v>
      </c>
      <c r="B146" s="5"/>
      <c r="C146" s="8">
        <f t="shared" ref="C146:I146" si="49">SUM(C114,C15)</f>
        <v>0</v>
      </c>
      <c r="D146" s="8">
        <f t="shared" si="49"/>
        <v>0</v>
      </c>
      <c r="E146" s="8">
        <f t="shared" si="49"/>
        <v>0</v>
      </c>
      <c r="F146" s="8">
        <f t="shared" si="49"/>
        <v>0</v>
      </c>
      <c r="G146" s="8">
        <f t="shared" si="49"/>
        <v>0</v>
      </c>
      <c r="H146" s="8">
        <f t="shared" si="49"/>
        <v>0</v>
      </c>
      <c r="I146" s="8">
        <f t="shared" si="49"/>
        <v>0</v>
      </c>
      <c r="J146" s="8" t="s">
        <v>90</v>
      </c>
      <c r="K146" s="8">
        <f t="shared" ref="K146:O146" si="50">SUM(K114,K15)</f>
        <v>0</v>
      </c>
      <c r="L146" s="8">
        <f t="shared" si="50"/>
        <v>0</v>
      </c>
      <c r="M146" s="8">
        <f t="shared" si="50"/>
        <v>0</v>
      </c>
      <c r="N146" s="8">
        <f t="shared" si="50"/>
        <v>0</v>
      </c>
      <c r="O146" s="8">
        <f t="shared" si="50"/>
        <v>0</v>
      </c>
      <c r="P146" s="17"/>
    </row>
    <row r="147" s="1" customFormat="1" customHeight="1" spans="1:16">
      <c r="A147" s="5" t="s">
        <v>86</v>
      </c>
      <c r="B147" s="5"/>
      <c r="C147" s="8">
        <f t="shared" ref="C147:I147" si="51">SUM(C115)</f>
        <v>0</v>
      </c>
      <c r="D147" s="8">
        <f t="shared" si="51"/>
        <v>0</v>
      </c>
      <c r="E147" s="8">
        <f t="shared" si="51"/>
        <v>0</v>
      </c>
      <c r="F147" s="8">
        <f t="shared" si="51"/>
        <v>0</v>
      </c>
      <c r="G147" s="8">
        <f t="shared" si="51"/>
        <v>0</v>
      </c>
      <c r="H147" s="8">
        <f t="shared" si="51"/>
        <v>0</v>
      </c>
      <c r="I147" s="8">
        <f t="shared" si="51"/>
        <v>0</v>
      </c>
      <c r="J147" s="8" t="s">
        <v>90</v>
      </c>
      <c r="K147" s="8">
        <f t="shared" ref="K147:O147" si="52">SUM(K115)</f>
        <v>0</v>
      </c>
      <c r="L147" s="8">
        <f t="shared" si="52"/>
        <v>0</v>
      </c>
      <c r="M147" s="8">
        <f t="shared" si="52"/>
        <v>0</v>
      </c>
      <c r="N147" s="8">
        <f t="shared" si="52"/>
        <v>0</v>
      </c>
      <c r="O147" s="8">
        <f t="shared" si="52"/>
        <v>0</v>
      </c>
      <c r="P147" s="17"/>
    </row>
    <row r="148" s="1" customFormat="1" customHeight="1" spans="1:16">
      <c r="A148" s="5" t="s">
        <v>13</v>
      </c>
      <c r="B148" s="5"/>
      <c r="C148" s="8">
        <f t="shared" ref="C148:J148" si="53">SUM(C124:C147)</f>
        <v>0</v>
      </c>
      <c r="D148" s="8">
        <f t="shared" si="53"/>
        <v>0</v>
      </c>
      <c r="E148" s="8">
        <f t="shared" si="53"/>
        <v>0</v>
      </c>
      <c r="F148" s="8">
        <f t="shared" si="53"/>
        <v>0</v>
      </c>
      <c r="G148" s="8">
        <f t="shared" si="53"/>
        <v>0</v>
      </c>
      <c r="H148" s="8">
        <f t="shared" si="53"/>
        <v>0</v>
      </c>
      <c r="I148" s="8">
        <f t="shared" si="53"/>
        <v>0</v>
      </c>
      <c r="J148" s="8">
        <f t="shared" si="53"/>
        <v>0</v>
      </c>
      <c r="K148" s="8">
        <f t="shared" ref="K148:O148" si="54">SUM(K124:K147)</f>
        <v>0</v>
      </c>
      <c r="L148" s="8">
        <f t="shared" si="54"/>
        <v>5449.29</v>
      </c>
      <c r="M148" s="8">
        <f t="shared" si="54"/>
        <v>11176.65</v>
      </c>
      <c r="N148" s="8">
        <f t="shared" si="54"/>
        <v>15780.42</v>
      </c>
      <c r="O148" s="8">
        <f t="shared" si="54"/>
        <v>32406.36</v>
      </c>
      <c r="P148" s="17"/>
    </row>
    <row r="149" s="1" customFormat="1" customHeight="1" spans="2:2">
      <c r="B149" s="3"/>
    </row>
    <row r="150" s="1" customFormat="1" customHeight="1" spans="1:2">
      <c r="A150" s="21" t="s">
        <v>89</v>
      </c>
      <c r="B150" s="22"/>
    </row>
    <row r="151" s="1" customFormat="1" customHeight="1" spans="1:15">
      <c r="A151" s="5" t="s">
        <v>48</v>
      </c>
      <c r="B151" s="5"/>
      <c r="C151" s="6">
        <v>43101</v>
      </c>
      <c r="D151" s="6">
        <v>43133</v>
      </c>
      <c r="E151" s="6">
        <v>43162</v>
      </c>
      <c r="F151" s="6">
        <v>43194</v>
      </c>
      <c r="G151" s="6">
        <v>43225</v>
      </c>
      <c r="H151" s="6">
        <v>43257</v>
      </c>
      <c r="I151" s="6">
        <v>43288</v>
      </c>
      <c r="J151" s="6">
        <v>43313</v>
      </c>
      <c r="K151" s="6">
        <v>43352</v>
      </c>
      <c r="L151" s="6">
        <v>43383</v>
      </c>
      <c r="M151" s="6">
        <v>43415</v>
      </c>
      <c r="N151" s="6">
        <v>43446</v>
      </c>
      <c r="O151" s="4" t="s">
        <v>50</v>
      </c>
    </row>
    <row r="152" s="1" customFormat="1" customHeight="1" spans="1:15">
      <c r="A152" s="5" t="s">
        <v>51</v>
      </c>
      <c r="B152" s="5"/>
      <c r="C152" s="8">
        <f t="shared" ref="C152:I152" si="55">SUM(C2:C15)</f>
        <v>0</v>
      </c>
      <c r="D152" s="8">
        <f t="shared" si="55"/>
        <v>0</v>
      </c>
      <c r="E152" s="8">
        <f t="shared" si="55"/>
        <v>0</v>
      </c>
      <c r="F152" s="8">
        <f t="shared" si="55"/>
        <v>0</v>
      </c>
      <c r="G152" s="8">
        <f t="shared" si="55"/>
        <v>0</v>
      </c>
      <c r="H152" s="8">
        <f t="shared" si="55"/>
        <v>0</v>
      </c>
      <c r="I152" s="8">
        <f t="shared" si="55"/>
        <v>0</v>
      </c>
      <c r="J152" s="8" t="s">
        <v>90</v>
      </c>
      <c r="K152" s="8">
        <f t="shared" ref="K152:N152" si="56">SUM(K2:K15)</f>
        <v>0</v>
      </c>
      <c r="L152" s="8">
        <f t="shared" si="56"/>
        <v>2176.44</v>
      </c>
      <c r="M152" s="8">
        <f t="shared" si="56"/>
        <v>3566.24</v>
      </c>
      <c r="N152" s="8">
        <f t="shared" si="56"/>
        <v>5062.53</v>
      </c>
      <c r="O152" s="8">
        <f t="shared" ref="O152:O163" si="57">SUM(C152:N152)</f>
        <v>10805.21</v>
      </c>
    </row>
    <row r="153" s="1" customFormat="1" customHeight="1" spans="1:15">
      <c r="A153" s="5" t="s">
        <v>66</v>
      </c>
      <c r="B153" s="5"/>
      <c r="C153" s="8">
        <f>SUM(C16:C27)</f>
        <v>0</v>
      </c>
      <c r="D153" s="8">
        <f t="shared" ref="D153:J153" si="58">SUM(D16:D27)</f>
        <v>0</v>
      </c>
      <c r="E153" s="8">
        <f t="shared" si="58"/>
        <v>0</v>
      </c>
      <c r="F153" s="8">
        <f t="shared" si="58"/>
        <v>0</v>
      </c>
      <c r="G153" s="8">
        <f t="shared" si="58"/>
        <v>0</v>
      </c>
      <c r="H153" s="8">
        <f t="shared" si="58"/>
        <v>0</v>
      </c>
      <c r="I153" s="8">
        <f t="shared" si="58"/>
        <v>0</v>
      </c>
      <c r="J153" s="8">
        <f t="shared" si="58"/>
        <v>0</v>
      </c>
      <c r="K153" s="8">
        <f t="shared" ref="K153:N153" si="59">SUM(K16:K27)</f>
        <v>0</v>
      </c>
      <c r="L153" s="8">
        <f t="shared" si="59"/>
        <v>400.44</v>
      </c>
      <c r="M153" s="8">
        <f t="shared" si="59"/>
        <v>1007.28</v>
      </c>
      <c r="N153" s="8">
        <f t="shared" si="59"/>
        <v>2630.3</v>
      </c>
      <c r="O153" s="8">
        <f t="shared" si="57"/>
        <v>4038.02</v>
      </c>
    </row>
    <row r="154" s="1" customFormat="1" customHeight="1" spans="1:15">
      <c r="A154" s="5" t="s">
        <v>67</v>
      </c>
      <c r="B154" s="5"/>
      <c r="C154" s="8">
        <f>SUM(C28:C38)</f>
        <v>0</v>
      </c>
      <c r="D154" s="8">
        <f t="shared" ref="D154:J154" si="60">SUM(D28:D38)</f>
        <v>0</v>
      </c>
      <c r="E154" s="8">
        <f t="shared" si="60"/>
        <v>0</v>
      </c>
      <c r="F154" s="8">
        <f t="shared" si="60"/>
        <v>0</v>
      </c>
      <c r="G154" s="8">
        <f t="shared" si="60"/>
        <v>0</v>
      </c>
      <c r="H154" s="8">
        <f t="shared" si="60"/>
        <v>0</v>
      </c>
      <c r="I154" s="8">
        <f t="shared" si="60"/>
        <v>0</v>
      </c>
      <c r="J154" s="8">
        <f t="shared" si="60"/>
        <v>0</v>
      </c>
      <c r="K154" s="8">
        <f t="shared" ref="K154:N154" si="61">SUM(K28:K38)</f>
        <v>0</v>
      </c>
      <c r="L154" s="8">
        <f t="shared" si="61"/>
        <v>741.05</v>
      </c>
      <c r="M154" s="8">
        <f t="shared" si="61"/>
        <v>1211.27</v>
      </c>
      <c r="N154" s="8">
        <f t="shared" si="61"/>
        <v>1420.75</v>
      </c>
      <c r="O154" s="8">
        <f t="shared" si="57"/>
        <v>3373.07</v>
      </c>
    </row>
    <row r="155" s="1" customFormat="1" customHeight="1" spans="1:15">
      <c r="A155" s="5" t="s">
        <v>68</v>
      </c>
      <c r="B155" s="5"/>
      <c r="C155" s="8">
        <f>SUM(C39:C49)</f>
        <v>0</v>
      </c>
      <c r="D155" s="8">
        <f t="shared" ref="D155:J155" si="62">SUM(D39:D49)</f>
        <v>0</v>
      </c>
      <c r="E155" s="8">
        <f t="shared" si="62"/>
        <v>0</v>
      </c>
      <c r="F155" s="8">
        <f t="shared" si="62"/>
        <v>0</v>
      </c>
      <c r="G155" s="8">
        <f t="shared" si="62"/>
        <v>0</v>
      </c>
      <c r="H155" s="8">
        <f t="shared" si="62"/>
        <v>0</v>
      </c>
      <c r="I155" s="8">
        <f t="shared" si="62"/>
        <v>0</v>
      </c>
      <c r="J155" s="8">
        <f t="shared" si="62"/>
        <v>0</v>
      </c>
      <c r="K155" s="8">
        <f t="shared" ref="K155:N155" si="63">SUM(K39:K49)</f>
        <v>0</v>
      </c>
      <c r="L155" s="8">
        <f t="shared" si="63"/>
        <v>2131.36</v>
      </c>
      <c r="M155" s="8">
        <f t="shared" si="63"/>
        <v>5391.86</v>
      </c>
      <c r="N155" s="8">
        <f t="shared" si="63"/>
        <v>6666.84</v>
      </c>
      <c r="O155" s="8">
        <f t="shared" si="57"/>
        <v>14190.06</v>
      </c>
    </row>
    <row r="156" s="1" customFormat="1" customHeight="1" spans="1:15">
      <c r="A156" s="5" t="s">
        <v>69</v>
      </c>
      <c r="B156" s="5"/>
      <c r="C156" s="8">
        <f>SUM(C50:C60)</f>
        <v>0</v>
      </c>
      <c r="D156" s="8">
        <f t="shared" ref="D156:J156" si="64">SUM(D50:D60)</f>
        <v>0</v>
      </c>
      <c r="E156" s="8">
        <f t="shared" si="64"/>
        <v>0</v>
      </c>
      <c r="F156" s="8">
        <f t="shared" si="64"/>
        <v>0</v>
      </c>
      <c r="G156" s="8">
        <f t="shared" si="64"/>
        <v>0</v>
      </c>
      <c r="H156" s="8">
        <f t="shared" si="64"/>
        <v>0</v>
      </c>
      <c r="I156" s="8">
        <f t="shared" si="64"/>
        <v>0</v>
      </c>
      <c r="J156" s="8">
        <f t="shared" si="64"/>
        <v>0</v>
      </c>
      <c r="K156" s="8">
        <f t="shared" ref="K156:N156" si="65">SUM(K50:K60)</f>
        <v>0</v>
      </c>
      <c r="L156" s="8">
        <f t="shared" si="65"/>
        <v>0</v>
      </c>
      <c r="M156" s="8">
        <f t="shared" si="65"/>
        <v>0</v>
      </c>
      <c r="N156" s="8">
        <f t="shared" si="65"/>
        <v>0</v>
      </c>
      <c r="O156" s="8">
        <f t="shared" si="57"/>
        <v>0</v>
      </c>
    </row>
    <row r="157" s="1" customFormat="1" customHeight="1" spans="1:15">
      <c r="A157" s="5" t="s">
        <v>70</v>
      </c>
      <c r="B157" s="5"/>
      <c r="C157" s="8">
        <f t="shared" ref="C157:L157" si="66">SUM(C61:C69)</f>
        <v>0</v>
      </c>
      <c r="D157" s="8">
        <f t="shared" si="66"/>
        <v>0</v>
      </c>
      <c r="E157" s="8">
        <f t="shared" si="66"/>
        <v>0</v>
      </c>
      <c r="F157" s="8">
        <f t="shared" si="66"/>
        <v>0</v>
      </c>
      <c r="G157" s="8">
        <f t="shared" si="66"/>
        <v>0</v>
      </c>
      <c r="H157" s="8">
        <f t="shared" si="66"/>
        <v>0</v>
      </c>
      <c r="I157" s="8">
        <f t="shared" si="66"/>
        <v>0</v>
      </c>
      <c r="J157" s="8">
        <f t="shared" si="66"/>
        <v>0</v>
      </c>
      <c r="K157" s="8">
        <f t="shared" si="66"/>
        <v>0</v>
      </c>
      <c r="L157" s="8">
        <f t="shared" si="66"/>
        <v>0</v>
      </c>
      <c r="M157" s="8">
        <f t="shared" ref="M157:N157" si="67">SUM(M61:M69)</f>
        <v>0</v>
      </c>
      <c r="N157" s="8">
        <f t="shared" si="67"/>
        <v>0</v>
      </c>
      <c r="O157" s="8">
        <f t="shared" si="57"/>
        <v>0</v>
      </c>
    </row>
    <row r="158" s="1" customFormat="1" customHeight="1" spans="1:15">
      <c r="A158" s="5" t="s">
        <v>71</v>
      </c>
      <c r="B158" s="5"/>
      <c r="C158" s="8">
        <f t="shared" ref="C158:L158" si="68">SUM(C70:C78)</f>
        <v>0</v>
      </c>
      <c r="D158" s="8">
        <f t="shared" si="68"/>
        <v>0</v>
      </c>
      <c r="E158" s="8">
        <f t="shared" si="68"/>
        <v>0</v>
      </c>
      <c r="F158" s="8">
        <f t="shared" si="68"/>
        <v>0</v>
      </c>
      <c r="G158" s="8">
        <f t="shared" si="68"/>
        <v>0</v>
      </c>
      <c r="H158" s="8">
        <f t="shared" si="68"/>
        <v>0</v>
      </c>
      <c r="I158" s="8">
        <f t="shared" si="68"/>
        <v>0</v>
      </c>
      <c r="J158" s="8">
        <f t="shared" si="68"/>
        <v>0</v>
      </c>
      <c r="K158" s="8">
        <f t="shared" si="68"/>
        <v>0</v>
      </c>
      <c r="L158" s="8">
        <f t="shared" si="68"/>
        <v>0</v>
      </c>
      <c r="M158" s="8">
        <f t="shared" ref="M158:N158" si="69">SUM(M70:M78)</f>
        <v>0</v>
      </c>
      <c r="N158" s="8">
        <f t="shared" si="69"/>
        <v>0</v>
      </c>
      <c r="O158" s="8">
        <f t="shared" si="57"/>
        <v>0</v>
      </c>
    </row>
    <row r="159" s="1" customFormat="1" customHeight="1" spans="1:15">
      <c r="A159" s="5" t="s">
        <v>72</v>
      </c>
      <c r="B159" s="5"/>
      <c r="C159" s="8">
        <f t="shared" ref="C159:I159" si="70">SUM(C79:C88)</f>
        <v>0</v>
      </c>
      <c r="D159" s="8">
        <f t="shared" si="70"/>
        <v>0</v>
      </c>
      <c r="E159" s="8">
        <f t="shared" si="70"/>
        <v>0</v>
      </c>
      <c r="F159" s="8">
        <f t="shared" si="70"/>
        <v>0</v>
      </c>
      <c r="G159" s="8">
        <f t="shared" si="70"/>
        <v>0</v>
      </c>
      <c r="H159" s="8">
        <f t="shared" si="70"/>
        <v>0</v>
      </c>
      <c r="I159" s="8">
        <f t="shared" si="70"/>
        <v>0</v>
      </c>
      <c r="J159" s="8" t="s">
        <v>90</v>
      </c>
      <c r="K159" s="8">
        <f t="shared" ref="K159:N159" si="71">SUM(K79:K88)</f>
        <v>0</v>
      </c>
      <c r="L159" s="8">
        <f t="shared" si="71"/>
        <v>0</v>
      </c>
      <c r="M159" s="8">
        <f t="shared" si="71"/>
        <v>0</v>
      </c>
      <c r="N159" s="8">
        <f t="shared" si="71"/>
        <v>0</v>
      </c>
      <c r="O159" s="8">
        <f t="shared" si="57"/>
        <v>0</v>
      </c>
    </row>
    <row r="160" s="1" customFormat="1" customHeight="1" spans="1:15">
      <c r="A160" s="5" t="s">
        <v>80</v>
      </c>
      <c r="B160" s="5"/>
      <c r="C160" s="8">
        <f t="shared" ref="C160:I160" si="72">SUM(C89:C98)</f>
        <v>0</v>
      </c>
      <c r="D160" s="8">
        <f t="shared" si="72"/>
        <v>0</v>
      </c>
      <c r="E160" s="8">
        <f t="shared" si="72"/>
        <v>0</v>
      </c>
      <c r="F160" s="8">
        <f t="shared" si="72"/>
        <v>0</v>
      </c>
      <c r="G160" s="8">
        <f t="shared" si="72"/>
        <v>0</v>
      </c>
      <c r="H160" s="8">
        <f t="shared" si="72"/>
        <v>0</v>
      </c>
      <c r="I160" s="8">
        <f t="shared" si="72"/>
        <v>0</v>
      </c>
      <c r="J160" s="8" t="s">
        <v>90</v>
      </c>
      <c r="K160" s="8">
        <f t="shared" ref="K160:N160" si="73">SUM(K89:K98)</f>
        <v>0</v>
      </c>
      <c r="L160" s="8">
        <f t="shared" si="73"/>
        <v>0</v>
      </c>
      <c r="M160" s="8">
        <f t="shared" si="73"/>
        <v>0</v>
      </c>
      <c r="N160" s="8">
        <f t="shared" si="73"/>
        <v>0</v>
      </c>
      <c r="O160" s="8">
        <f t="shared" si="57"/>
        <v>0</v>
      </c>
    </row>
    <row r="161" s="1" customFormat="1" customHeight="1" spans="1:15">
      <c r="A161" s="5" t="s">
        <v>81</v>
      </c>
      <c r="B161" s="5"/>
      <c r="C161" s="8">
        <f t="shared" ref="C161:I161" si="74">SUM(C99:C108)</f>
        <v>0</v>
      </c>
      <c r="D161" s="8">
        <f t="shared" si="74"/>
        <v>0</v>
      </c>
      <c r="E161" s="8">
        <f t="shared" si="74"/>
        <v>0</v>
      </c>
      <c r="F161" s="8">
        <f t="shared" si="74"/>
        <v>0</v>
      </c>
      <c r="G161" s="8">
        <f t="shared" si="74"/>
        <v>0</v>
      </c>
      <c r="H161" s="8">
        <f t="shared" si="74"/>
        <v>0</v>
      </c>
      <c r="I161" s="8">
        <f t="shared" si="74"/>
        <v>0</v>
      </c>
      <c r="J161" s="8" t="s">
        <v>90</v>
      </c>
      <c r="K161" s="8">
        <f t="shared" ref="K161:N161" si="75">SUM(K99:K108)</f>
        <v>0</v>
      </c>
      <c r="L161" s="8">
        <f t="shared" si="75"/>
        <v>0</v>
      </c>
      <c r="M161" s="8">
        <f t="shared" si="75"/>
        <v>0</v>
      </c>
      <c r="N161" s="8">
        <f t="shared" si="75"/>
        <v>0</v>
      </c>
      <c r="O161" s="8">
        <f t="shared" si="57"/>
        <v>0</v>
      </c>
    </row>
    <row r="162" s="1" customFormat="1" customHeight="1" spans="1:15">
      <c r="A162" s="5" t="s">
        <v>83</v>
      </c>
      <c r="B162" s="5"/>
      <c r="C162" s="8">
        <f>SUM(C109:C116)</f>
        <v>0</v>
      </c>
      <c r="D162" s="8">
        <f t="shared" ref="D162:I162" si="76">SUM(D109:D115)</f>
        <v>0</v>
      </c>
      <c r="E162" s="8">
        <f t="shared" si="76"/>
        <v>0</v>
      </c>
      <c r="F162" s="8">
        <f t="shared" si="76"/>
        <v>0</v>
      </c>
      <c r="G162" s="8">
        <f t="shared" si="76"/>
        <v>0</v>
      </c>
      <c r="H162" s="8">
        <f t="shared" si="76"/>
        <v>0</v>
      </c>
      <c r="I162" s="8">
        <f t="shared" si="76"/>
        <v>0</v>
      </c>
      <c r="J162" s="8" t="s">
        <v>90</v>
      </c>
      <c r="K162" s="8">
        <f t="shared" ref="K162:N162" si="77">SUM(K109:K115)</f>
        <v>0</v>
      </c>
      <c r="L162" s="8">
        <f t="shared" si="77"/>
        <v>0</v>
      </c>
      <c r="M162" s="8">
        <f t="shared" si="77"/>
        <v>0</v>
      </c>
      <c r="N162" s="8">
        <f t="shared" si="77"/>
        <v>0</v>
      </c>
      <c r="O162" s="8">
        <f t="shared" si="57"/>
        <v>0</v>
      </c>
    </row>
    <row r="163" s="1" customFormat="1" customHeight="1" spans="1:15">
      <c r="A163" s="5" t="s">
        <v>87</v>
      </c>
      <c r="B163" s="5"/>
      <c r="C163" s="8">
        <f t="shared" ref="C163:I163" si="78">SUM(C117:C119)</f>
        <v>0</v>
      </c>
      <c r="D163" s="8">
        <f t="shared" si="78"/>
        <v>0</v>
      </c>
      <c r="E163" s="8">
        <f t="shared" si="78"/>
        <v>0</v>
      </c>
      <c r="F163" s="8">
        <f t="shared" si="78"/>
        <v>0</v>
      </c>
      <c r="G163" s="8">
        <f t="shared" si="78"/>
        <v>0</v>
      </c>
      <c r="H163" s="8">
        <f t="shared" si="78"/>
        <v>0</v>
      </c>
      <c r="I163" s="8">
        <f t="shared" si="78"/>
        <v>0</v>
      </c>
      <c r="J163" s="8" t="s">
        <v>90</v>
      </c>
      <c r="K163" s="8">
        <f t="shared" ref="K163:N163" si="79">SUM(K117:K119)</f>
        <v>0</v>
      </c>
      <c r="L163" s="8">
        <f t="shared" si="79"/>
        <v>0</v>
      </c>
      <c r="M163" s="8">
        <f t="shared" si="79"/>
        <v>0</v>
      </c>
      <c r="N163" s="8">
        <f t="shared" si="79"/>
        <v>0</v>
      </c>
      <c r="O163" s="8">
        <f t="shared" si="57"/>
        <v>0</v>
      </c>
    </row>
    <row r="164" s="1" customFormat="1" customHeight="1" spans="1:15">
      <c r="A164" s="5" t="s">
        <v>13</v>
      </c>
      <c r="B164" s="5"/>
      <c r="C164" s="8">
        <f t="shared" ref="C164:L164" si="80">SUM(C152:C163)</f>
        <v>0</v>
      </c>
      <c r="D164" s="8">
        <f t="shared" si="80"/>
        <v>0</v>
      </c>
      <c r="E164" s="8">
        <f t="shared" si="80"/>
        <v>0</v>
      </c>
      <c r="F164" s="8">
        <f t="shared" si="80"/>
        <v>0</v>
      </c>
      <c r="G164" s="8">
        <f t="shared" si="80"/>
        <v>0</v>
      </c>
      <c r="H164" s="8">
        <f t="shared" si="80"/>
        <v>0</v>
      </c>
      <c r="I164" s="8">
        <f t="shared" si="80"/>
        <v>0</v>
      </c>
      <c r="J164" s="8">
        <f t="shared" si="80"/>
        <v>0</v>
      </c>
      <c r="K164" s="8">
        <f t="shared" si="80"/>
        <v>0</v>
      </c>
      <c r="L164" s="8">
        <f t="shared" si="80"/>
        <v>5449.29</v>
      </c>
      <c r="M164" s="8">
        <f t="shared" ref="M164:O164" si="81">SUM(M152:M163)</f>
        <v>11176.65</v>
      </c>
      <c r="N164" s="8">
        <f t="shared" si="81"/>
        <v>15780.42</v>
      </c>
      <c r="O164" s="8">
        <f t="shared" si="81"/>
        <v>32406.36</v>
      </c>
    </row>
    <row r="165" s="1" customFormat="1" customHeight="1" spans="2:15">
      <c r="B165" s="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 s="2" customFormat="1" customHeight="1" spans="2:15">
      <c r="B166" s="25"/>
      <c r="C166" s="2">
        <f t="shared" ref="C166:I166" si="82">IF(AND(C120=C148,C164=C120,C148=C164),0,"不平衡")</f>
        <v>0</v>
      </c>
      <c r="D166" s="2">
        <f t="shared" si="82"/>
        <v>0</v>
      </c>
      <c r="E166" s="2">
        <f t="shared" si="82"/>
        <v>0</v>
      </c>
      <c r="F166" s="2">
        <f t="shared" si="82"/>
        <v>0</v>
      </c>
      <c r="G166" s="2">
        <f t="shared" si="82"/>
        <v>0</v>
      </c>
      <c r="H166" s="2">
        <f t="shared" si="82"/>
        <v>0</v>
      </c>
      <c r="I166" s="2">
        <f t="shared" si="82"/>
        <v>0</v>
      </c>
      <c r="J166" s="2" t="s">
        <v>91</v>
      </c>
      <c r="K166" s="2">
        <f t="shared" ref="K166:O166" si="83">IF(AND(K120=K148,K164=K120,K148=K164),0,"不平衡")</f>
        <v>0</v>
      </c>
      <c r="L166" s="2">
        <f t="shared" si="83"/>
        <v>0</v>
      </c>
      <c r="M166" s="2">
        <f t="shared" si="83"/>
        <v>0</v>
      </c>
      <c r="N166" s="2">
        <f t="shared" si="83"/>
        <v>0</v>
      </c>
      <c r="O166" s="2">
        <f t="shared" si="83"/>
        <v>0</v>
      </c>
    </row>
    <row r="167" s="1" customFormat="1" customHeight="1" spans="2:256">
      <c r="B167" s="3"/>
      <c r="IU167"/>
      <c r="IV167"/>
    </row>
    <row r="168" s="1" customFormat="1" customHeight="1" spans="1:256">
      <c r="A168" s="3" t="s">
        <v>92</v>
      </c>
      <c r="B168" s="3"/>
      <c r="IU168"/>
      <c r="IV168"/>
    </row>
    <row r="169" s="1" customFormat="1" customHeight="1" spans="1:256">
      <c r="A169" s="5" t="s">
        <v>93</v>
      </c>
      <c r="B169" s="5"/>
      <c r="C169" s="6">
        <v>43101</v>
      </c>
      <c r="D169" s="6">
        <v>43133</v>
      </c>
      <c r="E169" s="6">
        <v>43162</v>
      </c>
      <c r="F169" s="6">
        <v>43194</v>
      </c>
      <c r="G169" s="6">
        <v>43225</v>
      </c>
      <c r="H169" s="6">
        <v>43257</v>
      </c>
      <c r="I169" s="6">
        <v>43288</v>
      </c>
      <c r="J169" s="6">
        <v>43313</v>
      </c>
      <c r="K169" s="6">
        <v>43352</v>
      </c>
      <c r="L169" s="6">
        <v>43383</v>
      </c>
      <c r="M169" s="6">
        <v>43415</v>
      </c>
      <c r="N169" s="6">
        <v>43446</v>
      </c>
      <c r="O169" s="4" t="s">
        <v>50</v>
      </c>
      <c r="IU169"/>
      <c r="IV169"/>
    </row>
    <row r="170" s="1" customFormat="1" customHeight="1" spans="1:256">
      <c r="A170" s="5" t="s">
        <v>94</v>
      </c>
      <c r="B170" s="5"/>
      <c r="C170" s="8">
        <f>C164-C171-C172</f>
        <v>0</v>
      </c>
      <c r="D170" s="8">
        <f t="shared" ref="D170:L170" si="84">D164-D171-D172</f>
        <v>0</v>
      </c>
      <c r="E170" s="8">
        <f t="shared" si="84"/>
        <v>0</v>
      </c>
      <c r="F170" s="8">
        <f t="shared" si="84"/>
        <v>0</v>
      </c>
      <c r="G170" s="8">
        <f t="shared" si="84"/>
        <v>0</v>
      </c>
      <c r="H170" s="8">
        <f t="shared" si="84"/>
        <v>0</v>
      </c>
      <c r="I170" s="8">
        <f t="shared" si="84"/>
        <v>0</v>
      </c>
      <c r="J170" s="8">
        <f t="shared" si="84"/>
        <v>0</v>
      </c>
      <c r="K170" s="8">
        <f t="shared" si="84"/>
        <v>0</v>
      </c>
      <c r="L170" s="8">
        <f t="shared" si="84"/>
        <v>4769.12</v>
      </c>
      <c r="M170" s="8">
        <f t="shared" ref="M170:N170" si="85">M164-M171-M172</f>
        <v>10044.93</v>
      </c>
      <c r="N170" s="8">
        <f t="shared" si="85"/>
        <v>13200.88</v>
      </c>
      <c r="O170" s="8">
        <f t="shared" ref="O170:O173" si="86">SUM(C170:N170)</f>
        <v>28014.93</v>
      </c>
      <c r="IU170"/>
      <c r="IV170"/>
    </row>
    <row r="171" s="1" customFormat="1" customHeight="1" spans="1:256">
      <c r="A171" s="5" t="s">
        <v>95</v>
      </c>
      <c r="B171" s="5"/>
      <c r="C171" s="8">
        <f t="shared" ref="C171:L171" si="87">SUM(C125,C126,C127,C128,C130,C129)</f>
        <v>0</v>
      </c>
      <c r="D171" s="8">
        <f t="shared" si="87"/>
        <v>0</v>
      </c>
      <c r="E171" s="8">
        <f t="shared" si="87"/>
        <v>0</v>
      </c>
      <c r="F171" s="8">
        <f t="shared" si="87"/>
        <v>0</v>
      </c>
      <c r="G171" s="8">
        <f t="shared" si="87"/>
        <v>0</v>
      </c>
      <c r="H171" s="8">
        <f t="shared" si="87"/>
        <v>0</v>
      </c>
      <c r="I171" s="8">
        <f t="shared" si="87"/>
        <v>0</v>
      </c>
      <c r="J171" s="8">
        <f t="shared" si="87"/>
        <v>0</v>
      </c>
      <c r="K171" s="8">
        <f t="shared" si="87"/>
        <v>0</v>
      </c>
      <c r="L171" s="8">
        <f t="shared" si="87"/>
        <v>680.17</v>
      </c>
      <c r="M171" s="8">
        <f t="shared" ref="M171:N171" si="88">SUM(M125,M126,M127,M128,M130,M129)</f>
        <v>1131.72</v>
      </c>
      <c r="N171" s="8">
        <f t="shared" si="88"/>
        <v>2579.54</v>
      </c>
      <c r="O171" s="8">
        <f t="shared" si="86"/>
        <v>4391.43</v>
      </c>
      <c r="IU171"/>
      <c r="IV171"/>
    </row>
    <row r="172" s="1" customFormat="1" customHeight="1" spans="1:256">
      <c r="A172" s="5" t="s">
        <v>96</v>
      </c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>
        <f t="shared" si="86"/>
        <v>0</v>
      </c>
      <c r="IU172"/>
      <c r="IV172"/>
    </row>
    <row r="173" s="1" customFormat="1" customHeight="1" spans="1:256">
      <c r="A173" s="5" t="s">
        <v>13</v>
      </c>
      <c r="B173" s="5"/>
      <c r="C173" s="8">
        <f t="shared" ref="C173:L173" si="89">SUM(C170:C172)</f>
        <v>0</v>
      </c>
      <c r="D173" s="8">
        <f t="shared" si="89"/>
        <v>0</v>
      </c>
      <c r="E173" s="8">
        <f t="shared" si="89"/>
        <v>0</v>
      </c>
      <c r="F173" s="8">
        <f t="shared" si="89"/>
        <v>0</v>
      </c>
      <c r="G173" s="8">
        <f t="shared" si="89"/>
        <v>0</v>
      </c>
      <c r="H173" s="8">
        <f t="shared" si="89"/>
        <v>0</v>
      </c>
      <c r="I173" s="8">
        <f t="shared" si="89"/>
        <v>0</v>
      </c>
      <c r="J173" s="8">
        <f t="shared" si="89"/>
        <v>0</v>
      </c>
      <c r="K173" s="8">
        <f t="shared" si="89"/>
        <v>0</v>
      </c>
      <c r="L173" s="8">
        <f t="shared" si="89"/>
        <v>5449.29</v>
      </c>
      <c r="M173" s="8">
        <f t="shared" ref="M173:N173" si="90">SUM(M170:M172)</f>
        <v>11176.65</v>
      </c>
      <c r="N173" s="8">
        <f t="shared" si="90"/>
        <v>15780.42</v>
      </c>
      <c r="O173" s="8">
        <f t="shared" si="86"/>
        <v>32406.36</v>
      </c>
      <c r="IU173"/>
      <c r="IV173"/>
    </row>
  </sheetData>
  <mergeCells count="61">
    <mergeCell ref="A120:B120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8:B168"/>
    <mergeCell ref="A169:B169"/>
    <mergeCell ref="A170:B170"/>
    <mergeCell ref="A171:B171"/>
    <mergeCell ref="A172:B172"/>
    <mergeCell ref="A173:B173"/>
    <mergeCell ref="A2:A15"/>
    <mergeCell ref="A16:A27"/>
    <mergeCell ref="A28:A38"/>
    <mergeCell ref="A39:A49"/>
    <mergeCell ref="A50:A60"/>
    <mergeCell ref="A61:A69"/>
    <mergeCell ref="A70:A78"/>
    <mergeCell ref="A79:A88"/>
    <mergeCell ref="A89:A98"/>
    <mergeCell ref="A99:A108"/>
    <mergeCell ref="A109:A116"/>
    <mergeCell ref="A117:A1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2017年与2018年各校区各季度对比表</vt:lpstr>
      <vt:lpstr>汇总收入</vt:lpstr>
      <vt:lpstr>东城贝米收入</vt:lpstr>
      <vt:lpstr>茶山贝米收入</vt:lpstr>
      <vt:lpstr>湖南贝米易俗河收入</vt:lpstr>
      <vt:lpstr>湖南贝米岳塘收入</vt:lpstr>
      <vt:lpstr>长安贝米收入 </vt:lpstr>
      <vt:lpstr>石龙贝米收入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2017-09-13T08:13:00Z</dcterms:created>
  <dcterms:modified xsi:type="dcterms:W3CDTF">2019-01-12T01:50:03Z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  <property fmtid="{D5CDD505-2E9C-101B-9397-08002B2CF9AE}" pid="3" name="KSOReadingLayout">
    <vt:bool>true</vt:bool>
  </property>
</Properties>
</file>