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Sheet2!$A$1:$V$52</definedName>
  </definedNames>
  <calcPr calcId="144525"/>
</workbook>
</file>

<file path=xl/sharedStrings.xml><?xml version="1.0" encoding="utf-8"?>
<sst xmlns="http://schemas.openxmlformats.org/spreadsheetml/2006/main" count="165">
  <si>
    <t>序号</t>
  </si>
  <si>
    <t>大部门</t>
  </si>
  <si>
    <t>部门</t>
  </si>
  <si>
    <t>岗位（与组织架构上的岗位匹配）</t>
  </si>
  <si>
    <t>姓名</t>
  </si>
  <si>
    <t>入职日期</t>
  </si>
  <si>
    <t>原工资（9月份实际）</t>
  </si>
  <si>
    <t>原管理奖金</t>
  </si>
  <si>
    <t>原奖金</t>
  </si>
  <si>
    <t>原保底</t>
  </si>
  <si>
    <t>原工资对应职级</t>
  </si>
  <si>
    <t>原工资对应薪级</t>
  </si>
  <si>
    <t>薪级</t>
  </si>
  <si>
    <t>职级</t>
  </si>
  <si>
    <t>工资</t>
  </si>
  <si>
    <t>其中：基本工资30%</t>
  </si>
  <si>
    <t>其中：岗位工资40%</t>
  </si>
  <si>
    <t>其中：绩效工资30%</t>
  </si>
  <si>
    <t>OKR奖金</t>
  </si>
  <si>
    <t>工资+OKR奖金</t>
  </si>
  <si>
    <t>财务法务中心</t>
  </si>
  <si>
    <t>集团财务部</t>
  </si>
  <si>
    <t>外部主任</t>
  </si>
  <si>
    <t>彭婷婷</t>
  </si>
  <si>
    <t>主任</t>
  </si>
  <si>
    <t>M20</t>
  </si>
  <si>
    <t>M21</t>
  </si>
  <si>
    <t>内部主管</t>
  </si>
  <si>
    <t>廖玉宇</t>
  </si>
  <si>
    <t>主管</t>
  </si>
  <si>
    <t>M16</t>
  </si>
  <si>
    <t>M18</t>
  </si>
  <si>
    <t>出纳主管</t>
  </si>
  <si>
    <t>孙少芬</t>
  </si>
  <si>
    <t>M15</t>
  </si>
  <si>
    <t>M17</t>
  </si>
  <si>
    <t>外部主管</t>
  </si>
  <si>
    <t>黄秀英</t>
  </si>
  <si>
    <t>多维学校财务</t>
  </si>
  <si>
    <t>内外专员</t>
  </si>
  <si>
    <t>郑瑞蓉</t>
  </si>
  <si>
    <t>M13</t>
  </si>
  <si>
    <t>出纳专员</t>
  </si>
  <si>
    <t>刘小洁</t>
  </si>
  <si>
    <t>专员</t>
  </si>
  <si>
    <t>M10</t>
  </si>
  <si>
    <t>资深专员</t>
  </si>
  <si>
    <t>内部专员</t>
  </si>
  <si>
    <t>董柳杏</t>
  </si>
  <si>
    <t>M11</t>
  </si>
  <si>
    <t>杨小燕</t>
  </si>
  <si>
    <t>2016-05-10</t>
  </si>
  <si>
    <t>M9</t>
  </si>
  <si>
    <t>陈程</t>
  </si>
  <si>
    <t>M7</t>
  </si>
  <si>
    <t>李芙蓉</t>
  </si>
  <si>
    <t>M6</t>
  </si>
  <si>
    <t>新阳光幼儿园财务</t>
  </si>
  <si>
    <t>刘俏彤</t>
  </si>
  <si>
    <t>袁燕君</t>
  </si>
  <si>
    <t>M8</t>
  </si>
  <si>
    <t>宁秋婵</t>
  </si>
  <si>
    <t>谭景兰</t>
  </si>
  <si>
    <t>外部专员</t>
  </si>
  <si>
    <t>何兆均</t>
  </si>
  <si>
    <t>M5</t>
  </si>
  <si>
    <t>朱晓彤</t>
  </si>
  <si>
    <t>湖南校区财务</t>
  </si>
  <si>
    <t>张配</t>
  </si>
  <si>
    <t>助理/实习</t>
  </si>
  <si>
    <t>M3</t>
  </si>
  <si>
    <t>c</t>
  </si>
  <si>
    <t>综合支持中心</t>
  </si>
  <si>
    <t>综合事务部</t>
  </si>
  <si>
    <t>社保主管</t>
  </si>
  <si>
    <t>周小琴</t>
  </si>
  <si>
    <t>社保助理</t>
  </si>
  <si>
    <t>邵晓玲</t>
  </si>
  <si>
    <t>商务主管</t>
  </si>
  <si>
    <t>杨碧怡</t>
  </si>
  <si>
    <t>集团运营中心</t>
  </si>
  <si>
    <t>集团战略人力部</t>
  </si>
  <si>
    <t>战略人力主任</t>
  </si>
  <si>
    <t>刘晓君</t>
  </si>
  <si>
    <t>集团办公室</t>
  </si>
  <si>
    <t>运营专员</t>
  </si>
  <si>
    <t>赵云路</t>
  </si>
  <si>
    <t>人才开发中心</t>
  </si>
  <si>
    <t>培训学院</t>
  </si>
  <si>
    <t>培训主任</t>
  </si>
  <si>
    <t>叶锦婷</t>
  </si>
  <si>
    <t>培训主管</t>
  </si>
  <si>
    <t>罗狄鑫</t>
  </si>
  <si>
    <t>M12</t>
  </si>
  <si>
    <t>恒胜公司</t>
  </si>
  <si>
    <t>恒胜劳务派遣专员</t>
  </si>
  <si>
    <t>王振国</t>
  </si>
  <si>
    <t>培优管理中心</t>
  </si>
  <si>
    <t>人力部</t>
  </si>
  <si>
    <t>人事主任</t>
  </si>
  <si>
    <t>龙俊芳</t>
  </si>
  <si>
    <t>人事专员</t>
  </si>
  <si>
    <t>赵福欣</t>
  </si>
  <si>
    <t>恒盛劳务派遣专员</t>
  </si>
  <si>
    <t>网站选聘主管</t>
  </si>
  <si>
    <t>许泽浩</t>
  </si>
  <si>
    <t>校园选聘主管</t>
  </si>
  <si>
    <t>郑云飞</t>
  </si>
  <si>
    <t>产品研发中心</t>
  </si>
  <si>
    <t>科创部</t>
  </si>
  <si>
    <t>郑康锐</t>
  </si>
  <si>
    <t>M19</t>
  </si>
  <si>
    <t>黄业博</t>
  </si>
  <si>
    <t>吴浩涛</t>
  </si>
  <si>
    <t>杨卫城</t>
  </si>
  <si>
    <t>M4</t>
  </si>
  <si>
    <t>杨天增</t>
  </si>
  <si>
    <t>IT部</t>
  </si>
  <si>
    <t>IT主管</t>
  </si>
  <si>
    <t>程永</t>
  </si>
  <si>
    <t>M14</t>
  </si>
  <si>
    <t>IT专员</t>
  </si>
  <si>
    <t>黄建平</t>
  </si>
  <si>
    <t>集团管理中心</t>
  </si>
  <si>
    <t>莞城尔遇书店</t>
  </si>
  <si>
    <t>图书管理员</t>
  </si>
  <si>
    <t>冯瑞文</t>
  </si>
  <si>
    <t>刘媛</t>
  </si>
  <si>
    <t>M2</t>
  </si>
  <si>
    <t>倪沙</t>
  </si>
  <si>
    <t>2018-03-01</t>
  </si>
  <si>
    <t>M1</t>
  </si>
  <si>
    <t>许嶂芳</t>
  </si>
  <si>
    <t>总校长办公室</t>
  </si>
  <si>
    <t>沟通工作</t>
  </si>
  <si>
    <t>江雪晴</t>
  </si>
  <si>
    <t>初中总校办文员</t>
  </si>
  <si>
    <t>罗啊萍</t>
  </si>
  <si>
    <t>储备人员</t>
  </si>
  <si>
    <t>毛清翠</t>
  </si>
  <si>
    <t>文案工作</t>
  </si>
  <si>
    <t>林燕娜</t>
  </si>
  <si>
    <t>培优管理中心企划部</t>
  </si>
  <si>
    <t>企划部</t>
  </si>
  <si>
    <t>设计专员</t>
  </si>
  <si>
    <t>钟俏娟</t>
  </si>
  <si>
    <t>殷嘉豪</t>
  </si>
  <si>
    <t>2016-11-16</t>
  </si>
  <si>
    <t>编辑组</t>
  </si>
  <si>
    <t>编辑主管</t>
  </si>
  <si>
    <t>李伟琪</t>
  </si>
  <si>
    <t>黄金辉</t>
  </si>
  <si>
    <t>编辑专员</t>
  </si>
  <si>
    <t>黎子骞</t>
  </si>
  <si>
    <t>钟彩云</t>
  </si>
  <si>
    <t>2015-03-10</t>
  </si>
  <si>
    <t>工资方案</t>
  </si>
  <si>
    <t>OKR_管理中心方案</t>
  </si>
  <si>
    <t>M09</t>
  </si>
  <si>
    <t>M08</t>
  </si>
  <si>
    <t>M07</t>
  </si>
  <si>
    <t>M03</t>
  </si>
  <si>
    <t>M05</t>
  </si>
  <si>
    <t>M06</t>
  </si>
  <si>
    <t>M04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</si>
</sst>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name val="宋体"/>
      <charset val="134"/>
      <scheme val="major"/>
    </font>
    <font>
      <sz val="11"/>
      <name val="宋体"/>
      <charset val="134"/>
      <scheme val="major"/>
    </font>
    <font>
      <b/>
      <sz val="9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5" fillId="0" borderId="1" xfId="49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 8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1207&#26368;&#32456;&#25191;&#34892;&#29256;&#65306;&#32844;&#33021;&#37096;&#38376;&#23703;&#20301;&#32534;&#21046;&#34920;&#21450;&#23450;&#23703;&#23450;&#32423;&#34920;&#65288;&#36890;&#30693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职能岗位编制表"/>
      <sheetName val="定岗定级申请表"/>
      <sheetName val="职级薪级对应表new"/>
      <sheetName val="定岗定级申请表 (2)"/>
    </sheetNames>
    <sheetDataSet>
      <sheetData sheetId="0"/>
      <sheetData sheetId="1"/>
      <sheetData sheetId="2">
        <row r="4">
          <cell r="D4" t="str">
            <v>M44</v>
          </cell>
          <cell r="E4">
            <v>16000</v>
          </cell>
          <cell r="F4">
            <v>12000</v>
          </cell>
          <cell r="G4">
            <v>12000</v>
          </cell>
          <cell r="H4">
            <v>40000</v>
          </cell>
        </row>
        <row r="5">
          <cell r="D5" t="str">
            <v>M43</v>
          </cell>
          <cell r="E5">
            <v>15200</v>
          </cell>
          <cell r="F5">
            <v>11400</v>
          </cell>
          <cell r="G5">
            <v>11400</v>
          </cell>
          <cell r="H5">
            <v>38000</v>
          </cell>
        </row>
        <row r="6">
          <cell r="D6" t="str">
            <v>M42</v>
          </cell>
          <cell r="E6">
            <v>14400</v>
          </cell>
          <cell r="F6">
            <v>10800</v>
          </cell>
          <cell r="G6">
            <v>10800</v>
          </cell>
          <cell r="H6">
            <v>36000</v>
          </cell>
        </row>
        <row r="7">
          <cell r="D7" t="str">
            <v>M41</v>
          </cell>
          <cell r="E7">
            <v>13600</v>
          </cell>
          <cell r="F7">
            <v>10200</v>
          </cell>
          <cell r="G7">
            <v>10200</v>
          </cell>
          <cell r="H7">
            <v>34000</v>
          </cell>
        </row>
        <row r="8">
          <cell r="D8" t="str">
            <v>M40</v>
          </cell>
          <cell r="E8">
            <v>12800</v>
          </cell>
          <cell r="F8">
            <v>9600</v>
          </cell>
          <cell r="G8">
            <v>9600</v>
          </cell>
          <cell r="H8">
            <v>32000</v>
          </cell>
        </row>
        <row r="9">
          <cell r="D9" t="str">
            <v>M39</v>
          </cell>
          <cell r="E9">
            <v>12000</v>
          </cell>
          <cell r="F9">
            <v>9000</v>
          </cell>
          <cell r="G9">
            <v>9000</v>
          </cell>
          <cell r="H9">
            <v>30000</v>
          </cell>
        </row>
        <row r="10">
          <cell r="D10" t="str">
            <v>M38</v>
          </cell>
          <cell r="E10">
            <v>11200</v>
          </cell>
          <cell r="F10">
            <v>8400</v>
          </cell>
          <cell r="G10">
            <v>8400</v>
          </cell>
          <cell r="H10">
            <v>28000</v>
          </cell>
        </row>
        <row r="11">
          <cell r="D11" t="str">
            <v>M37</v>
          </cell>
          <cell r="E11">
            <v>10400</v>
          </cell>
          <cell r="F11">
            <v>7800</v>
          </cell>
          <cell r="G11">
            <v>7800</v>
          </cell>
          <cell r="H11">
            <v>26000</v>
          </cell>
        </row>
        <row r="12">
          <cell r="D12" t="str">
            <v>M36</v>
          </cell>
          <cell r="E12">
            <v>9600</v>
          </cell>
          <cell r="F12">
            <v>7200</v>
          </cell>
          <cell r="G12">
            <v>7200</v>
          </cell>
          <cell r="H12">
            <v>24000</v>
          </cell>
        </row>
        <row r="13">
          <cell r="D13" t="str">
            <v>M35</v>
          </cell>
          <cell r="E13">
            <v>8800</v>
          </cell>
          <cell r="F13">
            <v>6600</v>
          </cell>
          <cell r="G13">
            <v>6600</v>
          </cell>
          <cell r="H13">
            <v>22000</v>
          </cell>
        </row>
        <row r="14">
          <cell r="D14" t="str">
            <v>M34</v>
          </cell>
          <cell r="E14">
            <v>8000</v>
          </cell>
          <cell r="F14">
            <v>6000</v>
          </cell>
          <cell r="G14">
            <v>6000</v>
          </cell>
          <cell r="H14">
            <v>20000</v>
          </cell>
        </row>
        <row r="15">
          <cell r="D15" t="str">
            <v>M33</v>
          </cell>
          <cell r="E15">
            <v>7200</v>
          </cell>
          <cell r="F15">
            <v>5400</v>
          </cell>
          <cell r="G15">
            <v>5400</v>
          </cell>
          <cell r="H15">
            <v>18000</v>
          </cell>
        </row>
        <row r="16">
          <cell r="D16" t="str">
            <v>M32</v>
          </cell>
          <cell r="E16">
            <v>6800</v>
          </cell>
          <cell r="F16">
            <v>5100</v>
          </cell>
          <cell r="G16">
            <v>5100</v>
          </cell>
          <cell r="H16">
            <v>17000</v>
          </cell>
        </row>
        <row r="17">
          <cell r="D17" t="str">
            <v>M31</v>
          </cell>
          <cell r="E17">
            <v>6400</v>
          </cell>
          <cell r="F17">
            <v>4800</v>
          </cell>
          <cell r="G17">
            <v>4800</v>
          </cell>
          <cell r="H17">
            <v>16000</v>
          </cell>
        </row>
        <row r="18">
          <cell r="D18" t="str">
            <v>M30</v>
          </cell>
          <cell r="E18">
            <v>1920</v>
          </cell>
          <cell r="F18">
            <v>1440</v>
          </cell>
          <cell r="G18">
            <v>1440</v>
          </cell>
          <cell r="H18">
            <v>14000</v>
          </cell>
        </row>
        <row r="19">
          <cell r="D19" t="str">
            <v>M29</v>
          </cell>
          <cell r="E19">
            <v>576</v>
          </cell>
          <cell r="F19">
            <v>432</v>
          </cell>
          <cell r="G19">
            <v>432</v>
          </cell>
          <cell r="H19">
            <v>13000</v>
          </cell>
        </row>
        <row r="20">
          <cell r="D20" t="str">
            <v>M28</v>
          </cell>
          <cell r="E20">
            <v>4800</v>
          </cell>
          <cell r="F20">
            <v>3600</v>
          </cell>
          <cell r="G20">
            <v>3600</v>
          </cell>
          <cell r="H20">
            <v>12000</v>
          </cell>
        </row>
        <row r="21">
          <cell r="D21" t="str">
            <v>M27</v>
          </cell>
          <cell r="E21">
            <v>4400</v>
          </cell>
          <cell r="F21">
            <v>3300</v>
          </cell>
          <cell r="G21">
            <v>3300</v>
          </cell>
          <cell r="H21">
            <v>11000</v>
          </cell>
        </row>
        <row r="22">
          <cell r="D22" t="str">
            <v>M26</v>
          </cell>
          <cell r="E22">
            <v>4000</v>
          </cell>
          <cell r="F22">
            <v>3000</v>
          </cell>
          <cell r="G22">
            <v>3000</v>
          </cell>
          <cell r="H22">
            <v>10000</v>
          </cell>
        </row>
        <row r="23">
          <cell r="D23" t="str">
            <v>M25</v>
          </cell>
          <cell r="E23">
            <v>3800</v>
          </cell>
          <cell r="F23">
            <v>2850</v>
          </cell>
          <cell r="G23">
            <v>2850</v>
          </cell>
          <cell r="H23">
            <v>9500</v>
          </cell>
        </row>
        <row r="24">
          <cell r="D24" t="str">
            <v>M24</v>
          </cell>
          <cell r="E24">
            <v>3600</v>
          </cell>
          <cell r="F24">
            <v>2700</v>
          </cell>
          <cell r="G24">
            <v>2700</v>
          </cell>
          <cell r="H24">
            <v>9000</v>
          </cell>
        </row>
        <row r="25">
          <cell r="D25" t="str">
            <v>M23</v>
          </cell>
          <cell r="E25">
            <v>3400</v>
          </cell>
          <cell r="F25">
            <v>2550</v>
          </cell>
          <cell r="G25">
            <v>2550</v>
          </cell>
          <cell r="H25">
            <v>8500</v>
          </cell>
        </row>
        <row r="26">
          <cell r="D26" t="str">
            <v>M22</v>
          </cell>
          <cell r="E26">
            <v>3200</v>
          </cell>
          <cell r="F26">
            <v>2400</v>
          </cell>
          <cell r="G26">
            <v>2400</v>
          </cell>
          <cell r="H26">
            <v>8000</v>
          </cell>
        </row>
        <row r="27">
          <cell r="D27" t="str">
            <v>M21</v>
          </cell>
          <cell r="E27">
            <v>3000</v>
          </cell>
          <cell r="F27">
            <v>2250</v>
          </cell>
          <cell r="G27">
            <v>2250</v>
          </cell>
          <cell r="H27">
            <v>7500</v>
          </cell>
          <cell r="I27">
            <v>900</v>
          </cell>
        </row>
        <row r="28">
          <cell r="D28" t="str">
            <v>M20</v>
          </cell>
          <cell r="E28">
            <v>2800</v>
          </cell>
          <cell r="F28">
            <v>2100</v>
          </cell>
          <cell r="G28">
            <v>2100</v>
          </cell>
          <cell r="H28">
            <v>7000</v>
          </cell>
          <cell r="I28">
            <v>900</v>
          </cell>
        </row>
        <row r="29">
          <cell r="D29" t="str">
            <v>M19</v>
          </cell>
          <cell r="E29">
            <v>2680</v>
          </cell>
          <cell r="F29">
            <v>2010</v>
          </cell>
          <cell r="G29">
            <v>2010</v>
          </cell>
          <cell r="H29">
            <v>6700</v>
          </cell>
          <cell r="I29">
            <v>800</v>
          </cell>
        </row>
        <row r="30">
          <cell r="D30" t="str">
            <v>M18</v>
          </cell>
          <cell r="E30">
            <v>2560</v>
          </cell>
          <cell r="F30">
            <v>1920</v>
          </cell>
          <cell r="G30">
            <v>1920</v>
          </cell>
          <cell r="H30">
            <v>6400</v>
          </cell>
          <cell r="I30">
            <v>800</v>
          </cell>
        </row>
        <row r="31">
          <cell r="D31" t="str">
            <v>M17</v>
          </cell>
          <cell r="E31">
            <v>2440</v>
          </cell>
          <cell r="F31">
            <v>1830</v>
          </cell>
          <cell r="G31">
            <v>1830</v>
          </cell>
          <cell r="H31">
            <v>6100</v>
          </cell>
          <cell r="I31">
            <v>700</v>
          </cell>
        </row>
        <row r="32">
          <cell r="D32" t="str">
            <v>M16</v>
          </cell>
          <cell r="E32">
            <v>2320</v>
          </cell>
          <cell r="F32">
            <v>1740</v>
          </cell>
          <cell r="G32">
            <v>1740</v>
          </cell>
          <cell r="H32">
            <v>5800</v>
          </cell>
          <cell r="I32">
            <v>700</v>
          </cell>
        </row>
        <row r="33">
          <cell r="D33" t="str">
            <v>M15</v>
          </cell>
          <cell r="E33">
            <v>2200</v>
          </cell>
          <cell r="F33">
            <v>1650</v>
          </cell>
          <cell r="G33">
            <v>1650</v>
          </cell>
          <cell r="H33">
            <v>5500</v>
          </cell>
          <cell r="I33">
            <v>600</v>
          </cell>
        </row>
        <row r="34">
          <cell r="D34" t="str">
            <v>M14</v>
          </cell>
          <cell r="E34">
            <v>2080</v>
          </cell>
          <cell r="F34">
            <v>1560</v>
          </cell>
          <cell r="G34">
            <v>1560</v>
          </cell>
          <cell r="H34">
            <v>5200</v>
          </cell>
          <cell r="I34">
            <v>600</v>
          </cell>
        </row>
        <row r="35">
          <cell r="D35" t="str">
            <v>M13</v>
          </cell>
          <cell r="E35">
            <v>2000</v>
          </cell>
          <cell r="F35">
            <v>1500</v>
          </cell>
          <cell r="G35">
            <v>1500</v>
          </cell>
          <cell r="H35">
            <v>5000</v>
          </cell>
          <cell r="I35">
            <v>500</v>
          </cell>
        </row>
        <row r="36">
          <cell r="D36" t="str">
            <v>M12</v>
          </cell>
          <cell r="E36">
            <v>1920</v>
          </cell>
          <cell r="F36">
            <v>1440</v>
          </cell>
          <cell r="G36">
            <v>1440</v>
          </cell>
          <cell r="H36">
            <v>4800</v>
          </cell>
          <cell r="I36">
            <v>500</v>
          </cell>
        </row>
        <row r="37">
          <cell r="D37" t="str">
            <v>M11</v>
          </cell>
          <cell r="E37">
            <v>1840</v>
          </cell>
          <cell r="F37">
            <v>1380</v>
          </cell>
          <cell r="G37">
            <v>1380</v>
          </cell>
          <cell r="H37">
            <v>4600</v>
          </cell>
          <cell r="I37">
            <v>500</v>
          </cell>
        </row>
        <row r="38">
          <cell r="D38" t="str">
            <v>M10</v>
          </cell>
          <cell r="E38">
            <v>1760</v>
          </cell>
          <cell r="F38">
            <v>1320</v>
          </cell>
          <cell r="G38">
            <v>1320</v>
          </cell>
          <cell r="H38">
            <v>4400</v>
          </cell>
          <cell r="I38">
            <v>400</v>
          </cell>
        </row>
        <row r="39">
          <cell r="D39" t="str">
            <v>M9</v>
          </cell>
          <cell r="E39">
            <v>1680</v>
          </cell>
          <cell r="F39">
            <v>1260</v>
          </cell>
          <cell r="G39">
            <v>1260</v>
          </cell>
          <cell r="H39">
            <v>4200</v>
          </cell>
          <cell r="I39">
            <v>400</v>
          </cell>
        </row>
        <row r="40">
          <cell r="D40" t="str">
            <v>M8</v>
          </cell>
          <cell r="E40">
            <v>1600</v>
          </cell>
          <cell r="F40">
            <v>1200</v>
          </cell>
          <cell r="G40">
            <v>1200</v>
          </cell>
          <cell r="H40">
            <v>4000</v>
          </cell>
          <cell r="I40">
            <v>400</v>
          </cell>
        </row>
        <row r="41">
          <cell r="D41" t="str">
            <v>M7</v>
          </cell>
          <cell r="E41">
            <v>1520</v>
          </cell>
          <cell r="F41">
            <v>1140</v>
          </cell>
          <cell r="G41">
            <v>1140</v>
          </cell>
          <cell r="H41">
            <v>3800</v>
          </cell>
          <cell r="I41">
            <v>300</v>
          </cell>
        </row>
        <row r="42">
          <cell r="D42" t="str">
            <v>M6</v>
          </cell>
          <cell r="E42">
            <v>1440</v>
          </cell>
          <cell r="F42">
            <v>1080</v>
          </cell>
          <cell r="G42">
            <v>1080</v>
          </cell>
          <cell r="H42">
            <v>3600</v>
          </cell>
          <cell r="I42">
            <v>300</v>
          </cell>
        </row>
        <row r="43">
          <cell r="D43" t="str">
            <v>M5</v>
          </cell>
          <cell r="E43">
            <v>1360</v>
          </cell>
          <cell r="F43">
            <v>1020</v>
          </cell>
          <cell r="G43">
            <v>1020</v>
          </cell>
          <cell r="H43">
            <v>3400</v>
          </cell>
          <cell r="I43">
            <v>300</v>
          </cell>
        </row>
        <row r="44">
          <cell r="D44" t="str">
            <v>M4</v>
          </cell>
          <cell r="E44">
            <v>1280</v>
          </cell>
          <cell r="F44">
            <v>960</v>
          </cell>
          <cell r="G44">
            <v>960</v>
          </cell>
          <cell r="H44">
            <v>3200</v>
          </cell>
          <cell r="I44">
            <v>0</v>
          </cell>
        </row>
        <row r="45">
          <cell r="D45" t="str">
            <v>M3</v>
          </cell>
          <cell r="E45">
            <v>1200</v>
          </cell>
          <cell r="F45">
            <v>900</v>
          </cell>
          <cell r="G45">
            <v>900</v>
          </cell>
          <cell r="H45">
            <v>3000</v>
          </cell>
          <cell r="I45">
            <v>0</v>
          </cell>
        </row>
        <row r="46">
          <cell r="D46" t="str">
            <v>M2</v>
          </cell>
          <cell r="E46">
            <v>1120</v>
          </cell>
          <cell r="F46">
            <v>840</v>
          </cell>
          <cell r="G46">
            <v>840</v>
          </cell>
          <cell r="H46">
            <v>2800</v>
          </cell>
          <cell r="I46">
            <v>0</v>
          </cell>
        </row>
        <row r="47">
          <cell r="D47" t="str">
            <v>M1</v>
          </cell>
          <cell r="E47">
            <v>1000</v>
          </cell>
          <cell r="F47">
            <v>750</v>
          </cell>
          <cell r="G47">
            <v>750</v>
          </cell>
          <cell r="H47">
            <v>2500</v>
          </cell>
          <cell r="I47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C1" workbookViewId="0">
      <selection activeCell="C1" sqref="$A1:$XFD1048576"/>
    </sheetView>
  </sheetViews>
  <sheetFormatPr defaultColWidth="9.29166666666667" defaultRowHeight="13.5"/>
  <cols>
    <col min="1" max="1" width="2.79166666666667" style="2" customWidth="1"/>
    <col min="2" max="2" width="4.38333333333333" style="2" customWidth="1"/>
    <col min="3" max="3" width="20.7916666666667" style="2" customWidth="1"/>
    <col min="4" max="4" width="16.4666666666667" style="2" customWidth="1"/>
    <col min="5" max="5" width="18.45" style="2" customWidth="1"/>
    <col min="6" max="6" width="7.16666666666667" style="2" customWidth="1"/>
    <col min="7" max="7" width="11.0166666666667" style="3" customWidth="1"/>
    <col min="8" max="8" width="9.15833333333333" style="2" hidden="1" customWidth="1"/>
    <col min="9" max="9" width="11.6833333333333" style="2" hidden="1" customWidth="1"/>
    <col min="10" max="10" width="7.16666666666667" style="2" hidden="1" customWidth="1"/>
    <col min="11" max="11" width="7.56666666666667" style="2" hidden="1" customWidth="1"/>
    <col min="12" max="12" width="14.2" style="2" hidden="1" customWidth="1"/>
    <col min="13" max="13" width="7.56666666666667" style="2" hidden="1" customWidth="1"/>
    <col min="14" max="14" width="2.25833333333333" style="2" customWidth="1"/>
    <col min="15" max="15" width="7.56666666666667" style="4" customWidth="1"/>
    <col min="16" max="16" width="14.2" style="2" customWidth="1"/>
    <col min="17" max="20" width="7.56666666666667" style="4" customWidth="1"/>
    <col min="21" max="21" width="12.3416666666667" style="1" customWidth="1"/>
    <col min="22" max="16284" width="9.29166666666667" style="1"/>
    <col min="16285" max="16384" width="9.29166666666667" style="5"/>
  </cols>
  <sheetData>
    <row r="1" s="1" customFormat="1" ht="40.5" spans="1:22">
      <c r="A1" s="2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/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11" t="s">
        <v>18</v>
      </c>
      <c r="V1" s="11" t="s">
        <v>19</v>
      </c>
    </row>
    <row r="2" s="1" customFormat="1" spans="1:22">
      <c r="A2" s="2"/>
      <c r="B2" s="8">
        <v>1</v>
      </c>
      <c r="C2" s="9" t="s">
        <v>20</v>
      </c>
      <c r="D2" s="9" t="s">
        <v>21</v>
      </c>
      <c r="E2" s="9" t="s">
        <v>22</v>
      </c>
      <c r="F2" s="9" t="s">
        <v>23</v>
      </c>
      <c r="G2" s="10">
        <v>42328</v>
      </c>
      <c r="H2" s="9">
        <v>7349.35</v>
      </c>
      <c r="I2" s="9">
        <v>349.35</v>
      </c>
      <c r="J2" s="9">
        <v>0</v>
      </c>
      <c r="K2" s="9">
        <v>7000</v>
      </c>
      <c r="L2" s="9" t="s">
        <v>24</v>
      </c>
      <c r="M2" s="9" t="s">
        <v>25</v>
      </c>
      <c r="N2" s="9"/>
      <c r="O2" s="9" t="s">
        <v>26</v>
      </c>
      <c r="P2" s="9" t="s">
        <v>24</v>
      </c>
      <c r="Q2" s="9">
        <f>VLOOKUP(O2,[1]职级薪级对应表new!$D$4:$H$47,5,0)</f>
        <v>7500</v>
      </c>
      <c r="R2" s="9">
        <f>Q2*30%</f>
        <v>2250</v>
      </c>
      <c r="S2" s="9">
        <f>Q2*40%</f>
        <v>3000</v>
      </c>
      <c r="T2" s="9">
        <f>Q2*30%</f>
        <v>2250</v>
      </c>
      <c r="U2" s="12">
        <v>900</v>
      </c>
      <c r="V2" s="12">
        <f t="shared" ref="V2:V31" si="0">U2+Q2</f>
        <v>8400</v>
      </c>
    </row>
    <row r="3" s="1" customFormat="1" spans="1:22">
      <c r="A3" s="2"/>
      <c r="B3" s="8">
        <v>2</v>
      </c>
      <c r="C3" s="9" t="s">
        <v>20</v>
      </c>
      <c r="D3" s="9" t="s">
        <v>21</v>
      </c>
      <c r="E3" s="9" t="s">
        <v>27</v>
      </c>
      <c r="F3" s="9" t="s">
        <v>28</v>
      </c>
      <c r="G3" s="10">
        <v>41908</v>
      </c>
      <c r="H3" s="9">
        <v>6349.35</v>
      </c>
      <c r="I3" s="9">
        <v>349.35</v>
      </c>
      <c r="J3" s="9">
        <v>0</v>
      </c>
      <c r="K3" s="9">
        <v>6000</v>
      </c>
      <c r="L3" s="9" t="s">
        <v>29</v>
      </c>
      <c r="M3" s="9" t="s">
        <v>30</v>
      </c>
      <c r="N3" s="9"/>
      <c r="O3" s="9" t="s">
        <v>31</v>
      </c>
      <c r="P3" s="9" t="s">
        <v>29</v>
      </c>
      <c r="Q3" s="9">
        <f>VLOOKUP(O3,[1]职级薪级对应表new!$D$4:$H$47,5,0)</f>
        <v>6400</v>
      </c>
      <c r="R3" s="9">
        <f t="shared" ref="R3:R34" si="1">Q3*30%</f>
        <v>1920</v>
      </c>
      <c r="S3" s="9">
        <f t="shared" ref="S3:S34" si="2">Q3*40%</f>
        <v>2560</v>
      </c>
      <c r="T3" s="9">
        <f t="shared" ref="T3:T34" si="3">Q3*30%</f>
        <v>1920</v>
      </c>
      <c r="U3" s="12">
        <f>VLOOKUP(O3,[1]职级薪级对应表new!$D$4:$I$47,6,0)</f>
        <v>800</v>
      </c>
      <c r="V3" s="12">
        <f t="shared" si="0"/>
        <v>7200</v>
      </c>
    </row>
    <row r="4" s="1" customFormat="1" spans="1:22">
      <c r="A4" s="2"/>
      <c r="B4" s="8">
        <v>3</v>
      </c>
      <c r="C4" s="9" t="s">
        <v>20</v>
      </c>
      <c r="D4" s="9" t="s">
        <v>21</v>
      </c>
      <c r="E4" s="9" t="s">
        <v>32</v>
      </c>
      <c r="F4" s="9" t="s">
        <v>33</v>
      </c>
      <c r="G4" s="10">
        <v>42421</v>
      </c>
      <c r="H4" s="9">
        <v>5849.35</v>
      </c>
      <c r="I4" s="9">
        <v>349.35</v>
      </c>
      <c r="J4" s="9">
        <v>0</v>
      </c>
      <c r="K4" s="9">
        <v>5500</v>
      </c>
      <c r="L4" s="9" t="s">
        <v>29</v>
      </c>
      <c r="M4" s="9" t="s">
        <v>34</v>
      </c>
      <c r="N4" s="9"/>
      <c r="O4" s="9" t="s">
        <v>35</v>
      </c>
      <c r="P4" s="9" t="s">
        <v>29</v>
      </c>
      <c r="Q4" s="9">
        <f>VLOOKUP(O4,[1]职级薪级对应表new!$D$4:$H$47,5,0)</f>
        <v>6100</v>
      </c>
      <c r="R4" s="9">
        <f t="shared" si="1"/>
        <v>1830</v>
      </c>
      <c r="S4" s="9">
        <f t="shared" si="2"/>
        <v>2440</v>
      </c>
      <c r="T4" s="9">
        <f t="shared" si="3"/>
        <v>1830</v>
      </c>
      <c r="U4" s="12">
        <f>VLOOKUP(O4,[1]职级薪级对应表new!$D$4:$I$47,6,0)</f>
        <v>700</v>
      </c>
      <c r="V4" s="12">
        <f t="shared" si="0"/>
        <v>6800</v>
      </c>
    </row>
    <row r="5" s="1" customFormat="1" spans="1:22">
      <c r="A5" s="2"/>
      <c r="B5" s="8">
        <v>4</v>
      </c>
      <c r="C5" s="9" t="s">
        <v>20</v>
      </c>
      <c r="D5" s="9" t="s">
        <v>21</v>
      </c>
      <c r="E5" s="9" t="s">
        <v>36</v>
      </c>
      <c r="F5" s="9" t="s">
        <v>37</v>
      </c>
      <c r="G5" s="10">
        <v>42809</v>
      </c>
      <c r="H5" s="9">
        <v>6252</v>
      </c>
      <c r="I5" s="9">
        <v>0</v>
      </c>
      <c r="J5" s="9">
        <v>752</v>
      </c>
      <c r="K5" s="9">
        <v>5500</v>
      </c>
      <c r="L5" s="9" t="s">
        <v>29</v>
      </c>
      <c r="M5" s="9" t="s">
        <v>34</v>
      </c>
      <c r="N5" s="9"/>
      <c r="O5" s="9" t="s">
        <v>30</v>
      </c>
      <c r="P5" s="9" t="s">
        <v>29</v>
      </c>
      <c r="Q5" s="9">
        <f>VLOOKUP(O5,[1]职级薪级对应表new!$D$4:$H$47,5,0)</f>
        <v>5800</v>
      </c>
      <c r="R5" s="9">
        <f t="shared" si="1"/>
        <v>1740</v>
      </c>
      <c r="S5" s="9">
        <f t="shared" si="2"/>
        <v>2320</v>
      </c>
      <c r="T5" s="9">
        <f t="shared" si="3"/>
        <v>1740</v>
      </c>
      <c r="U5" s="12">
        <f>VLOOKUP(O5,[1]职级薪级对应表new!$D$4:$I$47,6,0)</f>
        <v>700</v>
      </c>
      <c r="V5" s="12">
        <f t="shared" si="0"/>
        <v>6500</v>
      </c>
    </row>
    <row r="6" s="1" customFormat="1" spans="1:22">
      <c r="A6" s="2"/>
      <c r="B6" s="8">
        <v>5</v>
      </c>
      <c r="C6" s="9" t="s">
        <v>21</v>
      </c>
      <c r="D6" s="9" t="s">
        <v>38</v>
      </c>
      <c r="E6" s="9" t="s">
        <v>39</v>
      </c>
      <c r="F6" s="9" t="s">
        <v>40</v>
      </c>
      <c r="G6" s="10" t="e">
        <v>#N/A</v>
      </c>
      <c r="H6" s="9" t="e">
        <v>#N/A</v>
      </c>
      <c r="I6" s="9" t="e">
        <v>#N/A</v>
      </c>
      <c r="J6" s="9" t="e">
        <v>#N/A</v>
      </c>
      <c r="K6" s="9" t="e">
        <v>#N/A</v>
      </c>
      <c r="L6" s="9" t="e">
        <v>#N/A</v>
      </c>
      <c r="M6" s="9" t="e">
        <v>#N/A</v>
      </c>
      <c r="N6" s="9"/>
      <c r="O6" s="9" t="s">
        <v>41</v>
      </c>
      <c r="P6" s="9" t="s">
        <v>29</v>
      </c>
      <c r="Q6" s="9">
        <f>VLOOKUP(O6,[1]职级薪级对应表new!$D$4:$H$47,5,0)</f>
        <v>5000</v>
      </c>
      <c r="R6" s="9">
        <f t="shared" si="1"/>
        <v>1500</v>
      </c>
      <c r="S6" s="9">
        <f t="shared" si="2"/>
        <v>2000</v>
      </c>
      <c r="T6" s="9">
        <f t="shared" si="3"/>
        <v>1500</v>
      </c>
      <c r="U6" s="12">
        <f>VLOOKUP(O6,[1]职级薪级对应表new!$D$4:$I$47,6,0)</f>
        <v>500</v>
      </c>
      <c r="V6" s="12">
        <f t="shared" si="0"/>
        <v>5500</v>
      </c>
    </row>
    <row r="7" s="1" customFormat="1" spans="1:22">
      <c r="A7" s="2"/>
      <c r="B7" s="8">
        <v>6</v>
      </c>
      <c r="C7" s="9" t="s">
        <v>20</v>
      </c>
      <c r="D7" s="9" t="s">
        <v>21</v>
      </c>
      <c r="E7" s="9" t="s">
        <v>42</v>
      </c>
      <c r="F7" s="9" t="s">
        <v>43</v>
      </c>
      <c r="G7" s="10">
        <v>42440</v>
      </c>
      <c r="H7" s="9">
        <v>5264</v>
      </c>
      <c r="I7" s="9">
        <v>0</v>
      </c>
      <c r="J7" s="9">
        <v>764</v>
      </c>
      <c r="K7" s="9">
        <v>4500</v>
      </c>
      <c r="L7" s="9" t="s">
        <v>44</v>
      </c>
      <c r="M7" s="9" t="s">
        <v>45</v>
      </c>
      <c r="N7" s="9"/>
      <c r="O7" s="9" t="s">
        <v>41</v>
      </c>
      <c r="P7" s="9" t="s">
        <v>46</v>
      </c>
      <c r="Q7" s="9">
        <f>VLOOKUP(O7,[1]职级薪级对应表new!$D$4:$H$47,5,0)</f>
        <v>5000</v>
      </c>
      <c r="R7" s="9">
        <f t="shared" si="1"/>
        <v>1500</v>
      </c>
      <c r="S7" s="9">
        <f t="shared" si="2"/>
        <v>2000</v>
      </c>
      <c r="T7" s="9">
        <f t="shared" si="3"/>
        <v>1500</v>
      </c>
      <c r="U7" s="12">
        <f>VLOOKUP(O7,[1]职级薪级对应表new!$D$4:$I$47,6,0)</f>
        <v>500</v>
      </c>
      <c r="V7" s="12">
        <f t="shared" si="0"/>
        <v>5500</v>
      </c>
    </row>
    <row r="8" s="1" customFormat="1" spans="1:22">
      <c r="A8" s="2"/>
      <c r="B8" s="8">
        <v>7</v>
      </c>
      <c r="C8" s="9" t="s">
        <v>20</v>
      </c>
      <c r="D8" s="9" t="s">
        <v>21</v>
      </c>
      <c r="E8" s="9" t="s">
        <v>47</v>
      </c>
      <c r="F8" s="9" t="s">
        <v>48</v>
      </c>
      <c r="G8" s="10">
        <v>42917</v>
      </c>
      <c r="H8" s="9">
        <v>4930</v>
      </c>
      <c r="I8" s="9">
        <v>0</v>
      </c>
      <c r="J8" s="9">
        <v>430</v>
      </c>
      <c r="K8" s="9">
        <v>4500</v>
      </c>
      <c r="L8" s="9" t="s">
        <v>44</v>
      </c>
      <c r="M8" s="9" t="s">
        <v>45</v>
      </c>
      <c r="N8" s="9"/>
      <c r="O8" s="9" t="s">
        <v>49</v>
      </c>
      <c r="P8" s="9" t="s">
        <v>46</v>
      </c>
      <c r="Q8" s="9">
        <f>VLOOKUP(O8,[1]职级薪级对应表new!$D$4:$H$47,5,0)</f>
        <v>4600</v>
      </c>
      <c r="R8" s="9">
        <f t="shared" si="1"/>
        <v>1380</v>
      </c>
      <c r="S8" s="9">
        <f t="shared" si="2"/>
        <v>1840</v>
      </c>
      <c r="T8" s="9">
        <f t="shared" si="3"/>
        <v>1380</v>
      </c>
      <c r="U8" s="12">
        <f>VLOOKUP(O8,[1]职级薪级对应表new!$D$4:$I$47,6,0)</f>
        <v>500</v>
      </c>
      <c r="V8" s="12">
        <f t="shared" si="0"/>
        <v>5100</v>
      </c>
    </row>
    <row r="9" s="1" customFormat="1" spans="1:22">
      <c r="A9" s="2"/>
      <c r="B9" s="8">
        <v>8</v>
      </c>
      <c r="C9" s="9" t="s">
        <v>20</v>
      </c>
      <c r="D9" s="9" t="s">
        <v>21</v>
      </c>
      <c r="E9" s="9" t="s">
        <v>39</v>
      </c>
      <c r="F9" s="9" t="s">
        <v>50</v>
      </c>
      <c r="G9" s="10" t="s">
        <v>51</v>
      </c>
      <c r="H9" s="9">
        <v>4992</v>
      </c>
      <c r="I9" s="9">
        <v>0</v>
      </c>
      <c r="J9" s="9">
        <v>792</v>
      </c>
      <c r="K9" s="9">
        <v>4200</v>
      </c>
      <c r="L9" s="9" t="s">
        <v>44</v>
      </c>
      <c r="M9" s="9" t="s">
        <v>52</v>
      </c>
      <c r="N9" s="9"/>
      <c r="O9" s="9" t="s">
        <v>49</v>
      </c>
      <c r="P9" s="9" t="s">
        <v>29</v>
      </c>
      <c r="Q9" s="9">
        <f>VLOOKUP(O9,[1]职级薪级对应表new!$D$4:$H$47,5,0)</f>
        <v>4600</v>
      </c>
      <c r="R9" s="9">
        <f t="shared" si="1"/>
        <v>1380</v>
      </c>
      <c r="S9" s="9">
        <f t="shared" si="2"/>
        <v>1840</v>
      </c>
      <c r="T9" s="9">
        <f t="shared" si="3"/>
        <v>1380</v>
      </c>
      <c r="U9" s="12">
        <f>VLOOKUP(O9,[1]职级薪级对应表new!$D$4:$I$47,6,0)</f>
        <v>500</v>
      </c>
      <c r="V9" s="12">
        <f t="shared" si="0"/>
        <v>5100</v>
      </c>
    </row>
    <row r="10" s="1" customFormat="1" spans="1:22">
      <c r="A10" s="2"/>
      <c r="B10" s="8">
        <v>9</v>
      </c>
      <c r="C10" s="9" t="s">
        <v>20</v>
      </c>
      <c r="D10" s="9" t="s">
        <v>21</v>
      </c>
      <c r="E10" s="9" t="s">
        <v>47</v>
      </c>
      <c r="F10" s="9" t="s">
        <v>53</v>
      </c>
      <c r="G10" s="10">
        <v>43048</v>
      </c>
      <c r="H10" s="9">
        <v>4055</v>
      </c>
      <c r="I10" s="9">
        <v>0</v>
      </c>
      <c r="J10" s="9">
        <v>255</v>
      </c>
      <c r="K10" s="9">
        <v>3800</v>
      </c>
      <c r="L10" s="9" t="s">
        <v>44</v>
      </c>
      <c r="M10" s="9" t="s">
        <v>54</v>
      </c>
      <c r="N10" s="9"/>
      <c r="O10" s="9" t="s">
        <v>52</v>
      </c>
      <c r="P10" s="9" t="s">
        <v>44</v>
      </c>
      <c r="Q10" s="9">
        <f>VLOOKUP(O10,[1]职级薪级对应表new!$D$4:$H$47,5,0)</f>
        <v>4200</v>
      </c>
      <c r="R10" s="9">
        <f t="shared" si="1"/>
        <v>1260</v>
      </c>
      <c r="S10" s="9">
        <f t="shared" si="2"/>
        <v>1680</v>
      </c>
      <c r="T10" s="9">
        <f t="shared" si="3"/>
        <v>1260</v>
      </c>
      <c r="U10" s="12">
        <f>VLOOKUP(O10,[1]职级薪级对应表new!$D$4:$I$47,6,0)</f>
        <v>400</v>
      </c>
      <c r="V10" s="12">
        <f t="shared" si="0"/>
        <v>4600</v>
      </c>
    </row>
    <row r="11" s="1" customFormat="1" spans="1:22">
      <c r="A11" s="2"/>
      <c r="B11" s="8">
        <v>10</v>
      </c>
      <c r="C11" s="9" t="s">
        <v>20</v>
      </c>
      <c r="D11" s="9" t="s">
        <v>21</v>
      </c>
      <c r="E11" s="9" t="s">
        <v>47</v>
      </c>
      <c r="F11" s="9" t="s">
        <v>55</v>
      </c>
      <c r="G11" s="10">
        <v>43082</v>
      </c>
      <c r="H11" s="9">
        <v>3955</v>
      </c>
      <c r="I11" s="9">
        <v>0</v>
      </c>
      <c r="J11" s="9">
        <v>255</v>
      </c>
      <c r="K11" s="9">
        <v>3700</v>
      </c>
      <c r="L11" s="9" t="s">
        <v>44</v>
      </c>
      <c r="M11" s="9" t="s">
        <v>56</v>
      </c>
      <c r="N11" s="9"/>
      <c r="O11" s="9" t="s">
        <v>52</v>
      </c>
      <c r="P11" s="9" t="s">
        <v>44</v>
      </c>
      <c r="Q11" s="9">
        <f>VLOOKUP(O11,[1]职级薪级对应表new!$D$4:$H$47,5,0)</f>
        <v>4200</v>
      </c>
      <c r="R11" s="9">
        <f t="shared" si="1"/>
        <v>1260</v>
      </c>
      <c r="S11" s="9">
        <f t="shared" si="2"/>
        <v>1680</v>
      </c>
      <c r="T11" s="9">
        <f t="shared" si="3"/>
        <v>1260</v>
      </c>
      <c r="U11" s="12">
        <f>VLOOKUP(O11,[1]职级薪级对应表new!$D$4:$I$47,6,0)</f>
        <v>400</v>
      </c>
      <c r="V11" s="12">
        <f t="shared" si="0"/>
        <v>4600</v>
      </c>
    </row>
    <row r="12" s="1" customFormat="1" spans="1:22">
      <c r="A12" s="2"/>
      <c r="B12" s="8">
        <v>11</v>
      </c>
      <c r="C12" s="9" t="s">
        <v>21</v>
      </c>
      <c r="D12" s="9" t="s">
        <v>57</v>
      </c>
      <c r="E12" s="9" t="s">
        <v>39</v>
      </c>
      <c r="F12" s="9" t="s">
        <v>58</v>
      </c>
      <c r="G12" s="10" t="e">
        <v>#N/A</v>
      </c>
      <c r="H12" s="9" t="e">
        <v>#N/A</v>
      </c>
      <c r="I12" s="9" t="e">
        <v>#N/A</v>
      </c>
      <c r="J12" s="9" t="e">
        <v>#N/A</v>
      </c>
      <c r="K12" s="9" t="e">
        <v>#N/A</v>
      </c>
      <c r="L12" s="9" t="e">
        <v>#N/A</v>
      </c>
      <c r="M12" s="9" t="e">
        <v>#N/A</v>
      </c>
      <c r="N12" s="9"/>
      <c r="O12" s="9" t="s">
        <v>52</v>
      </c>
      <c r="P12" s="9" t="s">
        <v>44</v>
      </c>
      <c r="Q12" s="9">
        <f>VLOOKUP(O12,[1]职级薪级对应表new!$D$4:$H$47,5,0)</f>
        <v>4200</v>
      </c>
      <c r="R12" s="9">
        <f t="shared" si="1"/>
        <v>1260</v>
      </c>
      <c r="S12" s="9">
        <f t="shared" si="2"/>
        <v>1680</v>
      </c>
      <c r="T12" s="9">
        <f t="shared" si="3"/>
        <v>1260</v>
      </c>
      <c r="U12" s="12">
        <f>VLOOKUP(O12,[1]职级薪级对应表new!$D$4:$I$47,6,0)</f>
        <v>400</v>
      </c>
      <c r="V12" s="12">
        <f t="shared" si="0"/>
        <v>4600</v>
      </c>
    </row>
    <row r="13" s="1" customFormat="1" spans="1:22">
      <c r="A13" s="2"/>
      <c r="B13" s="8">
        <v>12</v>
      </c>
      <c r="C13" s="9" t="s">
        <v>20</v>
      </c>
      <c r="D13" s="9" t="s">
        <v>21</v>
      </c>
      <c r="E13" s="9" t="s">
        <v>42</v>
      </c>
      <c r="F13" s="9" t="s">
        <v>59</v>
      </c>
      <c r="G13" s="10">
        <v>43054</v>
      </c>
      <c r="H13" s="9">
        <v>4262.5</v>
      </c>
      <c r="I13" s="9">
        <v>0</v>
      </c>
      <c r="J13" s="9">
        <v>262.5</v>
      </c>
      <c r="K13" s="9">
        <v>4000</v>
      </c>
      <c r="L13" s="9" t="s">
        <v>44</v>
      </c>
      <c r="M13" s="9" t="s">
        <v>60</v>
      </c>
      <c r="N13" s="9"/>
      <c r="O13" s="9" t="s">
        <v>52</v>
      </c>
      <c r="P13" s="9" t="s">
        <v>44</v>
      </c>
      <c r="Q13" s="9">
        <f>VLOOKUP(O13,[1]职级薪级对应表new!$D$4:$H$47,5,0)</f>
        <v>4200</v>
      </c>
      <c r="R13" s="9">
        <f t="shared" si="1"/>
        <v>1260</v>
      </c>
      <c r="S13" s="9">
        <f t="shared" si="2"/>
        <v>1680</v>
      </c>
      <c r="T13" s="9">
        <f t="shared" si="3"/>
        <v>1260</v>
      </c>
      <c r="U13" s="12">
        <f>VLOOKUP(O13,[1]职级薪级对应表new!$D$4:$I$47,6,0)</f>
        <v>400</v>
      </c>
      <c r="V13" s="12">
        <f t="shared" si="0"/>
        <v>4600</v>
      </c>
    </row>
    <row r="14" s="1" customFormat="1" spans="1:22">
      <c r="A14" s="2"/>
      <c r="B14" s="8">
        <v>13</v>
      </c>
      <c r="C14" s="9" t="s">
        <v>20</v>
      </c>
      <c r="D14" s="9" t="s">
        <v>21</v>
      </c>
      <c r="E14" s="9" t="s">
        <v>47</v>
      </c>
      <c r="F14" s="9" t="s">
        <v>61</v>
      </c>
      <c r="G14" s="10">
        <v>43286</v>
      </c>
      <c r="H14" s="9">
        <v>4000</v>
      </c>
      <c r="I14" s="9">
        <v>0</v>
      </c>
      <c r="J14" s="9">
        <v>0</v>
      </c>
      <c r="K14" s="9">
        <v>4000</v>
      </c>
      <c r="L14" s="9" t="s">
        <v>44</v>
      </c>
      <c r="M14" s="9" t="s">
        <v>60</v>
      </c>
      <c r="N14" s="9"/>
      <c r="O14" s="9" t="s">
        <v>60</v>
      </c>
      <c r="P14" s="9" t="s">
        <v>44</v>
      </c>
      <c r="Q14" s="9">
        <f>VLOOKUP(O14,[1]职级薪级对应表new!$D$4:$H$47,5,0)</f>
        <v>4000</v>
      </c>
      <c r="R14" s="9">
        <f t="shared" si="1"/>
        <v>1200</v>
      </c>
      <c r="S14" s="9">
        <f t="shared" si="2"/>
        <v>1600</v>
      </c>
      <c r="T14" s="9">
        <f t="shared" si="3"/>
        <v>1200</v>
      </c>
      <c r="U14" s="12">
        <f>VLOOKUP(O14,[1]职级薪级对应表new!$D$4:$I$47,6,0)</f>
        <v>400</v>
      </c>
      <c r="V14" s="12">
        <f t="shared" si="0"/>
        <v>4400</v>
      </c>
    </row>
    <row r="15" s="1" customFormat="1" spans="1:22">
      <c r="A15" s="2"/>
      <c r="B15" s="8">
        <v>14</v>
      </c>
      <c r="C15" s="9" t="s">
        <v>20</v>
      </c>
      <c r="D15" s="9" t="s">
        <v>21</v>
      </c>
      <c r="E15" s="9" t="s">
        <v>39</v>
      </c>
      <c r="F15" s="9" t="s">
        <v>62</v>
      </c>
      <c r="G15" s="10">
        <v>43288</v>
      </c>
      <c r="H15" s="9">
        <v>4231</v>
      </c>
      <c r="I15" s="9">
        <v>0</v>
      </c>
      <c r="J15" s="9">
        <v>231</v>
      </c>
      <c r="K15" s="9">
        <v>4000</v>
      </c>
      <c r="L15" s="9" t="s">
        <v>44</v>
      </c>
      <c r="M15" s="9" t="s">
        <v>60</v>
      </c>
      <c r="N15" s="9"/>
      <c r="O15" s="9" t="s">
        <v>52</v>
      </c>
      <c r="P15" s="9" t="s">
        <v>44</v>
      </c>
      <c r="Q15" s="9">
        <f>VLOOKUP(O15,[1]职级薪级对应表new!$D$4:$H$47,5,0)</f>
        <v>4200</v>
      </c>
      <c r="R15" s="9">
        <f t="shared" si="1"/>
        <v>1260</v>
      </c>
      <c r="S15" s="9">
        <f t="shared" si="2"/>
        <v>1680</v>
      </c>
      <c r="T15" s="9">
        <f t="shared" si="3"/>
        <v>1260</v>
      </c>
      <c r="U15" s="12">
        <f>VLOOKUP(O15,[1]职级薪级对应表new!$D$4:$I$47,6,0)</f>
        <v>400</v>
      </c>
      <c r="V15" s="12">
        <f t="shared" si="0"/>
        <v>4600</v>
      </c>
    </row>
    <row r="16" s="1" customFormat="1" spans="1:22">
      <c r="A16" s="2"/>
      <c r="B16" s="8">
        <v>15</v>
      </c>
      <c r="C16" s="9" t="s">
        <v>20</v>
      </c>
      <c r="D16" s="9" t="s">
        <v>21</v>
      </c>
      <c r="E16" s="9" t="s">
        <v>63</v>
      </c>
      <c r="F16" s="9" t="s">
        <v>64</v>
      </c>
      <c r="G16" s="10">
        <v>43322</v>
      </c>
      <c r="H16" s="9">
        <v>3500</v>
      </c>
      <c r="I16" s="9">
        <v>0</v>
      </c>
      <c r="J16" s="9">
        <v>0</v>
      </c>
      <c r="K16" s="9">
        <v>3500</v>
      </c>
      <c r="L16" s="9" t="s">
        <v>44</v>
      </c>
      <c r="M16" s="9" t="s">
        <v>65</v>
      </c>
      <c r="N16" s="9"/>
      <c r="O16" s="9" t="s">
        <v>54</v>
      </c>
      <c r="P16" s="9" t="s">
        <v>44</v>
      </c>
      <c r="Q16" s="9">
        <f>VLOOKUP(O16,[1]职级薪级对应表new!$D$4:$H$47,5,0)</f>
        <v>3800</v>
      </c>
      <c r="R16" s="9">
        <f t="shared" si="1"/>
        <v>1140</v>
      </c>
      <c r="S16" s="9">
        <f t="shared" si="2"/>
        <v>1520</v>
      </c>
      <c r="T16" s="9">
        <f t="shared" si="3"/>
        <v>1140</v>
      </c>
      <c r="U16" s="12">
        <f>VLOOKUP(O16,[1]职级薪级对应表new!$D$4:$I$47,6,0)</f>
        <v>300</v>
      </c>
      <c r="V16" s="12">
        <f t="shared" si="0"/>
        <v>4100</v>
      </c>
    </row>
    <row r="17" s="1" customFormat="1" spans="1:22">
      <c r="A17" s="2"/>
      <c r="B17" s="8">
        <v>16</v>
      </c>
      <c r="C17" s="9" t="s">
        <v>20</v>
      </c>
      <c r="D17" s="9" t="s">
        <v>21</v>
      </c>
      <c r="E17" s="9" t="s">
        <v>42</v>
      </c>
      <c r="F17" s="9" t="s">
        <v>66</v>
      </c>
      <c r="G17" s="10" t="e">
        <v>#N/A</v>
      </c>
      <c r="H17" s="9" t="e">
        <v>#N/A</v>
      </c>
      <c r="I17" s="9" t="e">
        <v>#N/A</v>
      </c>
      <c r="J17" s="9" t="e">
        <v>#N/A</v>
      </c>
      <c r="K17" s="9" t="e">
        <v>#N/A</v>
      </c>
      <c r="L17" s="9" t="e">
        <v>#N/A</v>
      </c>
      <c r="M17" s="9" t="e">
        <v>#N/A</v>
      </c>
      <c r="N17" s="9"/>
      <c r="O17" s="9" t="s">
        <v>54</v>
      </c>
      <c r="P17" s="9" t="s">
        <v>44</v>
      </c>
      <c r="Q17" s="9">
        <f>VLOOKUP(O17,[1]职级薪级对应表new!$D$4:$H$47,5,0)</f>
        <v>3800</v>
      </c>
      <c r="R17" s="9">
        <f t="shared" si="1"/>
        <v>1140</v>
      </c>
      <c r="S17" s="9">
        <f t="shared" si="2"/>
        <v>1520</v>
      </c>
      <c r="T17" s="9">
        <f t="shared" si="3"/>
        <v>1140</v>
      </c>
      <c r="U17" s="12">
        <f>VLOOKUP(O17,[1]职级薪级对应表new!$D$4:$I$47,6,0)</f>
        <v>300</v>
      </c>
      <c r="V17" s="12">
        <f t="shared" si="0"/>
        <v>4100</v>
      </c>
    </row>
    <row r="18" s="1" customFormat="1" spans="1:22">
      <c r="A18" s="2"/>
      <c r="B18" s="8">
        <v>17</v>
      </c>
      <c r="C18" s="9" t="s">
        <v>21</v>
      </c>
      <c r="D18" s="9" t="s">
        <v>67</v>
      </c>
      <c r="E18" s="9" t="s">
        <v>39</v>
      </c>
      <c r="F18" s="9" t="s">
        <v>68</v>
      </c>
      <c r="G18" s="10" t="e">
        <v>#N/A</v>
      </c>
      <c r="H18" s="9">
        <v>3000</v>
      </c>
      <c r="I18" s="9">
        <v>0</v>
      </c>
      <c r="J18" s="9">
        <v>0</v>
      </c>
      <c r="K18" s="9">
        <v>3000</v>
      </c>
      <c r="L18" s="9" t="s">
        <v>69</v>
      </c>
      <c r="M18" s="9" t="s">
        <v>70</v>
      </c>
      <c r="N18" s="9"/>
      <c r="O18" s="9" t="s">
        <v>70</v>
      </c>
      <c r="P18" s="9" t="s">
        <v>44</v>
      </c>
      <c r="Q18" s="9">
        <f>VLOOKUP(O18,[1]职级薪级对应表new!$D$4:$H$47,5,0)</f>
        <v>3000</v>
      </c>
      <c r="R18" s="9">
        <f t="shared" si="1"/>
        <v>900</v>
      </c>
      <c r="S18" s="9">
        <f t="shared" si="2"/>
        <v>1200</v>
      </c>
      <c r="T18" s="9">
        <f t="shared" si="3"/>
        <v>900</v>
      </c>
      <c r="U18" s="12">
        <f>VLOOKUP(O18,[1]职级薪级对应表new!$D$4:$I$47,6,0)</f>
        <v>0</v>
      </c>
      <c r="V18" s="12">
        <f t="shared" si="0"/>
        <v>3000</v>
      </c>
    </row>
    <row r="19" s="1" customFormat="1" spans="1:22">
      <c r="A19" s="2" t="s">
        <v>71</v>
      </c>
      <c r="B19" s="8">
        <v>18</v>
      </c>
      <c r="C19" s="9" t="s">
        <v>72</v>
      </c>
      <c r="D19" s="9" t="s">
        <v>73</v>
      </c>
      <c r="E19" s="9" t="s">
        <v>74</v>
      </c>
      <c r="F19" s="9" t="s">
        <v>75</v>
      </c>
      <c r="G19" s="10">
        <v>42853</v>
      </c>
      <c r="H19" s="9">
        <v>6349.35</v>
      </c>
      <c r="I19" s="9">
        <v>349.35</v>
      </c>
      <c r="J19" s="9">
        <v>0</v>
      </c>
      <c r="K19" s="9">
        <v>6000</v>
      </c>
      <c r="L19" s="9" t="s">
        <v>29</v>
      </c>
      <c r="M19" s="9" t="s">
        <v>30</v>
      </c>
      <c r="N19" s="9"/>
      <c r="O19" s="9" t="s">
        <v>35</v>
      </c>
      <c r="P19" s="9" t="s">
        <v>29</v>
      </c>
      <c r="Q19" s="9">
        <f>VLOOKUP(O19,[1]职级薪级对应表new!$D$4:$H$47,5,0)</f>
        <v>6100</v>
      </c>
      <c r="R19" s="9">
        <f t="shared" si="1"/>
        <v>1830</v>
      </c>
      <c r="S19" s="9">
        <f t="shared" si="2"/>
        <v>2440</v>
      </c>
      <c r="T19" s="9">
        <f t="shared" si="3"/>
        <v>1830</v>
      </c>
      <c r="U19" s="12">
        <f>VLOOKUP(O19,[1]职级薪级对应表new!$D$4:$I$47,6,0)</f>
        <v>700</v>
      </c>
      <c r="V19" s="12">
        <f t="shared" si="0"/>
        <v>6800</v>
      </c>
    </row>
    <row r="20" s="1" customFormat="1" spans="1:22">
      <c r="A20" s="2"/>
      <c r="B20" s="8">
        <v>19</v>
      </c>
      <c r="C20" s="9" t="s">
        <v>72</v>
      </c>
      <c r="D20" s="9" t="s">
        <v>73</v>
      </c>
      <c r="E20" s="9" t="s">
        <v>76</v>
      </c>
      <c r="F20" s="9" t="s">
        <v>77</v>
      </c>
      <c r="G20" s="10">
        <v>43347</v>
      </c>
      <c r="H20" s="9">
        <v>3800</v>
      </c>
      <c r="I20" s="9">
        <v>0</v>
      </c>
      <c r="J20" s="9">
        <v>0</v>
      </c>
      <c r="K20" s="9">
        <v>3800</v>
      </c>
      <c r="L20" s="9" t="s">
        <v>44</v>
      </c>
      <c r="M20" s="9" t="s">
        <v>54</v>
      </c>
      <c r="N20" s="9"/>
      <c r="O20" s="9" t="s">
        <v>54</v>
      </c>
      <c r="P20" s="9" t="s">
        <v>44</v>
      </c>
      <c r="Q20" s="9">
        <f>VLOOKUP(O20,[1]职级薪级对应表new!$D$4:$H$47,5,0)</f>
        <v>3800</v>
      </c>
      <c r="R20" s="9">
        <f t="shared" si="1"/>
        <v>1140</v>
      </c>
      <c r="S20" s="9">
        <f t="shared" si="2"/>
        <v>1520</v>
      </c>
      <c r="T20" s="9">
        <f t="shared" si="3"/>
        <v>1140</v>
      </c>
      <c r="U20" s="12">
        <f>VLOOKUP(O20,[1]职级薪级对应表new!$D$4:$I$47,6,0)</f>
        <v>300</v>
      </c>
      <c r="V20" s="12">
        <f t="shared" si="0"/>
        <v>4100</v>
      </c>
    </row>
    <row r="21" s="1" customFormat="1" ht="17.25" customHeight="1" spans="1:22">
      <c r="A21" s="2"/>
      <c r="B21" s="8">
        <v>20</v>
      </c>
      <c r="C21" s="9" t="s">
        <v>72</v>
      </c>
      <c r="D21" s="9" t="s">
        <v>73</v>
      </c>
      <c r="E21" s="9" t="s">
        <v>78</v>
      </c>
      <c r="F21" s="9" t="s">
        <v>79</v>
      </c>
      <c r="G21" s="10">
        <v>43405</v>
      </c>
      <c r="H21" s="9">
        <v>6000</v>
      </c>
      <c r="I21" s="9">
        <v>0</v>
      </c>
      <c r="J21" s="9">
        <v>0</v>
      </c>
      <c r="K21" s="9">
        <v>6000</v>
      </c>
      <c r="L21" s="9" t="s">
        <v>29</v>
      </c>
      <c r="M21" s="9" t="s">
        <v>30</v>
      </c>
      <c r="N21" s="9"/>
      <c r="O21" s="9" t="s">
        <v>30</v>
      </c>
      <c r="P21" s="9" t="s">
        <v>29</v>
      </c>
      <c r="Q21" s="9">
        <f>VLOOKUP(O21,[1]职级薪级对应表new!$D$4:$H$47,5,0)</f>
        <v>5800</v>
      </c>
      <c r="R21" s="9">
        <f t="shared" si="1"/>
        <v>1740</v>
      </c>
      <c r="S21" s="9">
        <f t="shared" si="2"/>
        <v>2320</v>
      </c>
      <c r="T21" s="9">
        <f t="shared" si="3"/>
        <v>1740</v>
      </c>
      <c r="U21" s="12">
        <f>VLOOKUP(O21,[1]职级薪级对应表new!$D$4:$I$47,6,0)</f>
        <v>700</v>
      </c>
      <c r="V21" s="12">
        <f t="shared" si="0"/>
        <v>6500</v>
      </c>
    </row>
    <row r="22" s="1" customFormat="1" spans="1:22">
      <c r="A22" s="2"/>
      <c r="B22" s="8">
        <v>21</v>
      </c>
      <c r="C22" s="9" t="s">
        <v>80</v>
      </c>
      <c r="D22" s="9" t="s">
        <v>81</v>
      </c>
      <c r="E22" s="9" t="s">
        <v>82</v>
      </c>
      <c r="F22" s="9" t="s">
        <v>83</v>
      </c>
      <c r="G22" s="10">
        <v>42637</v>
      </c>
      <c r="H22" s="9">
        <v>6000</v>
      </c>
      <c r="I22" s="9">
        <v>0</v>
      </c>
      <c r="J22" s="9">
        <v>1000</v>
      </c>
      <c r="K22" s="9">
        <v>5000</v>
      </c>
      <c r="L22" s="9" t="s">
        <v>44</v>
      </c>
      <c r="M22" s="9" t="s">
        <v>41</v>
      </c>
      <c r="N22" s="9"/>
      <c r="O22" s="9" t="s">
        <v>25</v>
      </c>
      <c r="P22" s="9" t="s">
        <v>24</v>
      </c>
      <c r="Q22" s="9">
        <f>VLOOKUP(O22,[1]职级薪级对应表new!$D$4:$H$47,5,0)</f>
        <v>7000</v>
      </c>
      <c r="R22" s="9">
        <f t="shared" si="1"/>
        <v>2100</v>
      </c>
      <c r="S22" s="9">
        <f t="shared" si="2"/>
        <v>2800</v>
      </c>
      <c r="T22" s="9">
        <f t="shared" si="3"/>
        <v>2100</v>
      </c>
      <c r="U22" s="12">
        <v>900</v>
      </c>
      <c r="V22" s="12">
        <f t="shared" si="0"/>
        <v>7900</v>
      </c>
    </row>
    <row r="23" s="1" customFormat="1" spans="1:22">
      <c r="A23" s="2"/>
      <c r="B23" s="8">
        <v>22</v>
      </c>
      <c r="C23" s="9" t="s">
        <v>80</v>
      </c>
      <c r="D23" s="9" t="s">
        <v>84</v>
      </c>
      <c r="E23" s="9" t="s">
        <v>85</v>
      </c>
      <c r="F23" s="9" t="s">
        <v>86</v>
      </c>
      <c r="G23" s="10">
        <v>43257</v>
      </c>
      <c r="H23" s="9">
        <v>4300</v>
      </c>
      <c r="I23" s="9">
        <v>0</v>
      </c>
      <c r="J23" s="9">
        <v>0</v>
      </c>
      <c r="K23" s="9">
        <v>4300</v>
      </c>
      <c r="L23" s="9" t="s">
        <v>44</v>
      </c>
      <c r="M23" s="9" t="s">
        <v>52</v>
      </c>
      <c r="N23" s="9"/>
      <c r="O23" s="9" t="s">
        <v>60</v>
      </c>
      <c r="P23" s="9" t="s">
        <v>44</v>
      </c>
      <c r="Q23" s="9">
        <f>VLOOKUP(O23,[1]职级薪级对应表new!$D$4:$H$47,5,0)</f>
        <v>4000</v>
      </c>
      <c r="R23" s="9">
        <f t="shared" si="1"/>
        <v>1200</v>
      </c>
      <c r="S23" s="9">
        <f t="shared" si="2"/>
        <v>1600</v>
      </c>
      <c r="T23" s="9">
        <f t="shared" si="3"/>
        <v>1200</v>
      </c>
      <c r="U23" s="12">
        <f>VLOOKUP(O23,[1]职级薪级对应表new!$D$4:$I$47,6,0)</f>
        <v>400</v>
      </c>
      <c r="V23" s="12">
        <f t="shared" si="0"/>
        <v>4400</v>
      </c>
    </row>
    <row r="24" s="1" customFormat="1" spans="1:22">
      <c r="A24" s="2"/>
      <c r="B24" s="8">
        <v>23</v>
      </c>
      <c r="C24" s="9" t="s">
        <v>87</v>
      </c>
      <c r="D24" s="9" t="s">
        <v>88</v>
      </c>
      <c r="E24" s="9" t="s">
        <v>89</v>
      </c>
      <c r="F24" s="9" t="s">
        <v>90</v>
      </c>
      <c r="G24" s="10">
        <v>42552</v>
      </c>
      <c r="H24" s="9">
        <v>5500</v>
      </c>
      <c r="I24" s="9">
        <v>0</v>
      </c>
      <c r="J24" s="9">
        <v>500</v>
      </c>
      <c r="K24" s="9">
        <v>5000</v>
      </c>
      <c r="L24" s="9" t="s">
        <v>44</v>
      </c>
      <c r="M24" s="9" t="s">
        <v>41</v>
      </c>
      <c r="N24" s="9"/>
      <c r="O24" s="9" t="s">
        <v>34</v>
      </c>
      <c r="P24" s="9" t="s">
        <v>29</v>
      </c>
      <c r="Q24" s="9">
        <f>VLOOKUP(O24,[1]职级薪级对应表new!$D$4:$H$47,5,0)</f>
        <v>5500</v>
      </c>
      <c r="R24" s="9">
        <f t="shared" si="1"/>
        <v>1650</v>
      </c>
      <c r="S24" s="9">
        <f t="shared" si="2"/>
        <v>2200</v>
      </c>
      <c r="T24" s="9">
        <f t="shared" si="3"/>
        <v>1650</v>
      </c>
      <c r="U24" s="12">
        <f>VLOOKUP(O24,[1]职级薪级对应表new!$D$4:$I$47,6,0)</f>
        <v>600</v>
      </c>
      <c r="V24" s="12">
        <f t="shared" si="0"/>
        <v>6100</v>
      </c>
    </row>
    <row r="25" s="1" customFormat="1" spans="1:22">
      <c r="A25" s="2"/>
      <c r="B25" s="8">
        <v>24</v>
      </c>
      <c r="C25" s="9" t="s">
        <v>87</v>
      </c>
      <c r="D25" s="9" t="s">
        <v>88</v>
      </c>
      <c r="E25" s="9" t="s">
        <v>91</v>
      </c>
      <c r="F25" s="9" t="s">
        <v>92</v>
      </c>
      <c r="G25" s="10">
        <v>42961</v>
      </c>
      <c r="H25" s="9">
        <v>4500</v>
      </c>
      <c r="I25" s="9">
        <v>0</v>
      </c>
      <c r="J25" s="9">
        <v>500</v>
      </c>
      <c r="K25" s="9">
        <v>4000</v>
      </c>
      <c r="L25" s="9" t="s">
        <v>44</v>
      </c>
      <c r="M25" s="9" t="s">
        <v>60</v>
      </c>
      <c r="N25" s="9"/>
      <c r="O25" s="9" t="s">
        <v>93</v>
      </c>
      <c r="P25" s="9" t="s">
        <v>29</v>
      </c>
      <c r="Q25" s="9">
        <f>VLOOKUP(O25,[1]职级薪级对应表new!$D$4:$H$47,5,0)</f>
        <v>4800</v>
      </c>
      <c r="R25" s="9">
        <f t="shared" si="1"/>
        <v>1440</v>
      </c>
      <c r="S25" s="9">
        <f t="shared" si="2"/>
        <v>1920</v>
      </c>
      <c r="T25" s="9">
        <f t="shared" si="3"/>
        <v>1440</v>
      </c>
      <c r="U25" s="12">
        <f>VLOOKUP(O25,[1]职级薪级对应表new!$D$4:$I$47,6,0)</f>
        <v>500</v>
      </c>
      <c r="V25" s="12">
        <f t="shared" si="0"/>
        <v>5300</v>
      </c>
    </row>
    <row r="26" s="1" customFormat="1" spans="1:22">
      <c r="A26" s="2"/>
      <c r="B26" s="8">
        <v>25</v>
      </c>
      <c r="C26" s="9" t="s">
        <v>87</v>
      </c>
      <c r="D26" s="9" t="s">
        <v>94</v>
      </c>
      <c r="E26" s="9" t="s">
        <v>95</v>
      </c>
      <c r="F26" s="9" t="s">
        <v>96</v>
      </c>
      <c r="G26" s="10">
        <v>43347</v>
      </c>
      <c r="H26" s="9">
        <v>3000</v>
      </c>
      <c r="I26" s="9">
        <v>0</v>
      </c>
      <c r="J26" s="9">
        <v>0</v>
      </c>
      <c r="K26" s="9">
        <v>3000</v>
      </c>
      <c r="L26" s="9" t="s">
        <v>69</v>
      </c>
      <c r="M26" s="9" t="s">
        <v>70</v>
      </c>
      <c r="N26" s="9"/>
      <c r="O26" s="9" t="s">
        <v>65</v>
      </c>
      <c r="P26" s="9" t="s">
        <v>44</v>
      </c>
      <c r="Q26" s="9">
        <f>VLOOKUP(O26,[1]职级薪级对应表new!$D$4:$H$47,5,0)</f>
        <v>3400</v>
      </c>
      <c r="R26" s="9">
        <f t="shared" si="1"/>
        <v>1020</v>
      </c>
      <c r="S26" s="9">
        <f t="shared" si="2"/>
        <v>1360</v>
      </c>
      <c r="T26" s="9">
        <f t="shared" si="3"/>
        <v>1020</v>
      </c>
      <c r="U26" s="12">
        <f>VLOOKUP(O26,[1]职级薪级对应表new!$D$4:$I$47,6,0)</f>
        <v>300</v>
      </c>
      <c r="V26" s="12">
        <f t="shared" si="0"/>
        <v>3700</v>
      </c>
    </row>
    <row r="27" s="1" customFormat="1" spans="1:22">
      <c r="A27" s="2"/>
      <c r="B27" s="8">
        <v>26</v>
      </c>
      <c r="C27" s="9" t="s">
        <v>97</v>
      </c>
      <c r="D27" s="9" t="s">
        <v>98</v>
      </c>
      <c r="E27" s="9" t="s">
        <v>99</v>
      </c>
      <c r="F27" s="9" t="s">
        <v>100</v>
      </c>
      <c r="G27" s="10">
        <v>42670</v>
      </c>
      <c r="H27" s="9">
        <v>6300</v>
      </c>
      <c r="I27" s="9">
        <v>0</v>
      </c>
      <c r="J27" s="9">
        <v>800</v>
      </c>
      <c r="K27" s="9">
        <v>5500</v>
      </c>
      <c r="L27" s="9" t="s">
        <v>29</v>
      </c>
      <c r="M27" s="9" t="s">
        <v>34</v>
      </c>
      <c r="N27" s="9"/>
      <c r="O27" s="9" t="s">
        <v>25</v>
      </c>
      <c r="P27" s="9" t="s">
        <v>24</v>
      </c>
      <c r="Q27" s="9">
        <f>VLOOKUP(O27,[1]职级薪级对应表new!$D$4:$H$47,5,0)</f>
        <v>7000</v>
      </c>
      <c r="R27" s="9">
        <f t="shared" si="1"/>
        <v>2100</v>
      </c>
      <c r="S27" s="9">
        <f t="shared" si="2"/>
        <v>2800</v>
      </c>
      <c r="T27" s="9">
        <f t="shared" si="3"/>
        <v>2100</v>
      </c>
      <c r="U27" s="12">
        <v>900</v>
      </c>
      <c r="V27" s="12">
        <f t="shared" si="0"/>
        <v>7900</v>
      </c>
    </row>
    <row r="28" s="1" customFormat="1" spans="1:22">
      <c r="A28" s="2"/>
      <c r="B28" s="8">
        <v>27</v>
      </c>
      <c r="C28" s="9" t="s">
        <v>97</v>
      </c>
      <c r="D28" s="9" t="s">
        <v>98</v>
      </c>
      <c r="E28" s="9" t="s">
        <v>101</v>
      </c>
      <c r="F28" s="9" t="s">
        <v>102</v>
      </c>
      <c r="G28" s="10">
        <v>43288</v>
      </c>
      <c r="H28" s="9">
        <v>4000</v>
      </c>
      <c r="I28" s="9">
        <v>0</v>
      </c>
      <c r="J28" s="9">
        <v>500</v>
      </c>
      <c r="K28" s="9">
        <v>3500</v>
      </c>
      <c r="L28" s="9" t="s">
        <v>44</v>
      </c>
      <c r="M28" s="9" t="s">
        <v>65</v>
      </c>
      <c r="N28" s="9"/>
      <c r="O28" s="9" t="s">
        <v>54</v>
      </c>
      <c r="P28" s="9" t="s">
        <v>44</v>
      </c>
      <c r="Q28" s="9">
        <f>VLOOKUP(O28,[1]职级薪级对应表new!$D$4:$H$47,5,0)</f>
        <v>3800</v>
      </c>
      <c r="R28" s="9">
        <f t="shared" si="1"/>
        <v>1140</v>
      </c>
      <c r="S28" s="9">
        <f t="shared" si="2"/>
        <v>1520</v>
      </c>
      <c r="T28" s="9">
        <f t="shared" si="3"/>
        <v>1140</v>
      </c>
      <c r="U28" s="12">
        <f>VLOOKUP(O28,[1]职级薪级对应表new!$D$4:$I$47,6,0)</f>
        <v>300</v>
      </c>
      <c r="V28" s="12">
        <f t="shared" si="0"/>
        <v>4100</v>
      </c>
    </row>
    <row r="29" s="1" customFormat="1" spans="1:22">
      <c r="A29" s="2"/>
      <c r="B29" s="8">
        <v>28</v>
      </c>
      <c r="C29" s="9" t="s">
        <v>97</v>
      </c>
      <c r="D29" s="9" t="s">
        <v>98</v>
      </c>
      <c r="E29" s="9" t="s">
        <v>103</v>
      </c>
      <c r="F29" s="9" t="s">
        <v>96</v>
      </c>
      <c r="G29" s="10">
        <v>43347</v>
      </c>
      <c r="H29" s="9">
        <v>3000</v>
      </c>
      <c r="I29" s="9">
        <v>0</v>
      </c>
      <c r="J29" s="9">
        <v>0</v>
      </c>
      <c r="K29" s="9">
        <v>3000</v>
      </c>
      <c r="L29" s="9" t="s">
        <v>69</v>
      </c>
      <c r="M29" s="9" t="s">
        <v>70</v>
      </c>
      <c r="N29" s="9"/>
      <c r="O29" s="9" t="s">
        <v>65</v>
      </c>
      <c r="P29" s="9" t="s">
        <v>44</v>
      </c>
      <c r="Q29" s="9">
        <f>VLOOKUP(O29,[1]职级薪级对应表new!$D$4:$H$47,5,0)</f>
        <v>3400</v>
      </c>
      <c r="R29" s="9">
        <f t="shared" si="1"/>
        <v>1020</v>
      </c>
      <c r="S29" s="9">
        <f t="shared" si="2"/>
        <v>1360</v>
      </c>
      <c r="T29" s="9">
        <f t="shared" si="3"/>
        <v>1020</v>
      </c>
      <c r="U29" s="12">
        <f>VLOOKUP(O29,[1]职级薪级对应表new!$D$4:$I$47,6,0)</f>
        <v>300</v>
      </c>
      <c r="V29" s="12">
        <f t="shared" si="0"/>
        <v>3700</v>
      </c>
    </row>
    <row r="30" s="1" customFormat="1" spans="1:22">
      <c r="A30" s="2"/>
      <c r="B30" s="8">
        <v>29</v>
      </c>
      <c r="C30" s="9" t="s">
        <v>97</v>
      </c>
      <c r="D30" s="9" t="s">
        <v>98</v>
      </c>
      <c r="E30" s="9" t="s">
        <v>104</v>
      </c>
      <c r="F30" s="9" t="s">
        <v>105</v>
      </c>
      <c r="G30" s="10">
        <v>42997</v>
      </c>
      <c r="H30" s="9">
        <v>4500</v>
      </c>
      <c r="I30" s="9">
        <v>0</v>
      </c>
      <c r="J30" s="9">
        <v>500</v>
      </c>
      <c r="K30" s="9">
        <v>4000</v>
      </c>
      <c r="L30" s="9" t="s">
        <v>44</v>
      </c>
      <c r="M30" s="9" t="s">
        <v>60</v>
      </c>
      <c r="N30" s="9"/>
      <c r="O30" s="9" t="s">
        <v>93</v>
      </c>
      <c r="P30" s="9" t="s">
        <v>29</v>
      </c>
      <c r="Q30" s="9">
        <f>VLOOKUP(O30,[1]职级薪级对应表new!$D$4:$H$47,5,0)</f>
        <v>4800</v>
      </c>
      <c r="R30" s="9">
        <f t="shared" si="1"/>
        <v>1440</v>
      </c>
      <c r="S30" s="9">
        <f t="shared" si="2"/>
        <v>1920</v>
      </c>
      <c r="T30" s="9">
        <f t="shared" si="3"/>
        <v>1440</v>
      </c>
      <c r="U30" s="12">
        <f>VLOOKUP(O30,[1]职级薪级对应表new!$D$4:$I$47,6,0)</f>
        <v>500</v>
      </c>
      <c r="V30" s="12">
        <f t="shared" si="0"/>
        <v>5300</v>
      </c>
    </row>
    <row r="31" s="1" customFormat="1" spans="1:22">
      <c r="A31" s="2"/>
      <c r="B31" s="8">
        <v>30</v>
      </c>
      <c r="C31" s="9" t="s">
        <v>97</v>
      </c>
      <c r="D31" s="9" t="s">
        <v>98</v>
      </c>
      <c r="E31" s="9" t="s">
        <v>106</v>
      </c>
      <c r="F31" s="9" t="s">
        <v>107</v>
      </c>
      <c r="G31" s="10">
        <v>42794</v>
      </c>
      <c r="H31" s="9">
        <v>4600</v>
      </c>
      <c r="I31" s="9">
        <v>0</v>
      </c>
      <c r="J31" s="9">
        <v>500</v>
      </c>
      <c r="K31" s="9">
        <v>4100</v>
      </c>
      <c r="L31" s="9" t="s">
        <v>44</v>
      </c>
      <c r="M31" s="9" t="s">
        <v>60</v>
      </c>
      <c r="N31" s="9"/>
      <c r="O31" s="9" t="s">
        <v>93</v>
      </c>
      <c r="P31" s="9" t="s">
        <v>29</v>
      </c>
      <c r="Q31" s="9">
        <f>VLOOKUP(O31,[1]职级薪级对应表new!$D$4:$H$47,5,0)</f>
        <v>4800</v>
      </c>
      <c r="R31" s="9">
        <f t="shared" si="1"/>
        <v>1440</v>
      </c>
      <c r="S31" s="9">
        <f t="shared" si="2"/>
        <v>1920</v>
      </c>
      <c r="T31" s="9">
        <f t="shared" si="3"/>
        <v>1440</v>
      </c>
      <c r="U31" s="12">
        <f>VLOOKUP(O31,[1]职级薪级对应表new!$D$4:$I$47,6,0)</f>
        <v>500</v>
      </c>
      <c r="V31" s="12">
        <f t="shared" si="0"/>
        <v>5300</v>
      </c>
    </row>
    <row r="32" s="1" customFormat="1" spans="1:22">
      <c r="A32" s="2"/>
      <c r="B32" s="8">
        <v>31</v>
      </c>
      <c r="C32" s="9" t="s">
        <v>108</v>
      </c>
      <c r="D32" s="9" t="s">
        <v>109</v>
      </c>
      <c r="E32" s="9" t="e">
        <v>#N/A</v>
      </c>
      <c r="F32" s="9" t="s">
        <v>110</v>
      </c>
      <c r="G32" s="10">
        <v>43112</v>
      </c>
      <c r="H32" s="9">
        <v>7700</v>
      </c>
      <c r="I32" s="9">
        <v>0</v>
      </c>
      <c r="J32" s="9">
        <v>0</v>
      </c>
      <c r="K32" s="9">
        <v>7700</v>
      </c>
      <c r="L32" s="9" t="s">
        <v>24</v>
      </c>
      <c r="M32" s="9" t="s">
        <v>26</v>
      </c>
      <c r="N32" s="9"/>
      <c r="O32" s="9" t="s">
        <v>111</v>
      </c>
      <c r="P32" s="9" t="s">
        <v>29</v>
      </c>
      <c r="Q32" s="9">
        <f>VLOOKUP(O32,[1]职级薪级对应表new!$D$4:$H$47,5,0)</f>
        <v>6700</v>
      </c>
      <c r="R32" s="9">
        <f t="shared" si="1"/>
        <v>2010</v>
      </c>
      <c r="S32" s="9">
        <f t="shared" si="2"/>
        <v>2680</v>
      </c>
      <c r="T32" s="9">
        <f t="shared" si="3"/>
        <v>2010</v>
      </c>
      <c r="U32" s="12">
        <f>VLOOKUP(O32,[1]职级薪级对应表new!$D$4:$I$47,6,0)</f>
        <v>800</v>
      </c>
      <c r="V32" s="12">
        <f t="shared" ref="V12:V61" si="4">U32+Q32</f>
        <v>7500</v>
      </c>
    </row>
    <row r="33" s="1" customFormat="1" spans="1:22">
      <c r="A33" s="2"/>
      <c r="B33" s="8">
        <v>32</v>
      </c>
      <c r="C33" s="9" t="s">
        <v>108</v>
      </c>
      <c r="D33" s="9" t="s">
        <v>109</v>
      </c>
      <c r="E33" s="9" t="e">
        <v>#N/A</v>
      </c>
      <c r="F33" s="9" t="s">
        <v>112</v>
      </c>
      <c r="G33" s="10">
        <v>43121</v>
      </c>
      <c r="H33" s="9">
        <v>4500</v>
      </c>
      <c r="I33" s="9">
        <v>0</v>
      </c>
      <c r="J33" s="9">
        <v>0</v>
      </c>
      <c r="K33" s="9">
        <v>4500</v>
      </c>
      <c r="L33" s="9" t="s">
        <v>44</v>
      </c>
      <c r="M33" s="9" t="s">
        <v>45</v>
      </c>
      <c r="N33" s="9"/>
      <c r="O33" s="9" t="s">
        <v>93</v>
      </c>
      <c r="P33" s="9" t="s">
        <v>46</v>
      </c>
      <c r="Q33" s="9">
        <f>VLOOKUP(O33,[1]职级薪级对应表new!$D$4:$H$47,5,0)</f>
        <v>4800</v>
      </c>
      <c r="R33" s="9">
        <f t="shared" si="1"/>
        <v>1440</v>
      </c>
      <c r="S33" s="9">
        <f t="shared" si="2"/>
        <v>1920</v>
      </c>
      <c r="T33" s="9">
        <f t="shared" si="3"/>
        <v>1440</v>
      </c>
      <c r="U33" s="12">
        <f>VLOOKUP(O33,[1]职级薪级对应表new!$D$4:$I$47,6,0)</f>
        <v>500</v>
      </c>
      <c r="V33" s="12">
        <f t="shared" si="4"/>
        <v>5300</v>
      </c>
    </row>
    <row r="34" s="1" customFormat="1" spans="1:22">
      <c r="A34" s="2"/>
      <c r="B34" s="8">
        <v>33</v>
      </c>
      <c r="C34" s="9" t="s">
        <v>108</v>
      </c>
      <c r="D34" s="9" t="s">
        <v>109</v>
      </c>
      <c r="E34" s="9" t="e">
        <v>#N/A</v>
      </c>
      <c r="F34" s="9" t="s">
        <v>113</v>
      </c>
      <c r="G34" s="10">
        <v>43121</v>
      </c>
      <c r="H34" s="9">
        <v>4800</v>
      </c>
      <c r="I34" s="9">
        <v>0</v>
      </c>
      <c r="J34" s="9">
        <v>0</v>
      </c>
      <c r="K34" s="9">
        <v>4800</v>
      </c>
      <c r="L34" s="9" t="s">
        <v>44</v>
      </c>
      <c r="M34" s="9" t="s">
        <v>93</v>
      </c>
      <c r="N34" s="9"/>
      <c r="O34" s="9" t="s">
        <v>93</v>
      </c>
      <c r="P34" s="9" t="s">
        <v>46</v>
      </c>
      <c r="Q34" s="9">
        <f>VLOOKUP(O34,[1]职级薪级对应表new!$D$4:$H$47,5,0)</f>
        <v>4800</v>
      </c>
      <c r="R34" s="9">
        <f t="shared" si="1"/>
        <v>1440</v>
      </c>
      <c r="S34" s="9">
        <f t="shared" si="2"/>
        <v>1920</v>
      </c>
      <c r="T34" s="9">
        <f t="shared" si="3"/>
        <v>1440</v>
      </c>
      <c r="U34" s="12">
        <f>VLOOKUP(O34,[1]职级薪级对应表new!$D$4:$I$47,6,0)</f>
        <v>500</v>
      </c>
      <c r="V34" s="12">
        <f t="shared" si="4"/>
        <v>5300</v>
      </c>
    </row>
    <row r="35" s="1" customFormat="1" spans="1:22">
      <c r="A35" s="2"/>
      <c r="B35" s="8">
        <v>34</v>
      </c>
      <c r="C35" s="9" t="s">
        <v>108</v>
      </c>
      <c r="D35" s="9" t="s">
        <v>109</v>
      </c>
      <c r="E35" s="9" t="e">
        <v>#N/A</v>
      </c>
      <c r="F35" s="9" t="s">
        <v>114</v>
      </c>
      <c r="G35" s="10">
        <v>43244</v>
      </c>
      <c r="H35" s="9">
        <v>3300</v>
      </c>
      <c r="I35" s="9">
        <v>0</v>
      </c>
      <c r="J35" s="9">
        <v>0</v>
      </c>
      <c r="K35" s="9">
        <v>3300</v>
      </c>
      <c r="L35" s="9" t="s">
        <v>69</v>
      </c>
      <c r="M35" s="9" t="s">
        <v>115</v>
      </c>
      <c r="N35" s="9"/>
      <c r="O35" s="9" t="s">
        <v>56</v>
      </c>
      <c r="P35" s="9" t="s">
        <v>44</v>
      </c>
      <c r="Q35" s="9">
        <f>VLOOKUP(O35,[1]职级薪级对应表new!$D$4:$H$47,5,0)</f>
        <v>3600</v>
      </c>
      <c r="R35" s="9">
        <f t="shared" ref="R35:R62" si="5">Q35*30%</f>
        <v>1080</v>
      </c>
      <c r="S35" s="9">
        <f t="shared" ref="S35:S62" si="6">Q35*40%</f>
        <v>1440</v>
      </c>
      <c r="T35" s="9">
        <f t="shared" ref="T35:T62" si="7">Q35*30%</f>
        <v>1080</v>
      </c>
      <c r="U35" s="12">
        <f>VLOOKUP(O35,[1]职级薪级对应表new!$D$4:$I$47,6,0)</f>
        <v>300</v>
      </c>
      <c r="V35" s="12">
        <f t="shared" si="4"/>
        <v>3900</v>
      </c>
    </row>
    <row r="36" s="1" customFormat="1" spans="1:22">
      <c r="A36" s="2"/>
      <c r="B36" s="8">
        <v>35</v>
      </c>
      <c r="C36" s="9" t="s">
        <v>108</v>
      </c>
      <c r="D36" s="9" t="s">
        <v>109</v>
      </c>
      <c r="E36" s="9" t="e">
        <v>#N/A</v>
      </c>
      <c r="F36" s="9" t="s">
        <v>116</v>
      </c>
      <c r="G36" s="10">
        <v>43341</v>
      </c>
      <c r="H36" s="9">
        <v>3700</v>
      </c>
      <c r="I36" s="9">
        <v>0</v>
      </c>
      <c r="J36" s="9">
        <v>0</v>
      </c>
      <c r="K36" s="9">
        <v>3700</v>
      </c>
      <c r="L36" s="9" t="s">
        <v>44</v>
      </c>
      <c r="M36" s="9" t="s">
        <v>56</v>
      </c>
      <c r="N36" s="9"/>
      <c r="O36" s="9" t="s">
        <v>54</v>
      </c>
      <c r="P36" s="9" t="s">
        <v>44</v>
      </c>
      <c r="Q36" s="9">
        <f>VLOOKUP(O36,[1]职级薪级对应表new!$D$4:$H$47,5,0)</f>
        <v>3800</v>
      </c>
      <c r="R36" s="9">
        <f t="shared" si="5"/>
        <v>1140</v>
      </c>
      <c r="S36" s="9">
        <f t="shared" si="6"/>
        <v>1520</v>
      </c>
      <c r="T36" s="9">
        <f t="shared" si="7"/>
        <v>1140</v>
      </c>
      <c r="U36" s="12">
        <f>VLOOKUP(O36,[1]职级薪级对应表new!$D$4:$I$47,6,0)</f>
        <v>300</v>
      </c>
      <c r="V36" s="12">
        <f t="shared" si="4"/>
        <v>4100</v>
      </c>
    </row>
    <row r="37" s="1" customFormat="1" spans="1:22">
      <c r="A37" s="2"/>
      <c r="B37" s="8">
        <v>36</v>
      </c>
      <c r="C37" s="9" t="s">
        <v>72</v>
      </c>
      <c r="D37" s="9" t="s">
        <v>117</v>
      </c>
      <c r="E37" s="9" t="s">
        <v>118</v>
      </c>
      <c r="F37" s="9" t="s">
        <v>119</v>
      </c>
      <c r="G37" s="10">
        <v>42879</v>
      </c>
      <c r="H37" s="9">
        <v>4849.35</v>
      </c>
      <c r="I37" s="9">
        <v>349.35</v>
      </c>
      <c r="J37" s="9">
        <v>0</v>
      </c>
      <c r="K37" s="9">
        <v>4500</v>
      </c>
      <c r="L37" s="9" t="s">
        <v>44</v>
      </c>
      <c r="M37" s="9" t="s">
        <v>45</v>
      </c>
      <c r="N37" s="9"/>
      <c r="O37" s="9" t="s">
        <v>120</v>
      </c>
      <c r="P37" s="9" t="s">
        <v>29</v>
      </c>
      <c r="Q37" s="9">
        <f>VLOOKUP(O37,[1]职级薪级对应表new!$D$4:$H$47,5,0)</f>
        <v>5200</v>
      </c>
      <c r="R37" s="9">
        <f t="shared" si="5"/>
        <v>1560</v>
      </c>
      <c r="S37" s="9">
        <f t="shared" si="6"/>
        <v>2080</v>
      </c>
      <c r="T37" s="9">
        <f t="shared" si="7"/>
        <v>1560</v>
      </c>
      <c r="U37" s="12">
        <f>VLOOKUP(O37,[1]职级薪级对应表new!$D$4:$I$47,6,0)</f>
        <v>600</v>
      </c>
      <c r="V37" s="12">
        <f t="shared" si="4"/>
        <v>5800</v>
      </c>
    </row>
    <row r="38" s="1" customFormat="1" spans="1:22">
      <c r="A38" s="2"/>
      <c r="B38" s="8">
        <v>37</v>
      </c>
      <c r="C38" s="9" t="s">
        <v>72</v>
      </c>
      <c r="D38" s="9" t="s">
        <v>117</v>
      </c>
      <c r="E38" s="9" t="s">
        <v>121</v>
      </c>
      <c r="F38" s="9" t="s">
        <v>122</v>
      </c>
      <c r="G38" s="10">
        <v>42941</v>
      </c>
      <c r="H38" s="9">
        <v>3900</v>
      </c>
      <c r="I38" s="9">
        <v>0</v>
      </c>
      <c r="J38" s="9">
        <v>400</v>
      </c>
      <c r="K38" s="9">
        <v>3500</v>
      </c>
      <c r="L38" s="9" t="s">
        <v>44</v>
      </c>
      <c r="M38" s="9" t="s">
        <v>65</v>
      </c>
      <c r="N38" s="9"/>
      <c r="O38" s="9" t="s">
        <v>52</v>
      </c>
      <c r="P38" s="9" t="s">
        <v>44</v>
      </c>
      <c r="Q38" s="9">
        <f>VLOOKUP(O38,[1]职级薪级对应表new!$D$4:$H$47,5,0)</f>
        <v>4200</v>
      </c>
      <c r="R38" s="9">
        <f t="shared" si="5"/>
        <v>1260</v>
      </c>
      <c r="S38" s="9">
        <f t="shared" si="6"/>
        <v>1680</v>
      </c>
      <c r="T38" s="9">
        <f t="shared" si="7"/>
        <v>1260</v>
      </c>
      <c r="U38" s="12">
        <f>VLOOKUP(O38,[1]职级薪级对应表new!$D$4:$I$47,6,0)</f>
        <v>400</v>
      </c>
      <c r="V38" s="12">
        <f t="shared" si="4"/>
        <v>4600</v>
      </c>
    </row>
    <row r="39" s="1" customFormat="1" ht="17.25" customHeight="1" spans="1:22">
      <c r="A39" s="2"/>
      <c r="B39" s="8">
        <v>38</v>
      </c>
      <c r="C39" s="9" t="s">
        <v>123</v>
      </c>
      <c r="D39" s="9" t="s">
        <v>124</v>
      </c>
      <c r="E39" s="9" t="s">
        <v>125</v>
      </c>
      <c r="F39" s="9" t="s">
        <v>126</v>
      </c>
      <c r="G39" s="10">
        <v>42850</v>
      </c>
      <c r="H39" s="9">
        <v>3782</v>
      </c>
      <c r="I39" s="9">
        <v>0</v>
      </c>
      <c r="J39" s="9">
        <v>482</v>
      </c>
      <c r="K39" s="9">
        <v>3300</v>
      </c>
      <c r="L39" s="9" t="s">
        <v>69</v>
      </c>
      <c r="M39" s="9" t="s">
        <v>115</v>
      </c>
      <c r="N39" s="9"/>
      <c r="O39" s="9" t="s">
        <v>60</v>
      </c>
      <c r="P39" s="9" t="s">
        <v>29</v>
      </c>
      <c r="Q39" s="9">
        <f>VLOOKUP(O39,[1]职级薪级对应表new!$D$4:$H$47,5,0)</f>
        <v>4000</v>
      </c>
      <c r="R39" s="9">
        <f t="shared" si="5"/>
        <v>1200</v>
      </c>
      <c r="S39" s="9">
        <f t="shared" si="6"/>
        <v>1600</v>
      </c>
      <c r="T39" s="9">
        <f t="shared" si="7"/>
        <v>1200</v>
      </c>
      <c r="U39" s="12">
        <f>VLOOKUP(O39,[1]职级薪级对应表new!$D$4:$I$47,6,0)</f>
        <v>400</v>
      </c>
      <c r="V39" s="12">
        <f t="shared" si="4"/>
        <v>4400</v>
      </c>
    </row>
    <row r="40" s="1" customFormat="1" spans="1:22">
      <c r="A40" s="2"/>
      <c r="B40" s="8">
        <v>39</v>
      </c>
      <c r="C40" s="9" t="s">
        <v>123</v>
      </c>
      <c r="D40" s="9" t="s">
        <v>124</v>
      </c>
      <c r="E40" s="9" t="s">
        <v>125</v>
      </c>
      <c r="F40" s="9" t="s">
        <v>127</v>
      </c>
      <c r="G40" s="10">
        <v>42894</v>
      </c>
      <c r="H40" s="9">
        <v>3205</v>
      </c>
      <c r="I40" s="9">
        <v>0</v>
      </c>
      <c r="J40" s="9">
        <v>405</v>
      </c>
      <c r="K40" s="9">
        <v>2800</v>
      </c>
      <c r="L40" s="9" t="s">
        <v>69</v>
      </c>
      <c r="M40" s="9" t="s">
        <v>128</v>
      </c>
      <c r="N40" s="9"/>
      <c r="O40" s="9" t="s">
        <v>65</v>
      </c>
      <c r="P40" s="9" t="s">
        <v>44</v>
      </c>
      <c r="Q40" s="9">
        <f>VLOOKUP(O40,[1]职级薪级对应表new!$D$4:$H$47,5,0)</f>
        <v>3400</v>
      </c>
      <c r="R40" s="9">
        <f t="shared" si="5"/>
        <v>1020</v>
      </c>
      <c r="S40" s="9">
        <f t="shared" si="6"/>
        <v>1360</v>
      </c>
      <c r="T40" s="9">
        <f t="shared" si="7"/>
        <v>1020</v>
      </c>
      <c r="U40" s="12">
        <f>VLOOKUP(O40,[1]职级薪级对应表new!$D$4:$I$47,6,0)</f>
        <v>300</v>
      </c>
      <c r="V40" s="12">
        <f t="shared" si="4"/>
        <v>3700</v>
      </c>
    </row>
    <row r="41" s="1" customFormat="1" spans="1:22">
      <c r="A41" s="2"/>
      <c r="B41" s="8">
        <v>40</v>
      </c>
      <c r="C41" s="9" t="s">
        <v>123</v>
      </c>
      <c r="D41" s="9" t="s">
        <v>124</v>
      </c>
      <c r="E41" s="9" t="s">
        <v>125</v>
      </c>
      <c r="F41" s="9" t="s">
        <v>129</v>
      </c>
      <c r="G41" s="10" t="s">
        <v>130</v>
      </c>
      <c r="H41" s="9">
        <v>2890</v>
      </c>
      <c r="I41" s="9">
        <v>0</v>
      </c>
      <c r="J41" s="9">
        <v>190</v>
      </c>
      <c r="K41" s="9">
        <v>2700</v>
      </c>
      <c r="L41" s="9" t="s">
        <v>69</v>
      </c>
      <c r="M41" s="9" t="s">
        <v>131</v>
      </c>
      <c r="N41" s="9"/>
      <c r="O41" s="9" t="s">
        <v>65</v>
      </c>
      <c r="P41" s="9" t="s">
        <v>44</v>
      </c>
      <c r="Q41" s="9">
        <f>VLOOKUP(O41,[1]职级薪级对应表new!$D$4:$H$47,5,0)</f>
        <v>3400</v>
      </c>
      <c r="R41" s="9">
        <f t="shared" si="5"/>
        <v>1020</v>
      </c>
      <c r="S41" s="9">
        <f t="shared" si="6"/>
        <v>1360</v>
      </c>
      <c r="T41" s="9">
        <f t="shared" si="7"/>
        <v>1020</v>
      </c>
      <c r="U41" s="12">
        <f>VLOOKUP(O41,[1]职级薪级对应表new!$D$4:$I$47,6,0)</f>
        <v>300</v>
      </c>
      <c r="V41" s="12">
        <f t="shared" si="4"/>
        <v>3700</v>
      </c>
    </row>
    <row r="42" s="1" customFormat="1" spans="1:22">
      <c r="A42" s="2"/>
      <c r="B42" s="8">
        <v>41</v>
      </c>
      <c r="C42" s="9" t="s">
        <v>123</v>
      </c>
      <c r="D42" s="9" t="s">
        <v>124</v>
      </c>
      <c r="E42" s="9" t="s">
        <v>125</v>
      </c>
      <c r="F42" s="9" t="s">
        <v>132</v>
      </c>
      <c r="G42" s="10">
        <v>42865</v>
      </c>
      <c r="H42" s="9">
        <v>7000</v>
      </c>
      <c r="I42" s="9">
        <v>0</v>
      </c>
      <c r="J42" s="9">
        <v>0</v>
      </c>
      <c r="K42" s="9">
        <v>7000</v>
      </c>
      <c r="L42" s="9" t="s">
        <v>24</v>
      </c>
      <c r="M42" s="9" t="s">
        <v>25</v>
      </c>
      <c r="N42" s="9"/>
      <c r="O42" s="9" t="s">
        <v>25</v>
      </c>
      <c r="P42" s="9" t="s">
        <v>24</v>
      </c>
      <c r="Q42" s="9">
        <f>VLOOKUP(O42,[1]职级薪级对应表new!$D$4:$H$47,5,0)</f>
        <v>7000</v>
      </c>
      <c r="R42" s="9">
        <f t="shared" si="5"/>
        <v>2100</v>
      </c>
      <c r="S42" s="9">
        <f t="shared" si="6"/>
        <v>2800</v>
      </c>
      <c r="T42" s="9">
        <f t="shared" si="7"/>
        <v>2100</v>
      </c>
      <c r="U42" s="12"/>
      <c r="V42" s="12">
        <f t="shared" si="4"/>
        <v>7000</v>
      </c>
    </row>
    <row r="43" s="1" customFormat="1" spans="1:22">
      <c r="A43" s="2"/>
      <c r="B43" s="8">
        <v>42</v>
      </c>
      <c r="C43" s="9" t="s">
        <v>97</v>
      </c>
      <c r="D43" s="9" t="s">
        <v>133</v>
      </c>
      <c r="E43" s="9" t="s">
        <v>134</v>
      </c>
      <c r="F43" s="9" t="s">
        <v>135</v>
      </c>
      <c r="G43" s="10">
        <v>43173</v>
      </c>
      <c r="H43" s="9">
        <v>3300</v>
      </c>
      <c r="I43" s="9">
        <v>0</v>
      </c>
      <c r="J43" s="9">
        <v>0</v>
      </c>
      <c r="K43" s="9">
        <v>3300</v>
      </c>
      <c r="L43" s="9" t="s">
        <v>69</v>
      </c>
      <c r="M43" s="9" t="s">
        <v>115</v>
      </c>
      <c r="N43" s="9"/>
      <c r="O43" s="9" t="s">
        <v>56</v>
      </c>
      <c r="P43" s="9" t="s">
        <v>44</v>
      </c>
      <c r="Q43" s="9">
        <f>VLOOKUP(O43,[1]职级薪级对应表new!$D$4:$H$47,5,0)</f>
        <v>3600</v>
      </c>
      <c r="R43" s="9">
        <f t="shared" si="5"/>
        <v>1080</v>
      </c>
      <c r="S43" s="9">
        <f t="shared" si="6"/>
        <v>1440</v>
      </c>
      <c r="T43" s="9">
        <f t="shared" si="7"/>
        <v>1080</v>
      </c>
      <c r="U43" s="12">
        <f>VLOOKUP(O43,[1]职级薪级对应表new!$D$4:$I$47,6,0)</f>
        <v>300</v>
      </c>
      <c r="V43" s="12">
        <f t="shared" si="4"/>
        <v>3900</v>
      </c>
    </row>
    <row r="44" s="1" customFormat="1" spans="1:22">
      <c r="A44" s="2"/>
      <c r="B44" s="8">
        <v>43</v>
      </c>
      <c r="C44" s="9" t="s">
        <v>97</v>
      </c>
      <c r="D44" s="9" t="s">
        <v>133</v>
      </c>
      <c r="E44" s="9" t="s">
        <v>136</v>
      </c>
      <c r="F44" s="9" t="s">
        <v>137</v>
      </c>
      <c r="G44" s="10">
        <v>43349</v>
      </c>
      <c r="H44" s="9">
        <v>3300</v>
      </c>
      <c r="I44" s="9">
        <v>0</v>
      </c>
      <c r="J44" s="9">
        <v>0</v>
      </c>
      <c r="K44" s="9">
        <v>3300</v>
      </c>
      <c r="L44" s="9" t="s">
        <v>69</v>
      </c>
      <c r="M44" s="9" t="s">
        <v>115</v>
      </c>
      <c r="N44" s="9"/>
      <c r="O44" s="9" t="s">
        <v>115</v>
      </c>
      <c r="P44" s="9" t="s">
        <v>44</v>
      </c>
      <c r="Q44" s="9">
        <f>VLOOKUP(O44,[1]职级薪级对应表new!$D$4:$H$47,5,0)</f>
        <v>3200</v>
      </c>
      <c r="R44" s="9">
        <f t="shared" si="5"/>
        <v>960</v>
      </c>
      <c r="S44" s="9">
        <f t="shared" si="6"/>
        <v>1280</v>
      </c>
      <c r="T44" s="9">
        <f t="shared" si="7"/>
        <v>960</v>
      </c>
      <c r="U44" s="12">
        <f>VLOOKUP(O44,[1]职级薪级对应表new!$D$4:$I$47,6,0)</f>
        <v>0</v>
      </c>
      <c r="V44" s="12">
        <f t="shared" si="4"/>
        <v>3200</v>
      </c>
    </row>
    <row r="45" s="1" customFormat="1" spans="1:22">
      <c r="A45" s="2"/>
      <c r="B45" s="8">
        <v>44</v>
      </c>
      <c r="C45" s="9" t="s">
        <v>97</v>
      </c>
      <c r="D45" s="9" t="s">
        <v>133</v>
      </c>
      <c r="E45" s="9" t="s">
        <v>138</v>
      </c>
      <c r="F45" s="9" t="s">
        <v>139</v>
      </c>
      <c r="G45" s="10">
        <v>43374</v>
      </c>
      <c r="H45" s="9">
        <v>4300</v>
      </c>
      <c r="I45" s="9">
        <v>0</v>
      </c>
      <c r="J45" s="9">
        <v>0</v>
      </c>
      <c r="K45" s="9">
        <v>4300</v>
      </c>
      <c r="L45" s="9" t="s">
        <v>44</v>
      </c>
      <c r="M45" s="9" t="s">
        <v>52</v>
      </c>
      <c r="N45" s="9"/>
      <c r="O45" s="9" t="s">
        <v>60</v>
      </c>
      <c r="P45" s="9" t="s">
        <v>44</v>
      </c>
      <c r="Q45" s="9">
        <f>VLOOKUP(O45,[1]职级薪级对应表new!$D$4:$H$47,5,0)</f>
        <v>4000</v>
      </c>
      <c r="R45" s="9">
        <f t="shared" si="5"/>
        <v>1200</v>
      </c>
      <c r="S45" s="9">
        <f t="shared" si="6"/>
        <v>1600</v>
      </c>
      <c r="T45" s="9">
        <f t="shared" si="7"/>
        <v>1200</v>
      </c>
      <c r="U45" s="12">
        <f>VLOOKUP(O45,[1]职级薪级对应表new!$D$4:$I$47,6,0)</f>
        <v>400</v>
      </c>
      <c r="V45" s="12">
        <f t="shared" si="4"/>
        <v>4400</v>
      </c>
    </row>
    <row r="46" s="1" customFormat="1" spans="1:22">
      <c r="A46" s="2"/>
      <c r="B46" s="8">
        <v>45</v>
      </c>
      <c r="C46" s="9" t="s">
        <v>97</v>
      </c>
      <c r="D46" s="9" t="s">
        <v>133</v>
      </c>
      <c r="E46" s="9" t="s">
        <v>140</v>
      </c>
      <c r="F46" s="9" t="s">
        <v>141</v>
      </c>
      <c r="G46" s="10">
        <v>43384</v>
      </c>
      <c r="H46" s="9">
        <v>4200</v>
      </c>
      <c r="I46" s="9">
        <v>0</v>
      </c>
      <c r="J46" s="9">
        <v>0</v>
      </c>
      <c r="K46" s="9">
        <v>4200</v>
      </c>
      <c r="L46" s="9" t="s">
        <v>44</v>
      </c>
      <c r="M46" s="9" t="s">
        <v>52</v>
      </c>
      <c r="N46" s="9"/>
      <c r="O46" s="9" t="s">
        <v>60</v>
      </c>
      <c r="P46" s="9" t="s">
        <v>44</v>
      </c>
      <c r="Q46" s="9">
        <f>VLOOKUP(O46,[1]职级薪级对应表new!$D$4:$H$47,5,0)</f>
        <v>4000</v>
      </c>
      <c r="R46" s="9">
        <f t="shared" si="5"/>
        <v>1200</v>
      </c>
      <c r="S46" s="9">
        <f t="shared" si="6"/>
        <v>1600</v>
      </c>
      <c r="T46" s="9">
        <f t="shared" si="7"/>
        <v>1200</v>
      </c>
      <c r="U46" s="12">
        <f>VLOOKUP(O46,[1]职级薪级对应表new!$D$4:$I$47,6,0)</f>
        <v>400</v>
      </c>
      <c r="V46" s="12">
        <f t="shared" si="4"/>
        <v>4400</v>
      </c>
    </row>
    <row r="47" s="1" customFormat="1" spans="1:22">
      <c r="A47" s="2"/>
      <c r="B47" s="8">
        <v>46</v>
      </c>
      <c r="C47" s="9" t="s">
        <v>142</v>
      </c>
      <c r="D47" s="9" t="s">
        <v>143</v>
      </c>
      <c r="E47" s="9" t="s">
        <v>144</v>
      </c>
      <c r="F47" s="9" t="s">
        <v>145</v>
      </c>
      <c r="G47" s="10">
        <v>42614</v>
      </c>
      <c r="H47" s="9">
        <v>4256</v>
      </c>
      <c r="I47" s="9">
        <v>0</v>
      </c>
      <c r="J47" s="9">
        <v>756</v>
      </c>
      <c r="K47" s="9">
        <v>3500</v>
      </c>
      <c r="L47" s="9" t="s">
        <v>44</v>
      </c>
      <c r="M47" s="9" t="s">
        <v>65</v>
      </c>
      <c r="N47" s="9"/>
      <c r="O47" s="9" t="s">
        <v>49</v>
      </c>
      <c r="P47" s="9" t="s">
        <v>29</v>
      </c>
      <c r="Q47" s="9">
        <f>VLOOKUP(O47,[1]职级薪级对应表new!$D$4:$H$47,5,0)</f>
        <v>4600</v>
      </c>
      <c r="R47" s="9">
        <f t="shared" si="5"/>
        <v>1380</v>
      </c>
      <c r="S47" s="9">
        <f t="shared" si="6"/>
        <v>1840</v>
      </c>
      <c r="T47" s="9">
        <f t="shared" si="7"/>
        <v>1380</v>
      </c>
      <c r="U47" s="12">
        <f>VLOOKUP(O47,[1]职级薪级对应表new!$D$4:$I$47,6,0)</f>
        <v>500</v>
      </c>
      <c r="V47" s="12">
        <f t="shared" si="4"/>
        <v>5100</v>
      </c>
    </row>
    <row r="48" s="1" customFormat="1" spans="1:22">
      <c r="A48" s="2"/>
      <c r="B48" s="8">
        <v>47</v>
      </c>
      <c r="C48" s="9" t="s">
        <v>142</v>
      </c>
      <c r="D48" s="9" t="s">
        <v>143</v>
      </c>
      <c r="E48" s="9" t="s">
        <v>144</v>
      </c>
      <c r="F48" s="9" t="s">
        <v>146</v>
      </c>
      <c r="G48" s="10" t="s">
        <v>147</v>
      </c>
      <c r="H48" s="9">
        <v>4956</v>
      </c>
      <c r="I48" s="9">
        <v>0</v>
      </c>
      <c r="J48" s="9">
        <v>756</v>
      </c>
      <c r="K48" s="9">
        <v>4200</v>
      </c>
      <c r="L48" s="9" t="s">
        <v>44</v>
      </c>
      <c r="M48" s="9" t="s">
        <v>52</v>
      </c>
      <c r="N48" s="9"/>
      <c r="O48" s="9" t="s">
        <v>49</v>
      </c>
      <c r="P48" s="9" t="s">
        <v>46</v>
      </c>
      <c r="Q48" s="9">
        <f>VLOOKUP(O48,[1]职级薪级对应表new!$D$4:$H$47,5,0)</f>
        <v>4600</v>
      </c>
      <c r="R48" s="9">
        <f t="shared" si="5"/>
        <v>1380</v>
      </c>
      <c r="S48" s="9">
        <f t="shared" si="6"/>
        <v>1840</v>
      </c>
      <c r="T48" s="9">
        <f t="shared" si="7"/>
        <v>1380</v>
      </c>
      <c r="U48" s="12">
        <f>VLOOKUP(O48,[1]职级薪级对应表new!$D$4:$I$47,6,0)</f>
        <v>500</v>
      </c>
      <c r="V48" s="12">
        <f t="shared" si="4"/>
        <v>5100</v>
      </c>
    </row>
    <row r="49" s="1" customFormat="1" spans="1:22">
      <c r="A49" s="2"/>
      <c r="B49" s="8">
        <v>48</v>
      </c>
      <c r="C49" s="9" t="s">
        <v>142</v>
      </c>
      <c r="D49" s="9" t="s">
        <v>148</v>
      </c>
      <c r="E49" s="9" t="s">
        <v>149</v>
      </c>
      <c r="F49" s="9" t="s">
        <v>150</v>
      </c>
      <c r="G49" s="10">
        <v>42305</v>
      </c>
      <c r="H49" s="9">
        <v>6072</v>
      </c>
      <c r="I49" s="9">
        <v>0</v>
      </c>
      <c r="J49" s="9">
        <v>772</v>
      </c>
      <c r="K49" s="9">
        <v>5300</v>
      </c>
      <c r="L49" s="9" t="s">
        <v>29</v>
      </c>
      <c r="M49" s="9" t="s">
        <v>120</v>
      </c>
      <c r="N49" s="9"/>
      <c r="O49" s="9" t="s">
        <v>35</v>
      </c>
      <c r="P49" s="9" t="s">
        <v>29</v>
      </c>
      <c r="Q49" s="9">
        <f>VLOOKUP(O49,[1]职级薪级对应表new!$D$4:$H$47,5,0)</f>
        <v>6100</v>
      </c>
      <c r="R49" s="9">
        <f t="shared" si="5"/>
        <v>1830</v>
      </c>
      <c r="S49" s="9">
        <f t="shared" si="6"/>
        <v>2440</v>
      </c>
      <c r="T49" s="9">
        <f t="shared" si="7"/>
        <v>1830</v>
      </c>
      <c r="U49" s="12">
        <v>900</v>
      </c>
      <c r="V49" s="12">
        <f t="shared" si="4"/>
        <v>7000</v>
      </c>
    </row>
    <row r="50" s="1" customFormat="1" spans="1:22">
      <c r="A50" s="2"/>
      <c r="B50" s="8">
        <v>49</v>
      </c>
      <c r="C50" s="9" t="s">
        <v>142</v>
      </c>
      <c r="D50" s="9" t="s">
        <v>148</v>
      </c>
      <c r="E50" s="9" t="s">
        <v>149</v>
      </c>
      <c r="F50" s="9" t="s">
        <v>151</v>
      </c>
      <c r="G50" s="10">
        <v>42590</v>
      </c>
      <c r="H50" s="9">
        <v>5487.5</v>
      </c>
      <c r="I50" s="9">
        <v>0</v>
      </c>
      <c r="J50" s="9">
        <v>987.5</v>
      </c>
      <c r="K50" s="9">
        <v>4500</v>
      </c>
      <c r="L50" s="9" t="s">
        <v>44</v>
      </c>
      <c r="M50" s="9" t="s">
        <v>45</v>
      </c>
      <c r="N50" s="9"/>
      <c r="O50" s="9" t="s">
        <v>120</v>
      </c>
      <c r="P50" s="9" t="s">
        <v>29</v>
      </c>
      <c r="Q50" s="9">
        <f>VLOOKUP(O50,[1]职级薪级对应表new!$D$4:$H$47,5,0)</f>
        <v>5200</v>
      </c>
      <c r="R50" s="9">
        <f t="shared" si="5"/>
        <v>1560</v>
      </c>
      <c r="S50" s="9">
        <f t="shared" si="6"/>
        <v>2080</v>
      </c>
      <c r="T50" s="9">
        <f t="shared" si="7"/>
        <v>1560</v>
      </c>
      <c r="U50" s="12">
        <f>VLOOKUP(O50,[1]职级薪级对应表new!$D$4:$I$47,6,0)</f>
        <v>600</v>
      </c>
      <c r="V50" s="12">
        <f t="shared" si="4"/>
        <v>5800</v>
      </c>
    </row>
    <row r="51" s="1" customFormat="1" spans="1:22">
      <c r="A51" s="2"/>
      <c r="B51" s="8">
        <v>50</v>
      </c>
      <c r="C51" s="9" t="s">
        <v>142</v>
      </c>
      <c r="D51" s="9" t="s">
        <v>148</v>
      </c>
      <c r="E51" s="9" t="s">
        <v>152</v>
      </c>
      <c r="F51" s="9" t="s">
        <v>153</v>
      </c>
      <c r="G51" s="10">
        <v>43039</v>
      </c>
      <c r="H51" s="9">
        <v>3379</v>
      </c>
      <c r="I51" s="9">
        <v>0</v>
      </c>
      <c r="J51" s="9">
        <v>279</v>
      </c>
      <c r="K51" s="9">
        <v>3100</v>
      </c>
      <c r="L51" s="9" t="s">
        <v>69</v>
      </c>
      <c r="M51" s="9" t="s">
        <v>70</v>
      </c>
      <c r="N51" s="9"/>
      <c r="O51" s="9" t="s">
        <v>65</v>
      </c>
      <c r="P51" s="9" t="s">
        <v>44</v>
      </c>
      <c r="Q51" s="9">
        <f>VLOOKUP(O51,[1]职级薪级对应表new!$D$4:$H$47,5,0)</f>
        <v>3400</v>
      </c>
      <c r="R51" s="9">
        <f t="shared" si="5"/>
        <v>1020</v>
      </c>
      <c r="S51" s="9">
        <f t="shared" si="6"/>
        <v>1360</v>
      </c>
      <c r="T51" s="9">
        <f t="shared" si="7"/>
        <v>1020</v>
      </c>
      <c r="U51" s="12">
        <f>VLOOKUP(O51,[1]职级薪级对应表new!$D$4:$I$47,6,0)</f>
        <v>300</v>
      </c>
      <c r="V51" s="12">
        <f t="shared" si="4"/>
        <v>3700</v>
      </c>
    </row>
    <row r="52" s="1" customFormat="1" spans="1:22">
      <c r="A52" s="2"/>
      <c r="B52" s="8">
        <v>51</v>
      </c>
      <c r="C52" s="9" t="s">
        <v>142</v>
      </c>
      <c r="D52" s="9" t="s">
        <v>148</v>
      </c>
      <c r="E52" s="9" t="s">
        <v>152</v>
      </c>
      <c r="F52" s="9" t="s">
        <v>154</v>
      </c>
      <c r="G52" s="10" t="s">
        <v>155</v>
      </c>
      <c r="H52" s="9">
        <v>5016</v>
      </c>
      <c r="I52" s="9">
        <v>0</v>
      </c>
      <c r="J52" s="9">
        <v>716</v>
      </c>
      <c r="K52" s="9">
        <v>4300</v>
      </c>
      <c r="L52" s="9" t="s">
        <v>44</v>
      </c>
      <c r="M52" s="9" t="s">
        <v>52</v>
      </c>
      <c r="N52" s="9"/>
      <c r="O52" s="9" t="s">
        <v>34</v>
      </c>
      <c r="P52" s="9" t="s">
        <v>29</v>
      </c>
      <c r="Q52" s="9">
        <f>VLOOKUP(O52,[1]职级薪级对应表new!$D$4:$H$47,5,0)</f>
        <v>5500</v>
      </c>
      <c r="R52" s="9">
        <f t="shared" si="5"/>
        <v>1650</v>
      </c>
      <c r="S52" s="9">
        <f t="shared" si="6"/>
        <v>2200</v>
      </c>
      <c r="T52" s="9">
        <f t="shared" si="7"/>
        <v>1650</v>
      </c>
      <c r="U52" s="12">
        <f>VLOOKUP(O52,[1]职级薪级对应表new!$D$4:$I$47,6,0)</f>
        <v>600</v>
      </c>
      <c r="V52" s="12">
        <f t="shared" si="4"/>
        <v>6100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abSelected="1" workbookViewId="0">
      <selection activeCell="F2" sqref="F2:F52"/>
    </sheetView>
  </sheetViews>
  <sheetFormatPr defaultColWidth="9" defaultRowHeight="13.5"/>
  <cols>
    <col min="1" max="1" width="5.5" customWidth="1"/>
    <col min="6" max="6" width="17.25" customWidth="1"/>
    <col min="13" max="13" width="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157</v>
      </c>
      <c r="G2">
        <v>42328</v>
      </c>
      <c r="H2">
        <v>7349.35</v>
      </c>
      <c r="I2">
        <v>349.35</v>
      </c>
      <c r="J2">
        <v>0</v>
      </c>
      <c r="K2">
        <v>7000</v>
      </c>
      <c r="L2" t="s">
        <v>24</v>
      </c>
      <c r="M2" t="s">
        <v>25</v>
      </c>
      <c r="O2" t="s">
        <v>26</v>
      </c>
      <c r="P2" t="s">
        <v>24</v>
      </c>
      <c r="Q2">
        <v>7500</v>
      </c>
      <c r="R2">
        <v>2250</v>
      </c>
      <c r="S2">
        <v>3000</v>
      </c>
      <c r="T2">
        <v>2250</v>
      </c>
      <c r="U2">
        <v>900</v>
      </c>
      <c r="V2">
        <v>8400</v>
      </c>
    </row>
    <row r="3" spans="1:22">
      <c r="A3">
        <v>2</v>
      </c>
      <c r="B3" t="s">
        <v>20</v>
      </c>
      <c r="C3" t="s">
        <v>21</v>
      </c>
      <c r="D3" t="s">
        <v>27</v>
      </c>
      <c r="E3" t="s">
        <v>28</v>
      </c>
      <c r="F3" t="s">
        <v>157</v>
      </c>
      <c r="G3">
        <v>41908</v>
      </c>
      <c r="H3">
        <v>6349.35</v>
      </c>
      <c r="I3">
        <v>349.35</v>
      </c>
      <c r="J3">
        <v>0</v>
      </c>
      <c r="K3">
        <v>6000</v>
      </c>
      <c r="L3" t="s">
        <v>29</v>
      </c>
      <c r="M3" t="s">
        <v>30</v>
      </c>
      <c r="O3" t="s">
        <v>31</v>
      </c>
      <c r="P3" t="s">
        <v>29</v>
      </c>
      <c r="Q3">
        <v>6400</v>
      </c>
      <c r="R3">
        <v>1920</v>
      </c>
      <c r="S3">
        <v>2560</v>
      </c>
      <c r="T3">
        <v>1920</v>
      </c>
      <c r="U3">
        <v>800</v>
      </c>
      <c r="V3">
        <v>7200</v>
      </c>
    </row>
    <row r="4" spans="1:22">
      <c r="A4">
        <v>3</v>
      </c>
      <c r="B4" t="s">
        <v>20</v>
      </c>
      <c r="C4" t="s">
        <v>21</v>
      </c>
      <c r="D4" t="s">
        <v>32</v>
      </c>
      <c r="E4" t="s">
        <v>33</v>
      </c>
      <c r="F4" t="s">
        <v>157</v>
      </c>
      <c r="G4">
        <v>42421</v>
      </c>
      <c r="H4">
        <v>5849.35</v>
      </c>
      <c r="I4">
        <v>349.35</v>
      </c>
      <c r="J4">
        <v>0</v>
      </c>
      <c r="K4">
        <v>5500</v>
      </c>
      <c r="L4" t="s">
        <v>29</v>
      </c>
      <c r="M4" t="s">
        <v>34</v>
      </c>
      <c r="O4" t="s">
        <v>35</v>
      </c>
      <c r="P4" t="s">
        <v>29</v>
      </c>
      <c r="Q4">
        <v>6100</v>
      </c>
      <c r="R4">
        <v>1830</v>
      </c>
      <c r="S4">
        <v>2440</v>
      </c>
      <c r="T4">
        <v>1830</v>
      </c>
      <c r="U4">
        <v>700</v>
      </c>
      <c r="V4">
        <v>6800</v>
      </c>
    </row>
    <row r="5" spans="1:22">
      <c r="A5">
        <v>4</v>
      </c>
      <c r="B5" t="s">
        <v>20</v>
      </c>
      <c r="C5" t="s">
        <v>21</v>
      </c>
      <c r="D5" t="s">
        <v>36</v>
      </c>
      <c r="E5" t="s">
        <v>37</v>
      </c>
      <c r="F5" t="s">
        <v>157</v>
      </c>
      <c r="G5">
        <v>42809</v>
      </c>
      <c r="H5">
        <v>6252</v>
      </c>
      <c r="I5">
        <v>0</v>
      </c>
      <c r="J5">
        <v>752</v>
      </c>
      <c r="K5">
        <v>5500</v>
      </c>
      <c r="L5" t="s">
        <v>29</v>
      </c>
      <c r="M5" t="s">
        <v>34</v>
      </c>
      <c r="O5" t="s">
        <v>30</v>
      </c>
      <c r="P5" t="s">
        <v>29</v>
      </c>
      <c r="Q5">
        <v>5800</v>
      </c>
      <c r="R5">
        <v>1740</v>
      </c>
      <c r="S5">
        <v>2320</v>
      </c>
      <c r="T5">
        <v>1740</v>
      </c>
      <c r="U5">
        <v>700</v>
      </c>
      <c r="V5">
        <v>6500</v>
      </c>
    </row>
    <row r="6" spans="1:22">
      <c r="A6">
        <v>5</v>
      </c>
      <c r="B6" t="s">
        <v>21</v>
      </c>
      <c r="C6" t="s">
        <v>38</v>
      </c>
      <c r="D6" t="s">
        <v>39</v>
      </c>
      <c r="E6" t="s">
        <v>40</v>
      </c>
      <c r="F6" t="s">
        <v>157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O6" t="s">
        <v>41</v>
      </c>
      <c r="P6" t="s">
        <v>29</v>
      </c>
      <c r="Q6">
        <v>5000</v>
      </c>
      <c r="R6">
        <v>1500</v>
      </c>
      <c r="S6">
        <v>2000</v>
      </c>
      <c r="T6">
        <v>1500</v>
      </c>
      <c r="U6">
        <v>500</v>
      </c>
      <c r="V6">
        <v>5500</v>
      </c>
    </row>
    <row r="7" spans="1:22">
      <c r="A7">
        <v>6</v>
      </c>
      <c r="B7" t="s">
        <v>20</v>
      </c>
      <c r="C7" t="s">
        <v>21</v>
      </c>
      <c r="D7" t="s">
        <v>42</v>
      </c>
      <c r="E7" t="s">
        <v>43</v>
      </c>
      <c r="F7" t="s">
        <v>157</v>
      </c>
      <c r="G7">
        <v>42440</v>
      </c>
      <c r="H7">
        <v>5264</v>
      </c>
      <c r="I7">
        <v>0</v>
      </c>
      <c r="J7">
        <v>764</v>
      </c>
      <c r="K7">
        <v>4500</v>
      </c>
      <c r="L7" t="s">
        <v>44</v>
      </c>
      <c r="M7" t="s">
        <v>45</v>
      </c>
      <c r="O7" t="s">
        <v>41</v>
      </c>
      <c r="P7" t="s">
        <v>46</v>
      </c>
      <c r="Q7">
        <v>5000</v>
      </c>
      <c r="R7">
        <v>1500</v>
      </c>
      <c r="S7">
        <v>2000</v>
      </c>
      <c r="T7">
        <v>1500</v>
      </c>
      <c r="U7">
        <v>500</v>
      </c>
      <c r="V7">
        <v>5500</v>
      </c>
    </row>
    <row r="8" spans="1:22">
      <c r="A8">
        <v>7</v>
      </c>
      <c r="B8" t="s">
        <v>20</v>
      </c>
      <c r="C8" t="s">
        <v>21</v>
      </c>
      <c r="D8" t="s">
        <v>47</v>
      </c>
      <c r="E8" t="s">
        <v>48</v>
      </c>
      <c r="F8" t="s">
        <v>157</v>
      </c>
      <c r="G8">
        <v>42917</v>
      </c>
      <c r="H8">
        <v>4930</v>
      </c>
      <c r="I8">
        <v>0</v>
      </c>
      <c r="J8">
        <v>430</v>
      </c>
      <c r="K8">
        <v>4500</v>
      </c>
      <c r="L8" t="s">
        <v>44</v>
      </c>
      <c r="M8" t="s">
        <v>45</v>
      </c>
      <c r="O8" t="s">
        <v>49</v>
      </c>
      <c r="P8" t="s">
        <v>46</v>
      </c>
      <c r="Q8">
        <v>4600</v>
      </c>
      <c r="R8">
        <v>1380</v>
      </c>
      <c r="S8">
        <v>1840</v>
      </c>
      <c r="T8">
        <v>1380</v>
      </c>
      <c r="U8">
        <v>500</v>
      </c>
      <c r="V8">
        <v>5100</v>
      </c>
    </row>
    <row r="9" spans="1:22">
      <c r="A9">
        <v>8</v>
      </c>
      <c r="B9" t="s">
        <v>20</v>
      </c>
      <c r="C9" t="s">
        <v>21</v>
      </c>
      <c r="D9" t="s">
        <v>39</v>
      </c>
      <c r="E9" t="s">
        <v>50</v>
      </c>
      <c r="F9" t="s">
        <v>157</v>
      </c>
      <c r="G9" t="s">
        <v>51</v>
      </c>
      <c r="H9">
        <v>4992</v>
      </c>
      <c r="I9">
        <v>0</v>
      </c>
      <c r="J9">
        <v>792</v>
      </c>
      <c r="K9">
        <v>4200</v>
      </c>
      <c r="L9" t="s">
        <v>44</v>
      </c>
      <c r="M9" t="s">
        <v>52</v>
      </c>
      <c r="O9" t="s">
        <v>49</v>
      </c>
      <c r="P9" t="s">
        <v>29</v>
      </c>
      <c r="Q9">
        <v>4600</v>
      </c>
      <c r="R9">
        <v>1380</v>
      </c>
      <c r="S9">
        <v>1840</v>
      </c>
      <c r="T9">
        <v>1380</v>
      </c>
      <c r="U9">
        <v>500</v>
      </c>
      <c r="V9">
        <v>5100</v>
      </c>
    </row>
    <row r="10" spans="1:22">
      <c r="A10">
        <v>9</v>
      </c>
      <c r="B10" t="s">
        <v>20</v>
      </c>
      <c r="C10" t="s">
        <v>21</v>
      </c>
      <c r="D10" t="s">
        <v>47</v>
      </c>
      <c r="E10" t="s">
        <v>53</v>
      </c>
      <c r="F10" t="s">
        <v>157</v>
      </c>
      <c r="G10">
        <v>43048</v>
      </c>
      <c r="H10">
        <v>4055</v>
      </c>
      <c r="I10">
        <v>0</v>
      </c>
      <c r="J10">
        <v>255</v>
      </c>
      <c r="K10">
        <v>3800</v>
      </c>
      <c r="L10" t="s">
        <v>44</v>
      </c>
      <c r="M10" t="s">
        <v>54</v>
      </c>
      <c r="O10" t="s">
        <v>158</v>
      </c>
      <c r="P10" t="s">
        <v>44</v>
      </c>
      <c r="Q10">
        <v>4200</v>
      </c>
      <c r="R10">
        <v>1260</v>
      </c>
      <c r="S10">
        <v>1680</v>
      </c>
      <c r="T10">
        <v>1260</v>
      </c>
      <c r="U10">
        <v>400</v>
      </c>
      <c r="V10">
        <v>4600</v>
      </c>
    </row>
    <row r="11" spans="1:22">
      <c r="A11">
        <v>10</v>
      </c>
      <c r="B11" t="s">
        <v>20</v>
      </c>
      <c r="C11" t="s">
        <v>21</v>
      </c>
      <c r="D11" t="s">
        <v>47</v>
      </c>
      <c r="E11" t="s">
        <v>55</v>
      </c>
      <c r="F11" t="s">
        <v>157</v>
      </c>
      <c r="G11">
        <v>43082</v>
      </c>
      <c r="H11">
        <v>3955</v>
      </c>
      <c r="I11">
        <v>0</v>
      </c>
      <c r="J11">
        <v>255</v>
      </c>
      <c r="K11">
        <v>3700</v>
      </c>
      <c r="L11" t="s">
        <v>44</v>
      </c>
      <c r="M11" t="s">
        <v>56</v>
      </c>
      <c r="O11" t="s">
        <v>158</v>
      </c>
      <c r="P11" t="s">
        <v>44</v>
      </c>
      <c r="Q11">
        <v>4200</v>
      </c>
      <c r="R11">
        <v>1260</v>
      </c>
      <c r="S11">
        <v>1680</v>
      </c>
      <c r="T11">
        <v>1260</v>
      </c>
      <c r="U11">
        <v>400</v>
      </c>
      <c r="V11">
        <v>4600</v>
      </c>
    </row>
    <row r="12" spans="1:22">
      <c r="A12">
        <v>11</v>
      </c>
      <c r="B12" t="s">
        <v>21</v>
      </c>
      <c r="C12" t="s">
        <v>57</v>
      </c>
      <c r="D12" t="s">
        <v>39</v>
      </c>
      <c r="E12" t="s">
        <v>58</v>
      </c>
      <c r="F12" t="s">
        <v>157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O12" t="s">
        <v>158</v>
      </c>
      <c r="P12" t="s">
        <v>44</v>
      </c>
      <c r="Q12">
        <v>4200</v>
      </c>
      <c r="R12">
        <v>1260</v>
      </c>
      <c r="S12">
        <v>1680</v>
      </c>
      <c r="T12">
        <v>1260</v>
      </c>
      <c r="U12">
        <v>400</v>
      </c>
      <c r="V12">
        <v>4600</v>
      </c>
    </row>
    <row r="13" spans="1:22">
      <c r="A13">
        <v>12</v>
      </c>
      <c r="B13" t="s">
        <v>20</v>
      </c>
      <c r="C13" t="s">
        <v>21</v>
      </c>
      <c r="D13" t="s">
        <v>42</v>
      </c>
      <c r="E13" t="s">
        <v>59</v>
      </c>
      <c r="F13" t="s">
        <v>157</v>
      </c>
      <c r="G13">
        <v>43054</v>
      </c>
      <c r="H13">
        <v>4262.5</v>
      </c>
      <c r="I13">
        <v>0</v>
      </c>
      <c r="J13">
        <v>262.5</v>
      </c>
      <c r="K13">
        <v>4000</v>
      </c>
      <c r="L13" t="s">
        <v>44</v>
      </c>
      <c r="M13" t="s">
        <v>60</v>
      </c>
      <c r="O13" t="s">
        <v>158</v>
      </c>
      <c r="P13" t="s">
        <v>44</v>
      </c>
      <c r="Q13">
        <v>4200</v>
      </c>
      <c r="R13">
        <v>1260</v>
      </c>
      <c r="S13">
        <v>1680</v>
      </c>
      <c r="T13">
        <v>1260</v>
      </c>
      <c r="U13">
        <v>400</v>
      </c>
      <c r="V13">
        <v>4600</v>
      </c>
    </row>
    <row r="14" spans="1:22">
      <c r="A14">
        <v>13</v>
      </c>
      <c r="B14" t="s">
        <v>20</v>
      </c>
      <c r="C14" t="s">
        <v>21</v>
      </c>
      <c r="D14" t="s">
        <v>47</v>
      </c>
      <c r="E14" t="s">
        <v>61</v>
      </c>
      <c r="F14" t="s">
        <v>157</v>
      </c>
      <c r="G14">
        <v>43286</v>
      </c>
      <c r="H14">
        <v>4000</v>
      </c>
      <c r="I14">
        <v>0</v>
      </c>
      <c r="J14">
        <v>0</v>
      </c>
      <c r="K14">
        <v>4000</v>
      </c>
      <c r="L14" t="s">
        <v>44</v>
      </c>
      <c r="M14" t="s">
        <v>60</v>
      </c>
      <c r="O14" t="s">
        <v>159</v>
      </c>
      <c r="P14" t="s">
        <v>44</v>
      </c>
      <c r="Q14">
        <v>4000</v>
      </c>
      <c r="R14">
        <v>1200</v>
      </c>
      <c r="S14">
        <v>1600</v>
      </c>
      <c r="T14">
        <v>1200</v>
      </c>
      <c r="U14">
        <v>400</v>
      </c>
      <c r="V14">
        <v>4400</v>
      </c>
    </row>
    <row r="15" spans="1:22">
      <c r="A15">
        <v>14</v>
      </c>
      <c r="B15" t="s">
        <v>20</v>
      </c>
      <c r="C15" t="s">
        <v>21</v>
      </c>
      <c r="D15" t="s">
        <v>39</v>
      </c>
      <c r="E15" t="s">
        <v>62</v>
      </c>
      <c r="F15" t="s">
        <v>157</v>
      </c>
      <c r="G15">
        <v>43288</v>
      </c>
      <c r="H15">
        <v>4231</v>
      </c>
      <c r="I15">
        <v>0</v>
      </c>
      <c r="J15">
        <v>231</v>
      </c>
      <c r="K15">
        <v>4000</v>
      </c>
      <c r="L15" t="s">
        <v>44</v>
      </c>
      <c r="M15" t="s">
        <v>60</v>
      </c>
      <c r="O15" t="s">
        <v>158</v>
      </c>
      <c r="P15" t="s">
        <v>44</v>
      </c>
      <c r="Q15">
        <v>4200</v>
      </c>
      <c r="R15">
        <v>1260</v>
      </c>
      <c r="S15">
        <v>1680</v>
      </c>
      <c r="T15">
        <v>1260</v>
      </c>
      <c r="U15">
        <v>400</v>
      </c>
      <c r="V15">
        <v>4600</v>
      </c>
    </row>
    <row r="16" spans="1:22">
      <c r="A16">
        <v>15</v>
      </c>
      <c r="B16" t="s">
        <v>20</v>
      </c>
      <c r="C16" t="s">
        <v>21</v>
      </c>
      <c r="D16" t="s">
        <v>63</v>
      </c>
      <c r="E16" t="s">
        <v>64</v>
      </c>
      <c r="F16" t="s">
        <v>157</v>
      </c>
      <c r="G16">
        <v>43322</v>
      </c>
      <c r="H16">
        <v>3500</v>
      </c>
      <c r="I16">
        <v>0</v>
      </c>
      <c r="J16">
        <v>0</v>
      </c>
      <c r="K16">
        <v>3500</v>
      </c>
      <c r="L16" t="s">
        <v>44</v>
      </c>
      <c r="M16" t="s">
        <v>65</v>
      </c>
      <c r="O16" t="s">
        <v>160</v>
      </c>
      <c r="P16" t="s">
        <v>44</v>
      </c>
      <c r="Q16">
        <v>3800</v>
      </c>
      <c r="R16">
        <v>1140</v>
      </c>
      <c r="S16">
        <v>1520</v>
      </c>
      <c r="T16">
        <v>1140</v>
      </c>
      <c r="U16">
        <v>300</v>
      </c>
      <c r="V16">
        <v>4100</v>
      </c>
    </row>
    <row r="17" spans="1:22">
      <c r="A17">
        <v>16</v>
      </c>
      <c r="B17" t="s">
        <v>20</v>
      </c>
      <c r="C17" t="s">
        <v>21</v>
      </c>
      <c r="D17" t="s">
        <v>42</v>
      </c>
      <c r="E17" t="s">
        <v>66</v>
      </c>
      <c r="F17" t="s">
        <v>157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O17" t="s">
        <v>160</v>
      </c>
      <c r="P17" t="s">
        <v>44</v>
      </c>
      <c r="Q17">
        <v>3800</v>
      </c>
      <c r="R17">
        <v>1140</v>
      </c>
      <c r="S17">
        <v>1520</v>
      </c>
      <c r="T17">
        <v>1140</v>
      </c>
      <c r="U17">
        <v>300</v>
      </c>
      <c r="V17">
        <v>4100</v>
      </c>
    </row>
    <row r="18" spans="1:22">
      <c r="A18">
        <v>17</v>
      </c>
      <c r="B18" t="s">
        <v>21</v>
      </c>
      <c r="C18" t="s">
        <v>67</v>
      </c>
      <c r="D18" t="s">
        <v>39</v>
      </c>
      <c r="E18" t="s">
        <v>68</v>
      </c>
      <c r="F18" t="s">
        <v>157</v>
      </c>
      <c r="G18" t="e">
        <v>#N/A</v>
      </c>
      <c r="H18">
        <v>3000</v>
      </c>
      <c r="I18">
        <v>0</v>
      </c>
      <c r="J18">
        <v>0</v>
      </c>
      <c r="K18">
        <v>3000</v>
      </c>
      <c r="L18" t="s">
        <v>69</v>
      </c>
      <c r="M18" t="s">
        <v>70</v>
      </c>
      <c r="O18" t="s">
        <v>161</v>
      </c>
      <c r="P18" t="s">
        <v>44</v>
      </c>
      <c r="Q18">
        <v>3000</v>
      </c>
      <c r="R18">
        <v>900</v>
      </c>
      <c r="S18">
        <v>1200</v>
      </c>
      <c r="T18">
        <v>900</v>
      </c>
      <c r="U18">
        <v>0</v>
      </c>
      <c r="V18">
        <v>3000</v>
      </c>
    </row>
    <row r="19" spans="1:22">
      <c r="A19">
        <v>18</v>
      </c>
      <c r="B19" t="s">
        <v>72</v>
      </c>
      <c r="C19" t="s">
        <v>73</v>
      </c>
      <c r="D19" t="s">
        <v>74</v>
      </c>
      <c r="E19" t="s">
        <v>75</v>
      </c>
      <c r="F19" t="s">
        <v>157</v>
      </c>
      <c r="G19">
        <v>42853</v>
      </c>
      <c r="H19">
        <v>6349.35</v>
      </c>
      <c r="I19">
        <v>349.35</v>
      </c>
      <c r="J19">
        <v>0</v>
      </c>
      <c r="K19">
        <v>6000</v>
      </c>
      <c r="L19" t="s">
        <v>29</v>
      </c>
      <c r="M19" t="s">
        <v>30</v>
      </c>
      <c r="O19" t="s">
        <v>35</v>
      </c>
      <c r="P19" t="s">
        <v>29</v>
      </c>
      <c r="Q19">
        <v>6100</v>
      </c>
      <c r="R19">
        <v>1830</v>
      </c>
      <c r="S19">
        <v>2440</v>
      </c>
      <c r="T19">
        <v>1830</v>
      </c>
      <c r="U19">
        <v>700</v>
      </c>
      <c r="V19">
        <v>6800</v>
      </c>
    </row>
    <row r="20" spans="1:22">
      <c r="A20">
        <v>19</v>
      </c>
      <c r="B20" t="s">
        <v>72</v>
      </c>
      <c r="C20" t="s">
        <v>73</v>
      </c>
      <c r="D20" t="s">
        <v>76</v>
      </c>
      <c r="E20" t="s">
        <v>77</v>
      </c>
      <c r="F20" t="s">
        <v>157</v>
      </c>
      <c r="G20">
        <v>43347</v>
      </c>
      <c r="H20">
        <v>3800</v>
      </c>
      <c r="I20">
        <v>0</v>
      </c>
      <c r="J20">
        <v>0</v>
      </c>
      <c r="K20">
        <v>3800</v>
      </c>
      <c r="L20" t="s">
        <v>44</v>
      </c>
      <c r="M20" t="s">
        <v>54</v>
      </c>
      <c r="O20" t="s">
        <v>160</v>
      </c>
      <c r="P20" t="s">
        <v>44</v>
      </c>
      <c r="Q20">
        <v>3800</v>
      </c>
      <c r="R20">
        <v>1140</v>
      </c>
      <c r="S20">
        <v>1520</v>
      </c>
      <c r="T20">
        <v>1140</v>
      </c>
      <c r="U20">
        <v>300</v>
      </c>
      <c r="V20">
        <v>4100</v>
      </c>
    </row>
    <row r="21" spans="1:22">
      <c r="A21">
        <v>20</v>
      </c>
      <c r="B21" t="s">
        <v>72</v>
      </c>
      <c r="C21" t="s">
        <v>73</v>
      </c>
      <c r="D21" t="s">
        <v>78</v>
      </c>
      <c r="E21" t="s">
        <v>79</v>
      </c>
      <c r="F21" t="s">
        <v>157</v>
      </c>
      <c r="G21">
        <v>43405</v>
      </c>
      <c r="H21">
        <v>6000</v>
      </c>
      <c r="I21">
        <v>0</v>
      </c>
      <c r="J21">
        <v>0</v>
      </c>
      <c r="K21">
        <v>6000</v>
      </c>
      <c r="L21" t="s">
        <v>29</v>
      </c>
      <c r="M21" t="s">
        <v>30</v>
      </c>
      <c r="O21" t="s">
        <v>30</v>
      </c>
      <c r="P21" t="s">
        <v>29</v>
      </c>
      <c r="Q21">
        <v>5800</v>
      </c>
      <c r="R21">
        <v>1740</v>
      </c>
      <c r="S21">
        <v>2320</v>
      </c>
      <c r="T21">
        <v>1740</v>
      </c>
      <c r="U21">
        <v>700</v>
      </c>
      <c r="V21">
        <v>6500</v>
      </c>
    </row>
    <row r="22" spans="1:22">
      <c r="A22">
        <v>21</v>
      </c>
      <c r="B22" t="s">
        <v>80</v>
      </c>
      <c r="C22" t="s">
        <v>81</v>
      </c>
      <c r="D22" t="s">
        <v>82</v>
      </c>
      <c r="E22" t="s">
        <v>83</v>
      </c>
      <c r="F22" t="s">
        <v>157</v>
      </c>
      <c r="G22">
        <v>42637</v>
      </c>
      <c r="H22">
        <v>6000</v>
      </c>
      <c r="I22">
        <v>0</v>
      </c>
      <c r="J22">
        <v>1000</v>
      </c>
      <c r="K22">
        <v>5000</v>
      </c>
      <c r="L22" t="s">
        <v>44</v>
      </c>
      <c r="M22" t="s">
        <v>41</v>
      </c>
      <c r="O22" t="s">
        <v>25</v>
      </c>
      <c r="P22" t="s">
        <v>24</v>
      </c>
      <c r="Q22">
        <v>7000</v>
      </c>
      <c r="R22">
        <v>2100</v>
      </c>
      <c r="S22">
        <v>2800</v>
      </c>
      <c r="T22">
        <v>2100</v>
      </c>
      <c r="U22">
        <v>900</v>
      </c>
      <c r="V22">
        <v>7900</v>
      </c>
    </row>
    <row r="23" spans="1:22">
      <c r="A23">
        <v>22</v>
      </c>
      <c r="B23" t="s">
        <v>80</v>
      </c>
      <c r="C23" t="s">
        <v>84</v>
      </c>
      <c r="D23" t="s">
        <v>85</v>
      </c>
      <c r="E23" t="s">
        <v>86</v>
      </c>
      <c r="F23" t="s">
        <v>157</v>
      </c>
      <c r="G23">
        <v>43257</v>
      </c>
      <c r="H23">
        <v>4300</v>
      </c>
      <c r="I23">
        <v>0</v>
      </c>
      <c r="J23">
        <v>0</v>
      </c>
      <c r="K23">
        <v>4300</v>
      </c>
      <c r="L23" t="s">
        <v>44</v>
      </c>
      <c r="M23" t="s">
        <v>52</v>
      </c>
      <c r="O23" t="s">
        <v>159</v>
      </c>
      <c r="P23" t="s">
        <v>44</v>
      </c>
      <c r="Q23">
        <v>4000</v>
      </c>
      <c r="R23">
        <v>1200</v>
      </c>
      <c r="S23">
        <v>1600</v>
      </c>
      <c r="T23">
        <v>1200</v>
      </c>
      <c r="U23">
        <v>400</v>
      </c>
      <c r="V23">
        <v>4400</v>
      </c>
    </row>
    <row r="24" spans="1:22">
      <c r="A24">
        <v>23</v>
      </c>
      <c r="B24" t="s">
        <v>87</v>
      </c>
      <c r="C24" t="s">
        <v>88</v>
      </c>
      <c r="D24" t="s">
        <v>89</v>
      </c>
      <c r="E24" t="s">
        <v>90</v>
      </c>
      <c r="F24" t="s">
        <v>157</v>
      </c>
      <c r="G24">
        <v>42552</v>
      </c>
      <c r="H24">
        <v>5500</v>
      </c>
      <c r="I24">
        <v>0</v>
      </c>
      <c r="J24">
        <v>500</v>
      </c>
      <c r="K24">
        <v>5000</v>
      </c>
      <c r="L24" t="s">
        <v>44</v>
      </c>
      <c r="M24" t="s">
        <v>41</v>
      </c>
      <c r="O24" t="s">
        <v>34</v>
      </c>
      <c r="P24" t="s">
        <v>29</v>
      </c>
      <c r="Q24">
        <v>5500</v>
      </c>
      <c r="R24">
        <v>1650</v>
      </c>
      <c r="S24">
        <v>2200</v>
      </c>
      <c r="T24">
        <v>1650</v>
      </c>
      <c r="U24">
        <v>600</v>
      </c>
      <c r="V24">
        <v>6100</v>
      </c>
    </row>
    <row r="25" spans="1:22">
      <c r="A25">
        <v>24</v>
      </c>
      <c r="B25" t="s">
        <v>87</v>
      </c>
      <c r="C25" t="s">
        <v>88</v>
      </c>
      <c r="D25" t="s">
        <v>91</v>
      </c>
      <c r="E25" t="s">
        <v>92</v>
      </c>
      <c r="F25" t="s">
        <v>157</v>
      </c>
      <c r="G25">
        <v>42961</v>
      </c>
      <c r="H25">
        <v>4500</v>
      </c>
      <c r="I25">
        <v>0</v>
      </c>
      <c r="J25">
        <v>500</v>
      </c>
      <c r="K25">
        <v>4000</v>
      </c>
      <c r="L25" t="s">
        <v>44</v>
      </c>
      <c r="M25" t="s">
        <v>60</v>
      </c>
      <c r="O25" t="s">
        <v>93</v>
      </c>
      <c r="P25" t="s">
        <v>29</v>
      </c>
      <c r="Q25">
        <v>4800</v>
      </c>
      <c r="R25">
        <v>1440</v>
      </c>
      <c r="S25">
        <v>1920</v>
      </c>
      <c r="T25">
        <v>1440</v>
      </c>
      <c r="U25">
        <v>500</v>
      </c>
      <c r="V25">
        <v>5300</v>
      </c>
    </row>
    <row r="26" spans="1:22">
      <c r="A26">
        <v>25</v>
      </c>
      <c r="B26" t="s">
        <v>87</v>
      </c>
      <c r="C26" t="s">
        <v>94</v>
      </c>
      <c r="D26" t="s">
        <v>95</v>
      </c>
      <c r="E26" t="s">
        <v>96</v>
      </c>
      <c r="F26" t="s">
        <v>157</v>
      </c>
      <c r="G26">
        <v>43347</v>
      </c>
      <c r="H26">
        <v>3000</v>
      </c>
      <c r="I26">
        <v>0</v>
      </c>
      <c r="J26">
        <v>0</v>
      </c>
      <c r="K26">
        <v>3000</v>
      </c>
      <c r="L26" t="s">
        <v>69</v>
      </c>
      <c r="M26" t="s">
        <v>70</v>
      </c>
      <c r="O26" t="s">
        <v>162</v>
      </c>
      <c r="P26" t="s">
        <v>44</v>
      </c>
      <c r="Q26">
        <v>3400</v>
      </c>
      <c r="R26">
        <v>1020</v>
      </c>
      <c r="S26">
        <v>1360</v>
      </c>
      <c r="T26">
        <v>1020</v>
      </c>
      <c r="U26">
        <v>300</v>
      </c>
      <c r="V26">
        <v>3700</v>
      </c>
    </row>
    <row r="27" spans="1:22">
      <c r="A27">
        <v>26</v>
      </c>
      <c r="B27" t="s">
        <v>97</v>
      </c>
      <c r="C27" t="s">
        <v>98</v>
      </c>
      <c r="D27" t="s">
        <v>99</v>
      </c>
      <c r="E27" t="s">
        <v>100</v>
      </c>
      <c r="F27" t="s">
        <v>157</v>
      </c>
      <c r="G27">
        <v>42670</v>
      </c>
      <c r="H27">
        <v>6300</v>
      </c>
      <c r="I27">
        <v>0</v>
      </c>
      <c r="J27">
        <v>800</v>
      </c>
      <c r="K27">
        <v>5500</v>
      </c>
      <c r="L27" t="s">
        <v>29</v>
      </c>
      <c r="M27" t="s">
        <v>34</v>
      </c>
      <c r="O27" t="s">
        <v>25</v>
      </c>
      <c r="P27" t="s">
        <v>24</v>
      </c>
      <c r="Q27">
        <v>7000</v>
      </c>
      <c r="R27">
        <v>2100</v>
      </c>
      <c r="S27">
        <v>2800</v>
      </c>
      <c r="T27">
        <v>2100</v>
      </c>
      <c r="U27">
        <v>900</v>
      </c>
      <c r="V27">
        <v>7900</v>
      </c>
    </row>
    <row r="28" spans="1:22">
      <c r="A28">
        <v>27</v>
      </c>
      <c r="B28" t="s">
        <v>97</v>
      </c>
      <c r="C28" t="s">
        <v>98</v>
      </c>
      <c r="D28" t="s">
        <v>101</v>
      </c>
      <c r="E28" t="s">
        <v>102</v>
      </c>
      <c r="F28" t="s">
        <v>157</v>
      </c>
      <c r="G28">
        <v>43288</v>
      </c>
      <c r="H28">
        <v>4000</v>
      </c>
      <c r="I28">
        <v>0</v>
      </c>
      <c r="J28">
        <v>500</v>
      </c>
      <c r="K28">
        <v>3500</v>
      </c>
      <c r="L28" t="s">
        <v>44</v>
      </c>
      <c r="M28" t="s">
        <v>65</v>
      </c>
      <c r="O28" t="s">
        <v>160</v>
      </c>
      <c r="P28" t="s">
        <v>44</v>
      </c>
      <c r="Q28">
        <v>3800</v>
      </c>
      <c r="R28">
        <v>1140</v>
      </c>
      <c r="S28">
        <v>1520</v>
      </c>
      <c r="T28">
        <v>1140</v>
      </c>
      <c r="U28">
        <v>300</v>
      </c>
      <c r="V28">
        <v>4100</v>
      </c>
    </row>
    <row r="29" spans="1:22">
      <c r="A29">
        <v>28</v>
      </c>
      <c r="B29" t="s">
        <v>97</v>
      </c>
      <c r="C29" t="s">
        <v>98</v>
      </c>
      <c r="D29" t="s">
        <v>103</v>
      </c>
      <c r="E29" t="s">
        <v>96</v>
      </c>
      <c r="F29" t="s">
        <v>157</v>
      </c>
      <c r="G29">
        <v>43347</v>
      </c>
      <c r="H29">
        <v>3000</v>
      </c>
      <c r="I29">
        <v>0</v>
      </c>
      <c r="J29">
        <v>0</v>
      </c>
      <c r="K29">
        <v>3000</v>
      </c>
      <c r="L29" t="s">
        <v>69</v>
      </c>
      <c r="M29" t="s">
        <v>70</v>
      </c>
      <c r="O29" t="s">
        <v>162</v>
      </c>
      <c r="P29" t="s">
        <v>44</v>
      </c>
      <c r="Q29">
        <v>3400</v>
      </c>
      <c r="R29">
        <v>1020</v>
      </c>
      <c r="S29">
        <v>1360</v>
      </c>
      <c r="T29">
        <v>1020</v>
      </c>
      <c r="U29">
        <v>300</v>
      </c>
      <c r="V29">
        <v>3700</v>
      </c>
    </row>
    <row r="30" spans="1:22">
      <c r="A30">
        <v>29</v>
      </c>
      <c r="B30" t="s">
        <v>97</v>
      </c>
      <c r="C30" t="s">
        <v>98</v>
      </c>
      <c r="D30" t="s">
        <v>104</v>
      </c>
      <c r="E30" t="s">
        <v>105</v>
      </c>
      <c r="F30" t="s">
        <v>157</v>
      </c>
      <c r="G30">
        <v>42997</v>
      </c>
      <c r="H30">
        <v>4500</v>
      </c>
      <c r="I30">
        <v>0</v>
      </c>
      <c r="J30">
        <v>500</v>
      </c>
      <c r="K30">
        <v>4000</v>
      </c>
      <c r="L30" t="s">
        <v>44</v>
      </c>
      <c r="M30" t="s">
        <v>60</v>
      </c>
      <c r="O30" t="s">
        <v>93</v>
      </c>
      <c r="P30" t="s">
        <v>29</v>
      </c>
      <c r="Q30">
        <v>4800</v>
      </c>
      <c r="R30">
        <v>1440</v>
      </c>
      <c r="S30">
        <v>1920</v>
      </c>
      <c r="T30">
        <v>1440</v>
      </c>
      <c r="U30">
        <v>500</v>
      </c>
      <c r="V30">
        <v>5300</v>
      </c>
    </row>
    <row r="31" spans="1:22">
      <c r="A31">
        <v>30</v>
      </c>
      <c r="B31" t="s">
        <v>97</v>
      </c>
      <c r="C31" t="s">
        <v>98</v>
      </c>
      <c r="D31" t="s">
        <v>106</v>
      </c>
      <c r="E31" t="s">
        <v>107</v>
      </c>
      <c r="F31" t="s">
        <v>157</v>
      </c>
      <c r="G31">
        <v>42794</v>
      </c>
      <c r="H31">
        <v>4600</v>
      </c>
      <c r="I31">
        <v>0</v>
      </c>
      <c r="J31">
        <v>500</v>
      </c>
      <c r="K31">
        <v>4100</v>
      </c>
      <c r="L31" t="s">
        <v>44</v>
      </c>
      <c r="M31" t="s">
        <v>60</v>
      </c>
      <c r="O31" t="s">
        <v>93</v>
      </c>
      <c r="P31" t="s">
        <v>29</v>
      </c>
      <c r="Q31">
        <v>4800</v>
      </c>
      <c r="R31">
        <v>1440</v>
      </c>
      <c r="S31">
        <v>1920</v>
      </c>
      <c r="T31">
        <v>1440</v>
      </c>
      <c r="U31">
        <v>500</v>
      </c>
      <c r="V31">
        <v>5300</v>
      </c>
    </row>
    <row r="32" spans="1:22">
      <c r="A32">
        <v>31</v>
      </c>
      <c r="B32" t="s">
        <v>108</v>
      </c>
      <c r="C32" t="s">
        <v>109</v>
      </c>
      <c r="D32" t="e">
        <v>#N/A</v>
      </c>
      <c r="E32" t="s">
        <v>110</v>
      </c>
      <c r="F32" t="s">
        <v>157</v>
      </c>
      <c r="G32">
        <v>43112</v>
      </c>
      <c r="H32">
        <v>7700</v>
      </c>
      <c r="I32">
        <v>0</v>
      </c>
      <c r="J32">
        <v>0</v>
      </c>
      <c r="K32">
        <v>7700</v>
      </c>
      <c r="L32" t="s">
        <v>24</v>
      </c>
      <c r="M32" t="s">
        <v>26</v>
      </c>
      <c r="O32" t="s">
        <v>111</v>
      </c>
      <c r="P32" t="s">
        <v>29</v>
      </c>
      <c r="Q32">
        <v>6700</v>
      </c>
      <c r="R32">
        <v>2010</v>
      </c>
      <c r="S32">
        <v>2680</v>
      </c>
      <c r="T32">
        <v>2010</v>
      </c>
      <c r="U32">
        <v>800</v>
      </c>
      <c r="V32">
        <v>7500</v>
      </c>
    </row>
    <row r="33" spans="1:22">
      <c r="A33">
        <v>32</v>
      </c>
      <c r="B33" t="s">
        <v>108</v>
      </c>
      <c r="C33" t="s">
        <v>109</v>
      </c>
      <c r="D33" t="e">
        <v>#N/A</v>
      </c>
      <c r="E33" t="s">
        <v>112</v>
      </c>
      <c r="F33" t="s">
        <v>157</v>
      </c>
      <c r="G33">
        <v>43121</v>
      </c>
      <c r="H33">
        <v>4500</v>
      </c>
      <c r="I33">
        <v>0</v>
      </c>
      <c r="J33">
        <v>0</v>
      </c>
      <c r="K33">
        <v>4500</v>
      </c>
      <c r="L33" t="s">
        <v>44</v>
      </c>
      <c r="M33" t="s">
        <v>45</v>
      </c>
      <c r="O33" t="s">
        <v>93</v>
      </c>
      <c r="P33" t="s">
        <v>46</v>
      </c>
      <c r="Q33">
        <v>4800</v>
      </c>
      <c r="R33">
        <v>1440</v>
      </c>
      <c r="S33">
        <v>1920</v>
      </c>
      <c r="T33">
        <v>1440</v>
      </c>
      <c r="U33">
        <v>500</v>
      </c>
      <c r="V33">
        <v>5300</v>
      </c>
    </row>
    <row r="34" spans="1:22">
      <c r="A34">
        <v>33</v>
      </c>
      <c r="B34" t="s">
        <v>108</v>
      </c>
      <c r="C34" t="s">
        <v>109</v>
      </c>
      <c r="D34" t="e">
        <v>#N/A</v>
      </c>
      <c r="E34" t="s">
        <v>113</v>
      </c>
      <c r="F34" t="s">
        <v>157</v>
      </c>
      <c r="G34">
        <v>43121</v>
      </c>
      <c r="H34">
        <v>4800</v>
      </c>
      <c r="I34">
        <v>0</v>
      </c>
      <c r="J34">
        <v>0</v>
      </c>
      <c r="K34">
        <v>4800</v>
      </c>
      <c r="L34" t="s">
        <v>44</v>
      </c>
      <c r="M34" t="s">
        <v>93</v>
      </c>
      <c r="O34" t="s">
        <v>93</v>
      </c>
      <c r="P34" t="s">
        <v>46</v>
      </c>
      <c r="Q34">
        <v>4800</v>
      </c>
      <c r="R34">
        <v>1440</v>
      </c>
      <c r="S34">
        <v>1920</v>
      </c>
      <c r="T34">
        <v>1440</v>
      </c>
      <c r="U34">
        <v>500</v>
      </c>
      <c r="V34">
        <v>5300</v>
      </c>
    </row>
    <row r="35" spans="1:22">
      <c r="A35">
        <v>34</v>
      </c>
      <c r="B35" t="s">
        <v>108</v>
      </c>
      <c r="C35" t="s">
        <v>109</v>
      </c>
      <c r="D35" t="e">
        <v>#N/A</v>
      </c>
      <c r="E35" t="s">
        <v>114</v>
      </c>
      <c r="F35" t="s">
        <v>157</v>
      </c>
      <c r="G35">
        <v>43244</v>
      </c>
      <c r="H35">
        <v>3300</v>
      </c>
      <c r="I35">
        <v>0</v>
      </c>
      <c r="J35">
        <v>0</v>
      </c>
      <c r="K35">
        <v>3300</v>
      </c>
      <c r="L35" t="s">
        <v>69</v>
      </c>
      <c r="M35" t="s">
        <v>115</v>
      </c>
      <c r="O35" t="s">
        <v>163</v>
      </c>
      <c r="P35" t="s">
        <v>44</v>
      </c>
      <c r="Q35">
        <v>3600</v>
      </c>
      <c r="R35">
        <v>1080</v>
      </c>
      <c r="S35">
        <v>1440</v>
      </c>
      <c r="T35">
        <v>1080</v>
      </c>
      <c r="U35">
        <v>300</v>
      </c>
      <c r="V35">
        <v>3900</v>
      </c>
    </row>
    <row r="36" spans="1:22">
      <c r="A36">
        <v>35</v>
      </c>
      <c r="B36" t="s">
        <v>108</v>
      </c>
      <c r="C36" t="s">
        <v>109</v>
      </c>
      <c r="D36" t="e">
        <v>#N/A</v>
      </c>
      <c r="E36" t="s">
        <v>116</v>
      </c>
      <c r="F36" t="s">
        <v>157</v>
      </c>
      <c r="G36">
        <v>43341</v>
      </c>
      <c r="H36">
        <v>3700</v>
      </c>
      <c r="I36">
        <v>0</v>
      </c>
      <c r="J36">
        <v>0</v>
      </c>
      <c r="K36">
        <v>3700</v>
      </c>
      <c r="L36" t="s">
        <v>44</v>
      </c>
      <c r="M36" t="s">
        <v>56</v>
      </c>
      <c r="O36" t="s">
        <v>160</v>
      </c>
      <c r="P36" t="s">
        <v>44</v>
      </c>
      <c r="Q36">
        <v>3800</v>
      </c>
      <c r="R36">
        <v>1140</v>
      </c>
      <c r="S36">
        <v>1520</v>
      </c>
      <c r="T36">
        <v>1140</v>
      </c>
      <c r="U36">
        <v>300</v>
      </c>
      <c r="V36">
        <v>4100</v>
      </c>
    </row>
    <row r="37" spans="1:22">
      <c r="A37">
        <v>36</v>
      </c>
      <c r="B37" t="s">
        <v>72</v>
      </c>
      <c r="C37" t="s">
        <v>117</v>
      </c>
      <c r="D37" t="s">
        <v>118</v>
      </c>
      <c r="E37" t="s">
        <v>119</v>
      </c>
      <c r="F37" t="s">
        <v>157</v>
      </c>
      <c r="G37">
        <v>42879</v>
      </c>
      <c r="H37">
        <v>4849.35</v>
      </c>
      <c r="I37">
        <v>349.35</v>
      </c>
      <c r="J37">
        <v>0</v>
      </c>
      <c r="K37">
        <v>4500</v>
      </c>
      <c r="L37" t="s">
        <v>44</v>
      </c>
      <c r="M37" t="s">
        <v>45</v>
      </c>
      <c r="O37" t="s">
        <v>120</v>
      </c>
      <c r="P37" t="s">
        <v>29</v>
      </c>
      <c r="Q37">
        <v>5200</v>
      </c>
      <c r="R37">
        <v>1560</v>
      </c>
      <c r="S37">
        <v>2080</v>
      </c>
      <c r="T37">
        <v>1560</v>
      </c>
      <c r="U37">
        <v>600</v>
      </c>
      <c r="V37">
        <v>5800</v>
      </c>
    </row>
    <row r="38" spans="1:22">
      <c r="A38">
        <v>37</v>
      </c>
      <c r="B38" t="s">
        <v>72</v>
      </c>
      <c r="C38" t="s">
        <v>117</v>
      </c>
      <c r="D38" t="s">
        <v>121</v>
      </c>
      <c r="E38" t="s">
        <v>122</v>
      </c>
      <c r="F38" t="s">
        <v>157</v>
      </c>
      <c r="G38">
        <v>42941</v>
      </c>
      <c r="H38">
        <v>3900</v>
      </c>
      <c r="I38">
        <v>0</v>
      </c>
      <c r="J38">
        <v>400</v>
      </c>
      <c r="K38">
        <v>3500</v>
      </c>
      <c r="L38" t="s">
        <v>44</v>
      </c>
      <c r="M38" t="s">
        <v>65</v>
      </c>
      <c r="O38" t="s">
        <v>158</v>
      </c>
      <c r="P38" t="s">
        <v>44</v>
      </c>
      <c r="Q38">
        <v>4200</v>
      </c>
      <c r="R38">
        <v>1260</v>
      </c>
      <c r="S38">
        <v>1680</v>
      </c>
      <c r="T38">
        <v>1260</v>
      </c>
      <c r="U38">
        <v>400</v>
      </c>
      <c r="V38">
        <v>4600</v>
      </c>
    </row>
    <row r="39" spans="1:22">
      <c r="A39">
        <v>38</v>
      </c>
      <c r="B39" t="s">
        <v>123</v>
      </c>
      <c r="C39" t="s">
        <v>124</v>
      </c>
      <c r="D39" t="s">
        <v>125</v>
      </c>
      <c r="E39" t="s">
        <v>126</v>
      </c>
      <c r="F39" t="s">
        <v>157</v>
      </c>
      <c r="G39">
        <v>42850</v>
      </c>
      <c r="H39">
        <v>3782</v>
      </c>
      <c r="I39">
        <v>0</v>
      </c>
      <c r="J39">
        <v>482</v>
      </c>
      <c r="K39">
        <v>3300</v>
      </c>
      <c r="L39" t="s">
        <v>69</v>
      </c>
      <c r="M39" t="s">
        <v>115</v>
      </c>
      <c r="O39" t="s">
        <v>159</v>
      </c>
      <c r="P39" t="s">
        <v>29</v>
      </c>
      <c r="Q39">
        <v>4000</v>
      </c>
      <c r="R39">
        <v>1200</v>
      </c>
      <c r="S39">
        <v>1600</v>
      </c>
      <c r="T39">
        <v>1200</v>
      </c>
      <c r="U39">
        <v>400</v>
      </c>
      <c r="V39">
        <v>4400</v>
      </c>
    </row>
    <row r="40" spans="1:22">
      <c r="A40">
        <v>39</v>
      </c>
      <c r="B40" t="s">
        <v>123</v>
      </c>
      <c r="C40" t="s">
        <v>124</v>
      </c>
      <c r="D40" t="s">
        <v>125</v>
      </c>
      <c r="E40" t="s">
        <v>127</v>
      </c>
      <c r="F40" t="s">
        <v>157</v>
      </c>
      <c r="G40">
        <v>42894</v>
      </c>
      <c r="H40">
        <v>3205</v>
      </c>
      <c r="I40">
        <v>0</v>
      </c>
      <c r="J40">
        <v>405</v>
      </c>
      <c r="K40">
        <v>2800</v>
      </c>
      <c r="L40" t="s">
        <v>69</v>
      </c>
      <c r="M40" t="s">
        <v>128</v>
      </c>
      <c r="O40" t="s">
        <v>162</v>
      </c>
      <c r="P40" t="s">
        <v>44</v>
      </c>
      <c r="Q40">
        <v>3400</v>
      </c>
      <c r="R40">
        <v>1020</v>
      </c>
      <c r="S40">
        <v>1360</v>
      </c>
      <c r="T40">
        <v>1020</v>
      </c>
      <c r="U40">
        <v>300</v>
      </c>
      <c r="V40">
        <v>3700</v>
      </c>
    </row>
    <row r="41" spans="1:22">
      <c r="A41">
        <v>40</v>
      </c>
      <c r="B41" t="s">
        <v>123</v>
      </c>
      <c r="C41" t="s">
        <v>124</v>
      </c>
      <c r="D41" t="s">
        <v>125</v>
      </c>
      <c r="E41" t="s">
        <v>129</v>
      </c>
      <c r="F41" t="s">
        <v>157</v>
      </c>
      <c r="G41" t="s">
        <v>130</v>
      </c>
      <c r="H41">
        <v>2890</v>
      </c>
      <c r="I41">
        <v>0</v>
      </c>
      <c r="J41">
        <v>190</v>
      </c>
      <c r="K41">
        <v>2700</v>
      </c>
      <c r="L41" t="s">
        <v>69</v>
      </c>
      <c r="M41" t="s">
        <v>131</v>
      </c>
      <c r="O41" t="s">
        <v>162</v>
      </c>
      <c r="P41" t="s">
        <v>44</v>
      </c>
      <c r="Q41">
        <v>3400</v>
      </c>
      <c r="R41">
        <v>1020</v>
      </c>
      <c r="S41">
        <v>1360</v>
      </c>
      <c r="T41">
        <v>1020</v>
      </c>
      <c r="U41">
        <v>300</v>
      </c>
      <c r="V41">
        <v>3700</v>
      </c>
    </row>
    <row r="42" spans="1:22">
      <c r="A42">
        <v>41</v>
      </c>
      <c r="B42" t="s">
        <v>123</v>
      </c>
      <c r="C42" t="s">
        <v>124</v>
      </c>
      <c r="D42" t="s">
        <v>125</v>
      </c>
      <c r="E42" t="s">
        <v>132</v>
      </c>
      <c r="F42" t="s">
        <v>157</v>
      </c>
      <c r="G42">
        <v>42865</v>
      </c>
      <c r="H42">
        <v>7000</v>
      </c>
      <c r="I42">
        <v>0</v>
      </c>
      <c r="J42">
        <v>0</v>
      </c>
      <c r="K42">
        <v>7000</v>
      </c>
      <c r="L42" t="s">
        <v>24</v>
      </c>
      <c r="M42" t="s">
        <v>25</v>
      </c>
      <c r="O42" t="s">
        <v>25</v>
      </c>
      <c r="P42" t="s">
        <v>24</v>
      </c>
      <c r="Q42">
        <v>7000</v>
      </c>
      <c r="R42">
        <v>2100</v>
      </c>
      <c r="S42">
        <v>2800</v>
      </c>
      <c r="T42">
        <v>2100</v>
      </c>
      <c r="V42">
        <v>7000</v>
      </c>
    </row>
    <row r="43" spans="1:22">
      <c r="A43">
        <v>42</v>
      </c>
      <c r="B43" t="s">
        <v>97</v>
      </c>
      <c r="C43" t="s">
        <v>133</v>
      </c>
      <c r="D43" t="s">
        <v>134</v>
      </c>
      <c r="E43" t="s">
        <v>135</v>
      </c>
      <c r="F43" t="s">
        <v>157</v>
      </c>
      <c r="G43">
        <v>43173</v>
      </c>
      <c r="H43">
        <v>3300</v>
      </c>
      <c r="I43">
        <v>0</v>
      </c>
      <c r="J43">
        <v>0</v>
      </c>
      <c r="K43">
        <v>3300</v>
      </c>
      <c r="L43" t="s">
        <v>69</v>
      </c>
      <c r="M43" t="s">
        <v>115</v>
      </c>
      <c r="O43" t="s">
        <v>163</v>
      </c>
      <c r="P43" t="s">
        <v>44</v>
      </c>
      <c r="Q43">
        <v>3600</v>
      </c>
      <c r="R43">
        <v>1080</v>
      </c>
      <c r="S43">
        <v>1440</v>
      </c>
      <c r="T43">
        <v>1080</v>
      </c>
      <c r="U43">
        <v>300</v>
      </c>
      <c r="V43">
        <v>3900</v>
      </c>
    </row>
    <row r="44" spans="1:22">
      <c r="A44">
        <v>43</v>
      </c>
      <c r="B44" t="s">
        <v>97</v>
      </c>
      <c r="C44" t="s">
        <v>133</v>
      </c>
      <c r="D44" t="s">
        <v>136</v>
      </c>
      <c r="E44" t="s">
        <v>137</v>
      </c>
      <c r="F44" t="s">
        <v>157</v>
      </c>
      <c r="G44">
        <v>43349</v>
      </c>
      <c r="H44">
        <v>3300</v>
      </c>
      <c r="I44">
        <v>0</v>
      </c>
      <c r="J44">
        <v>0</v>
      </c>
      <c r="K44">
        <v>3300</v>
      </c>
      <c r="L44" t="s">
        <v>69</v>
      </c>
      <c r="M44" t="s">
        <v>115</v>
      </c>
      <c r="O44" t="s">
        <v>164</v>
      </c>
      <c r="P44" t="s">
        <v>44</v>
      </c>
      <c r="Q44">
        <v>3200</v>
      </c>
      <c r="R44">
        <v>960</v>
      </c>
      <c r="S44">
        <v>1280</v>
      </c>
      <c r="T44">
        <v>960</v>
      </c>
      <c r="U44">
        <v>0</v>
      </c>
      <c r="V44">
        <v>3200</v>
      </c>
    </row>
    <row r="45" spans="1:22">
      <c r="A45">
        <v>44</v>
      </c>
      <c r="B45" t="s">
        <v>97</v>
      </c>
      <c r="C45" t="s">
        <v>133</v>
      </c>
      <c r="D45" t="s">
        <v>138</v>
      </c>
      <c r="E45" t="s">
        <v>139</v>
      </c>
      <c r="F45" t="s">
        <v>157</v>
      </c>
      <c r="G45">
        <v>43374</v>
      </c>
      <c r="H45">
        <v>4300</v>
      </c>
      <c r="I45">
        <v>0</v>
      </c>
      <c r="J45">
        <v>0</v>
      </c>
      <c r="K45">
        <v>4300</v>
      </c>
      <c r="L45" t="s">
        <v>44</v>
      </c>
      <c r="M45" t="s">
        <v>52</v>
      </c>
      <c r="O45" t="s">
        <v>159</v>
      </c>
      <c r="P45" t="s">
        <v>44</v>
      </c>
      <c r="Q45">
        <v>4000</v>
      </c>
      <c r="R45">
        <v>1200</v>
      </c>
      <c r="S45">
        <v>1600</v>
      </c>
      <c r="T45">
        <v>1200</v>
      </c>
      <c r="U45">
        <v>400</v>
      </c>
      <c r="V45">
        <v>4400</v>
      </c>
    </row>
    <row r="46" spans="1:22">
      <c r="A46">
        <v>45</v>
      </c>
      <c r="B46" t="s">
        <v>97</v>
      </c>
      <c r="C46" t="s">
        <v>133</v>
      </c>
      <c r="D46" t="s">
        <v>140</v>
      </c>
      <c r="E46" t="s">
        <v>141</v>
      </c>
      <c r="F46" t="s">
        <v>157</v>
      </c>
      <c r="G46">
        <v>43384</v>
      </c>
      <c r="H46">
        <v>4200</v>
      </c>
      <c r="I46">
        <v>0</v>
      </c>
      <c r="J46">
        <v>0</v>
      </c>
      <c r="K46">
        <v>4200</v>
      </c>
      <c r="L46" t="s">
        <v>44</v>
      </c>
      <c r="M46" t="s">
        <v>52</v>
      </c>
      <c r="O46" t="s">
        <v>159</v>
      </c>
      <c r="P46" t="s">
        <v>44</v>
      </c>
      <c r="Q46">
        <v>4000</v>
      </c>
      <c r="R46">
        <v>1200</v>
      </c>
      <c r="S46">
        <v>1600</v>
      </c>
      <c r="T46">
        <v>1200</v>
      </c>
      <c r="U46">
        <v>400</v>
      </c>
      <c r="V46">
        <v>4400</v>
      </c>
    </row>
    <row r="47" spans="1:22">
      <c r="A47">
        <v>46</v>
      </c>
      <c r="B47" t="s">
        <v>142</v>
      </c>
      <c r="C47" t="s">
        <v>143</v>
      </c>
      <c r="D47" t="s">
        <v>144</v>
      </c>
      <c r="E47" t="s">
        <v>145</v>
      </c>
      <c r="F47" t="s">
        <v>157</v>
      </c>
      <c r="G47">
        <v>42614</v>
      </c>
      <c r="H47">
        <v>4256</v>
      </c>
      <c r="I47">
        <v>0</v>
      </c>
      <c r="J47">
        <v>756</v>
      </c>
      <c r="K47">
        <v>3500</v>
      </c>
      <c r="L47" t="s">
        <v>44</v>
      </c>
      <c r="M47" t="s">
        <v>65</v>
      </c>
      <c r="O47" t="s">
        <v>49</v>
      </c>
      <c r="P47" t="s">
        <v>29</v>
      </c>
      <c r="Q47">
        <v>4600</v>
      </c>
      <c r="R47">
        <v>1380</v>
      </c>
      <c r="S47">
        <v>1840</v>
      </c>
      <c r="T47">
        <v>1380</v>
      </c>
      <c r="U47">
        <v>500</v>
      </c>
      <c r="V47">
        <v>5100</v>
      </c>
    </row>
    <row r="48" spans="1:22">
      <c r="A48">
        <v>47</v>
      </c>
      <c r="B48" t="s">
        <v>142</v>
      </c>
      <c r="C48" t="s">
        <v>143</v>
      </c>
      <c r="D48" t="s">
        <v>144</v>
      </c>
      <c r="E48" t="s">
        <v>146</v>
      </c>
      <c r="F48" t="s">
        <v>157</v>
      </c>
      <c r="G48" t="s">
        <v>147</v>
      </c>
      <c r="H48">
        <v>4956</v>
      </c>
      <c r="I48">
        <v>0</v>
      </c>
      <c r="J48">
        <v>756</v>
      </c>
      <c r="K48">
        <v>4200</v>
      </c>
      <c r="L48" t="s">
        <v>44</v>
      </c>
      <c r="M48" t="s">
        <v>52</v>
      </c>
      <c r="O48" t="s">
        <v>49</v>
      </c>
      <c r="P48" t="s">
        <v>46</v>
      </c>
      <c r="Q48">
        <v>4600</v>
      </c>
      <c r="R48">
        <v>1380</v>
      </c>
      <c r="S48">
        <v>1840</v>
      </c>
      <c r="T48">
        <v>1380</v>
      </c>
      <c r="U48">
        <v>500</v>
      </c>
      <c r="V48">
        <v>5100</v>
      </c>
    </row>
    <row r="49" spans="1:22">
      <c r="A49">
        <v>48</v>
      </c>
      <c r="B49" t="s">
        <v>142</v>
      </c>
      <c r="C49" t="s">
        <v>148</v>
      </c>
      <c r="D49" t="s">
        <v>149</v>
      </c>
      <c r="E49" t="s">
        <v>150</v>
      </c>
      <c r="F49" t="s">
        <v>157</v>
      </c>
      <c r="G49">
        <v>42305</v>
      </c>
      <c r="H49">
        <v>6072</v>
      </c>
      <c r="I49">
        <v>0</v>
      </c>
      <c r="J49">
        <v>772</v>
      </c>
      <c r="K49">
        <v>5300</v>
      </c>
      <c r="L49" t="s">
        <v>29</v>
      </c>
      <c r="M49" t="s">
        <v>120</v>
      </c>
      <c r="O49" t="s">
        <v>35</v>
      </c>
      <c r="P49" t="s">
        <v>29</v>
      </c>
      <c r="Q49">
        <v>6100</v>
      </c>
      <c r="R49">
        <v>1830</v>
      </c>
      <c r="S49">
        <v>2440</v>
      </c>
      <c r="T49">
        <v>1830</v>
      </c>
      <c r="U49">
        <v>900</v>
      </c>
      <c r="V49">
        <v>7000</v>
      </c>
    </row>
    <row r="50" spans="1:22">
      <c r="A50">
        <v>49</v>
      </c>
      <c r="B50" t="s">
        <v>142</v>
      </c>
      <c r="C50" t="s">
        <v>148</v>
      </c>
      <c r="D50" t="s">
        <v>149</v>
      </c>
      <c r="E50" t="s">
        <v>151</v>
      </c>
      <c r="F50" t="s">
        <v>157</v>
      </c>
      <c r="G50">
        <v>42590</v>
      </c>
      <c r="H50">
        <v>5487.5</v>
      </c>
      <c r="I50">
        <v>0</v>
      </c>
      <c r="J50">
        <v>987.5</v>
      </c>
      <c r="K50">
        <v>4500</v>
      </c>
      <c r="L50" t="s">
        <v>44</v>
      </c>
      <c r="M50" t="s">
        <v>45</v>
      </c>
      <c r="O50" t="s">
        <v>120</v>
      </c>
      <c r="P50" t="s">
        <v>29</v>
      </c>
      <c r="Q50">
        <v>5200</v>
      </c>
      <c r="R50">
        <v>1560</v>
      </c>
      <c r="S50">
        <v>2080</v>
      </c>
      <c r="T50">
        <v>1560</v>
      </c>
      <c r="U50">
        <v>600</v>
      </c>
      <c r="V50">
        <v>5800</v>
      </c>
    </row>
    <row r="51" spans="1:22">
      <c r="A51">
        <v>50</v>
      </c>
      <c r="B51" t="s">
        <v>142</v>
      </c>
      <c r="C51" t="s">
        <v>148</v>
      </c>
      <c r="D51" t="s">
        <v>152</v>
      </c>
      <c r="E51" t="s">
        <v>153</v>
      </c>
      <c r="F51" t="s">
        <v>157</v>
      </c>
      <c r="G51">
        <v>43039</v>
      </c>
      <c r="H51">
        <v>3379</v>
      </c>
      <c r="I51">
        <v>0</v>
      </c>
      <c r="J51">
        <v>279</v>
      </c>
      <c r="K51">
        <v>3100</v>
      </c>
      <c r="L51" t="s">
        <v>69</v>
      </c>
      <c r="M51" t="s">
        <v>70</v>
      </c>
      <c r="O51" t="s">
        <v>162</v>
      </c>
      <c r="P51" t="s">
        <v>44</v>
      </c>
      <c r="Q51">
        <v>3400</v>
      </c>
      <c r="R51">
        <v>1020</v>
      </c>
      <c r="S51">
        <v>1360</v>
      </c>
      <c r="T51">
        <v>1020</v>
      </c>
      <c r="U51">
        <v>300</v>
      </c>
      <c r="V51">
        <v>3700</v>
      </c>
    </row>
    <row r="52" spans="1:22">
      <c r="A52">
        <v>51</v>
      </c>
      <c r="B52" t="s">
        <v>142</v>
      </c>
      <c r="C52" t="s">
        <v>148</v>
      </c>
      <c r="D52" t="s">
        <v>152</v>
      </c>
      <c r="E52" t="s">
        <v>154</v>
      </c>
      <c r="F52" t="s">
        <v>157</v>
      </c>
      <c r="G52" t="s">
        <v>155</v>
      </c>
      <c r="H52">
        <v>5016</v>
      </c>
      <c r="I52">
        <v>0</v>
      </c>
      <c r="J52">
        <v>716</v>
      </c>
      <c r="K52">
        <v>4300</v>
      </c>
      <c r="L52" t="s">
        <v>44</v>
      </c>
      <c r="M52" t="s">
        <v>52</v>
      </c>
      <c r="O52" t="s">
        <v>34</v>
      </c>
      <c r="P52" t="s">
        <v>29</v>
      </c>
      <c r="Q52">
        <v>5500</v>
      </c>
      <c r="R52">
        <v>1650</v>
      </c>
      <c r="S52">
        <v>2200</v>
      </c>
      <c r="T52">
        <v>1650</v>
      </c>
      <c r="U52">
        <v>600</v>
      </c>
      <c r="V52">
        <v>6100</v>
      </c>
    </row>
  </sheetData>
  <autoFilter ref="A1:V52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61677</dc:creator>
  <cp:lastModifiedBy>黄焮柔</cp:lastModifiedBy>
  <dcterms:created xsi:type="dcterms:W3CDTF">2018-12-12T06:37:00Z</dcterms:created>
  <dcterms:modified xsi:type="dcterms:W3CDTF">2018-12-12T11:34:57Z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