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00" windowHeight="22400" tabRatio="898"/>
  </bookViews>
  <sheets>
    <sheet name="初一1" sheetId="7" r:id="rId1"/>
    <sheet name="初一2" sheetId="9" r:id="rId2"/>
    <sheet name="初一3" sheetId="8" r:id="rId3"/>
    <sheet name="初一4" sheetId="10" r:id="rId4"/>
    <sheet name="初一5" sheetId="11" r:id="rId5"/>
    <sheet name="初一6" sheetId="5" r:id="rId6"/>
    <sheet name="初一7" sheetId="3" r:id="rId7"/>
    <sheet name="初一8" sheetId="12" r:id="rId8"/>
    <sheet name="总表" sheetId="13" r:id="rId9"/>
    <sheet name="总表2" sheetId="14" r:id="rId10"/>
    <sheet name="按名次" sheetId="15" r:id="rId11"/>
    <sheet name="综合排名" sheetId="16" r:id="rId12"/>
    <sheet name="优秀率排名" sheetId="17" r:id="rId13"/>
    <sheet name="及格率排名" sheetId="18" r:id="rId14"/>
    <sheet name="平均分排名" sheetId="19" r:id="rId15"/>
  </sheets>
  <definedNames>
    <definedName name="_xlnm.Print_Titles" localSheetId="10">按名次!#REF!</definedName>
    <definedName name="_xlnm._FilterDatabase" localSheetId="9" hidden="1">总表2!#REF!</definedName>
  </definedNames>
  <calcPr calcId="144525"/>
</workbook>
</file>

<file path=xl/sharedStrings.xml><?xml version="1.0" encoding="utf-8"?>
<sst xmlns="http://schemas.openxmlformats.org/spreadsheetml/2006/main" count="450">
  <si>
    <t>考号</t>
  </si>
  <si>
    <t>姓名</t>
  </si>
  <si>
    <t>语文
100分</t>
  </si>
  <si>
    <t>数学
100分</t>
  </si>
  <si>
    <t>英语
100分</t>
  </si>
  <si>
    <t>政治</t>
  </si>
  <si>
    <t>历史</t>
  </si>
  <si>
    <t>地理</t>
  </si>
  <si>
    <t>生 物</t>
  </si>
  <si>
    <t>总分</t>
  </si>
  <si>
    <t>班级名次</t>
  </si>
  <si>
    <t>年级名次</t>
  </si>
  <si>
    <t>语文
年级排名</t>
  </si>
  <si>
    <t>数学
年级排名</t>
  </si>
  <si>
    <t>英语
年级排名</t>
  </si>
  <si>
    <t>政治
年级排名</t>
  </si>
  <si>
    <t>历史
年级排名</t>
  </si>
  <si>
    <t>地理
年级排名</t>
  </si>
  <si>
    <t>生物
年级排名</t>
  </si>
  <si>
    <t>鲍奕坤</t>
  </si>
  <si>
    <t>陈锦宇</t>
  </si>
  <si>
    <t>陈显凡</t>
  </si>
  <si>
    <t>陈宥玮</t>
  </si>
  <si>
    <t>陈梓泓</t>
  </si>
  <si>
    <t>戴家乐</t>
  </si>
  <si>
    <t>符谷基</t>
  </si>
  <si>
    <t>符曼妮</t>
  </si>
  <si>
    <t>郭天阳</t>
  </si>
  <si>
    <t>候玺伦</t>
  </si>
  <si>
    <t>胡其巧</t>
  </si>
  <si>
    <t>黄堂卫</t>
  </si>
  <si>
    <t>黄雨萱</t>
  </si>
  <si>
    <t>李奥博</t>
  </si>
  <si>
    <t>李婉祯</t>
  </si>
  <si>
    <t>李先国</t>
  </si>
  <si>
    <t>梁健新</t>
  </si>
  <si>
    <t>林思妤</t>
  </si>
  <si>
    <t>罗俊豪</t>
  </si>
  <si>
    <t>骆怡静</t>
  </si>
  <si>
    <t>莫如璇</t>
  </si>
  <si>
    <t>莫耀翔</t>
  </si>
  <si>
    <t>彭安欣</t>
  </si>
  <si>
    <t>苏运锴</t>
  </si>
  <si>
    <t>唐静轩</t>
  </si>
  <si>
    <t>唐蔚良</t>
  </si>
  <si>
    <t>王海清</t>
  </si>
  <si>
    <t>王一琳</t>
  </si>
  <si>
    <t>吴槟楠</t>
  </si>
  <si>
    <t>吴洁怡</t>
  </si>
  <si>
    <t>吴  宇</t>
  </si>
  <si>
    <t>肖佳佳</t>
  </si>
  <si>
    <t>邢增益</t>
  </si>
  <si>
    <t>杨  晨</t>
  </si>
  <si>
    <t>杨康瑞</t>
  </si>
  <si>
    <t>转学</t>
  </si>
  <si>
    <t>叶长泓</t>
  </si>
  <si>
    <t>张  楠</t>
  </si>
  <si>
    <t>张满钰</t>
  </si>
  <si>
    <t>张宇茂</t>
  </si>
  <si>
    <t>钟远宜</t>
  </si>
  <si>
    <t>周召栋</t>
  </si>
  <si>
    <t>平均分</t>
  </si>
  <si>
    <t>60/72分 以上</t>
  </si>
  <si>
    <t>80/96分 以上</t>
  </si>
  <si>
    <t>0-59/71</t>
  </si>
  <si>
    <t>最高分</t>
  </si>
  <si>
    <t>最低分</t>
  </si>
  <si>
    <t>人数</t>
  </si>
  <si>
    <t>优秀率</t>
  </si>
  <si>
    <t>及格率</t>
  </si>
  <si>
    <t>姓　名</t>
  </si>
  <si>
    <t>闭永康</t>
  </si>
  <si>
    <t>曾彦凯</t>
  </si>
  <si>
    <t>陈佳敏</t>
  </si>
  <si>
    <t>陈相君</t>
  </si>
  <si>
    <t>陈霄亮</t>
  </si>
  <si>
    <t>陈雨汐</t>
  </si>
  <si>
    <t>陈昀邑</t>
  </si>
  <si>
    <t>邓成辉</t>
  </si>
  <si>
    <t>符鸿涛</t>
  </si>
  <si>
    <t>关婷婷</t>
  </si>
  <si>
    <t>郭彦宏</t>
  </si>
  <si>
    <t>韩喜畴</t>
  </si>
  <si>
    <t>韩永晶</t>
  </si>
  <si>
    <t>黄榆敏</t>
  </si>
  <si>
    <t>黄梓皓</t>
  </si>
  <si>
    <t>吉彦伯</t>
  </si>
  <si>
    <t>林静宇</t>
  </si>
  <si>
    <t>林先宇</t>
  </si>
  <si>
    <t>罗丽萍</t>
  </si>
  <si>
    <t>孟琬清</t>
  </si>
  <si>
    <t>欧阳润</t>
  </si>
  <si>
    <t>庞雯文</t>
  </si>
  <si>
    <t>孙天福</t>
  </si>
  <si>
    <t>唐  轩</t>
  </si>
  <si>
    <t>唐一夫</t>
  </si>
  <si>
    <t>王佳仪</t>
  </si>
  <si>
    <t>王旭</t>
  </si>
  <si>
    <t>王阳钰</t>
  </si>
  <si>
    <t>王瑜钊</t>
  </si>
  <si>
    <t>吴多沅</t>
  </si>
  <si>
    <t>吴宇森</t>
  </si>
  <si>
    <t>肖  淋</t>
  </si>
  <si>
    <t>谢海裕</t>
  </si>
  <si>
    <t>徐小仪</t>
  </si>
  <si>
    <t>杨钦翰</t>
  </si>
  <si>
    <t>叶子豪</t>
  </si>
  <si>
    <t>云  涓</t>
  </si>
  <si>
    <t>张子恒</t>
  </si>
  <si>
    <t>衡眉</t>
  </si>
  <si>
    <t>梁佳恒</t>
  </si>
  <si>
    <t>杨敏燕</t>
  </si>
  <si>
    <t>谭雨欣</t>
  </si>
  <si>
    <t>杨锦鸿</t>
  </si>
  <si>
    <t>杨泽伦</t>
  </si>
  <si>
    <t>王皓麟</t>
  </si>
  <si>
    <t>李邦凯</t>
  </si>
  <si>
    <t>孙菁</t>
  </si>
  <si>
    <t>吴子旭</t>
  </si>
  <si>
    <t>解禹泽</t>
  </si>
  <si>
    <t>洪睿</t>
  </si>
  <si>
    <t>程池</t>
  </si>
  <si>
    <t>李想</t>
  </si>
  <si>
    <t>洪阳</t>
  </si>
  <si>
    <t>黄思语</t>
  </si>
  <si>
    <t>庄国策</t>
  </si>
  <si>
    <t>罗娴</t>
  </si>
  <si>
    <t>孙笠镤</t>
  </si>
  <si>
    <t>朱敏敏</t>
  </si>
  <si>
    <t>王舒艺</t>
  </si>
  <si>
    <t>肖旻雯</t>
  </si>
  <si>
    <t>孔维一</t>
  </si>
  <si>
    <t>季皖渝</t>
  </si>
  <si>
    <t>段泓成</t>
  </si>
  <si>
    <t>秦意刚</t>
  </si>
  <si>
    <t>杨竣淏</t>
  </si>
  <si>
    <t>林倩如</t>
  </si>
  <si>
    <t>杨仁洁</t>
  </si>
  <si>
    <t>祝亚桐</t>
  </si>
  <si>
    <t>曾佳琳</t>
  </si>
  <si>
    <t>张艺潇</t>
  </si>
  <si>
    <t>金浩然</t>
  </si>
  <si>
    <t>陈俊桦</t>
  </si>
  <si>
    <t>程作宇</t>
  </si>
  <si>
    <t>李海山</t>
  </si>
  <si>
    <t>许可健</t>
  </si>
  <si>
    <t>斑级名次</t>
  </si>
  <si>
    <t>蔡  友</t>
  </si>
  <si>
    <t>陈  婕</t>
  </si>
  <si>
    <t>陈崇裕</t>
  </si>
  <si>
    <t>陈俊儒</t>
  </si>
  <si>
    <t>陈烊壮</t>
  </si>
  <si>
    <t>陈依仪</t>
  </si>
  <si>
    <t>陈在海</t>
  </si>
  <si>
    <t>董晟祺</t>
  </si>
  <si>
    <t>符志海</t>
  </si>
  <si>
    <t>何彬彬</t>
  </si>
  <si>
    <t>黄  宸</t>
  </si>
  <si>
    <t>黄心怡</t>
  </si>
  <si>
    <t>吉家琛</t>
  </si>
  <si>
    <t>李  琳</t>
  </si>
  <si>
    <t>李传华</t>
  </si>
  <si>
    <t>梁其洲</t>
  </si>
  <si>
    <t>梁钰偲</t>
  </si>
  <si>
    <t>陆玫伶</t>
  </si>
  <si>
    <t>吕书丞</t>
  </si>
  <si>
    <t>蒙王妃</t>
  </si>
  <si>
    <t>潘朵拉</t>
  </si>
  <si>
    <t>潘家宽</t>
  </si>
  <si>
    <t>覃飞钰</t>
  </si>
  <si>
    <t>谭  翘</t>
  </si>
  <si>
    <t>唐英议</t>
  </si>
  <si>
    <t>王邦谊</t>
  </si>
  <si>
    <t>王金鲍</t>
  </si>
  <si>
    <t>王振浩</t>
  </si>
  <si>
    <t>翁小珺</t>
  </si>
  <si>
    <t>刘心岚</t>
  </si>
  <si>
    <t>吴毓瑞</t>
  </si>
  <si>
    <t>徐静怡</t>
  </si>
  <si>
    <t>余湘湘</t>
  </si>
  <si>
    <t>喻至嵘</t>
  </si>
  <si>
    <t>郑  隆</t>
  </si>
  <si>
    <t>郑晴璐</t>
  </si>
  <si>
    <t>郑天禧</t>
  </si>
  <si>
    <t>祝  康</t>
  </si>
  <si>
    <t>韩伟杰</t>
  </si>
  <si>
    <t>廖  鹏</t>
  </si>
  <si>
    <t>蔡劲鸿</t>
  </si>
  <si>
    <t>陈嘉</t>
  </si>
  <si>
    <t>陈大纬</t>
  </si>
  <si>
    <t>陈尚余</t>
  </si>
  <si>
    <t>陈一赫</t>
  </si>
  <si>
    <t>陈泽斐</t>
  </si>
  <si>
    <t>方育</t>
  </si>
  <si>
    <t>符宝蓉</t>
  </si>
  <si>
    <t>傅佑杰</t>
  </si>
  <si>
    <t>何浩宾</t>
  </si>
  <si>
    <t>黄崇铭</t>
  </si>
  <si>
    <t>黄晓曦</t>
  </si>
  <si>
    <t>简德弦</t>
  </si>
  <si>
    <t>李斯家</t>
  </si>
  <si>
    <t>梁迅</t>
  </si>
  <si>
    <t>梁振华</t>
  </si>
  <si>
    <t>林展鹏</t>
  </si>
  <si>
    <t>柳晓颖</t>
  </si>
  <si>
    <t>马钰</t>
  </si>
  <si>
    <t>蒙钟程</t>
  </si>
  <si>
    <t>欧一喧</t>
  </si>
  <si>
    <t>彭嘉诚</t>
  </si>
  <si>
    <t>王敏</t>
  </si>
  <si>
    <t>王邦颉</t>
  </si>
  <si>
    <t>王彤</t>
  </si>
  <si>
    <t>王子文</t>
  </si>
  <si>
    <t>翁慧琳</t>
  </si>
  <si>
    <t>吴俊樘</t>
  </si>
  <si>
    <t>夏铭源</t>
  </si>
  <si>
    <t>邢钰佳</t>
  </si>
  <si>
    <t>徐川洲</t>
  </si>
  <si>
    <t>杨洋</t>
  </si>
  <si>
    <t>张程</t>
  </si>
  <si>
    <t>郑敦程</t>
  </si>
  <si>
    <t>郑君浩</t>
  </si>
  <si>
    <t>郑宇新</t>
  </si>
  <si>
    <t>庄国德</t>
  </si>
  <si>
    <t>谢嘉诚</t>
  </si>
  <si>
    <t>吴淑伦</t>
  </si>
  <si>
    <t>曾垂奋</t>
  </si>
  <si>
    <t>陈泓宇</t>
  </si>
  <si>
    <t>陈世杰</t>
  </si>
  <si>
    <t>陈宣谷</t>
  </si>
  <si>
    <t>陈颖宇</t>
  </si>
  <si>
    <t>陈志函</t>
  </si>
  <si>
    <t>冯慧璇</t>
  </si>
  <si>
    <t>冯学鸿</t>
  </si>
  <si>
    <t>葛净彤</t>
  </si>
  <si>
    <t>何声言</t>
  </si>
  <si>
    <t>黄宏壮</t>
  </si>
  <si>
    <t>黄诗涵</t>
  </si>
  <si>
    <t>李涛</t>
  </si>
  <si>
    <t>李志铿</t>
  </si>
  <si>
    <t>连婧羽</t>
  </si>
  <si>
    <t>林炽</t>
  </si>
  <si>
    <t>刘顺涛</t>
  </si>
  <si>
    <t>刘欣洁</t>
  </si>
  <si>
    <t>莫晋</t>
  </si>
  <si>
    <t>聂  淼</t>
  </si>
  <si>
    <t>史贵伟</t>
  </si>
  <si>
    <t>宋晓芬</t>
  </si>
  <si>
    <t>唐  浩</t>
  </si>
  <si>
    <t>涂文馨</t>
  </si>
  <si>
    <t>王丁乐</t>
  </si>
  <si>
    <t>王梓钰</t>
  </si>
  <si>
    <t>王梓凝</t>
  </si>
  <si>
    <t>温紫翠</t>
  </si>
  <si>
    <t>吴英玲</t>
  </si>
  <si>
    <t>吴其鸿</t>
  </si>
  <si>
    <t>徐锴智</t>
  </si>
  <si>
    <t>杨夏瑜</t>
  </si>
  <si>
    <t>杨祖源</t>
  </si>
  <si>
    <t>张家瑋</t>
  </si>
  <si>
    <t>张铁凌</t>
  </si>
  <si>
    <t>郑涵</t>
  </si>
  <si>
    <t>周国豪</t>
  </si>
  <si>
    <t>庄铭浩</t>
  </si>
  <si>
    <t>左雨穗</t>
  </si>
  <si>
    <t>何昌泰</t>
  </si>
  <si>
    <t>王思尹</t>
  </si>
  <si>
    <t>王茹</t>
  </si>
  <si>
    <t>黄今畅</t>
  </si>
  <si>
    <t>史运炜</t>
  </si>
  <si>
    <t>唐欣怡</t>
  </si>
  <si>
    <t>高忠俊</t>
  </si>
  <si>
    <t>雷宝墨</t>
  </si>
  <si>
    <t>郑建辉</t>
  </si>
  <si>
    <t>陈智远</t>
  </si>
  <si>
    <t>王霖</t>
  </si>
  <si>
    <t>陈思好</t>
  </si>
  <si>
    <t>梁超文</t>
  </si>
  <si>
    <t>何宇承</t>
  </si>
  <si>
    <t>薛智耀</t>
  </si>
  <si>
    <t>佘家宜</t>
  </si>
  <si>
    <t>王定宇</t>
  </si>
  <si>
    <t>符芳源</t>
  </si>
  <si>
    <t>方雪蓉</t>
  </si>
  <si>
    <t>杨雯婷</t>
  </si>
  <si>
    <t>刘元阡</t>
  </si>
  <si>
    <t>曾宏源</t>
  </si>
  <si>
    <t>严教豪</t>
  </si>
  <si>
    <t>陈汲极</t>
  </si>
  <si>
    <t>温韩飞</t>
  </si>
  <si>
    <t>林明超</t>
  </si>
  <si>
    <t>符雅雯</t>
  </si>
  <si>
    <t>王源</t>
  </si>
  <si>
    <t>武博仲</t>
  </si>
  <si>
    <t>张荣晔</t>
  </si>
  <si>
    <t>左一睿</t>
  </si>
  <si>
    <t>唐才乐</t>
  </si>
  <si>
    <t>曹歆然</t>
  </si>
  <si>
    <t>吴树良</t>
  </si>
  <si>
    <t>陈思宇</t>
  </si>
  <si>
    <t>李文博</t>
  </si>
  <si>
    <t>牟桐瑶</t>
  </si>
  <si>
    <t>曹玥</t>
  </si>
  <si>
    <t>周家旺</t>
  </si>
  <si>
    <t>王雪玲</t>
  </si>
  <si>
    <t>曾令杰</t>
  </si>
  <si>
    <t>陈继聪</t>
  </si>
  <si>
    <t>陈堇墨</t>
  </si>
  <si>
    <t>陈伟鹏</t>
  </si>
  <si>
    <t>程俊喆</t>
  </si>
  <si>
    <t>范馨予</t>
  </si>
  <si>
    <t>符芳卓</t>
  </si>
  <si>
    <t>符祺琳</t>
  </si>
  <si>
    <t>洪智贤</t>
  </si>
  <si>
    <t>黄彩玲</t>
  </si>
  <si>
    <t>黄子圆</t>
  </si>
  <si>
    <t>黎宇翔</t>
  </si>
  <si>
    <t>李文潮</t>
  </si>
  <si>
    <t>李欣瑶</t>
  </si>
  <si>
    <t>林祺超</t>
  </si>
  <si>
    <t>林艺精</t>
  </si>
  <si>
    <t>龙俊腾</t>
  </si>
  <si>
    <t>罗 荏</t>
  </si>
  <si>
    <t>莫僮深</t>
  </si>
  <si>
    <t>莫耘菲</t>
  </si>
  <si>
    <t>任琪潼</t>
  </si>
  <si>
    <t>苏利拓</t>
  </si>
  <si>
    <t>唐嘉豪</t>
  </si>
  <si>
    <t>唐欣妍</t>
  </si>
  <si>
    <t>王国阳</t>
  </si>
  <si>
    <t>王 蕾</t>
  </si>
  <si>
    <t>王平语</t>
  </si>
  <si>
    <t>符慧琳</t>
  </si>
  <si>
    <t>吴  涵</t>
  </si>
  <si>
    <t>吴挺梁</t>
  </si>
  <si>
    <t>冼康一</t>
  </si>
  <si>
    <t>肖 茜</t>
  </si>
  <si>
    <t>严教昕</t>
  </si>
  <si>
    <t>杨 珊</t>
  </si>
  <si>
    <t>张  渝</t>
  </si>
  <si>
    <t>周梦琳</t>
  </si>
  <si>
    <t>周奕轩</t>
  </si>
  <si>
    <t>杜婉茹</t>
  </si>
  <si>
    <t>方 浩</t>
  </si>
  <si>
    <t>序号</t>
  </si>
  <si>
    <t>语文</t>
  </si>
  <si>
    <t>数学</t>
  </si>
  <si>
    <t>英语</t>
  </si>
  <si>
    <t>生物</t>
  </si>
  <si>
    <t>年级排名</t>
  </si>
  <si>
    <r>
      <t xml:space="preserve">吴 </t>
    </r>
    <r>
      <rPr>
        <sz val="12"/>
        <color indexed="8"/>
        <rFont val="宋体"/>
        <charset val="134"/>
      </rPr>
      <t xml:space="preserve"> 宇</t>
    </r>
  </si>
  <si>
    <r>
      <t xml:space="preserve">杨 </t>
    </r>
    <r>
      <rPr>
        <sz val="12"/>
        <color indexed="8"/>
        <rFont val="宋体"/>
        <charset val="134"/>
      </rPr>
      <t xml:space="preserve"> 晨</t>
    </r>
  </si>
  <si>
    <r>
      <t xml:space="preserve">张 </t>
    </r>
    <r>
      <rPr>
        <sz val="12"/>
        <color indexed="8"/>
        <rFont val="宋体"/>
        <charset val="134"/>
      </rPr>
      <t xml:space="preserve"> 楠</t>
    </r>
  </si>
  <si>
    <t>全年级
总分</t>
  </si>
  <si>
    <t>全年级
平均分</t>
  </si>
  <si>
    <t>60/72
以上</t>
  </si>
  <si>
    <t>80/96分
以上</t>
  </si>
  <si>
    <t>全年级
最高分</t>
  </si>
  <si>
    <t>全年级
最低分</t>
  </si>
  <si>
    <t>全年级
实考人数</t>
  </si>
  <si>
    <t>全年级
优秀率</t>
  </si>
  <si>
    <t>全年级
及格率</t>
  </si>
  <si>
    <t>1班优秀率</t>
  </si>
  <si>
    <t>1班及格率</t>
  </si>
  <si>
    <t>1班平均分</t>
  </si>
  <si>
    <t>2班优秀率</t>
  </si>
  <si>
    <t>2班及格率</t>
  </si>
  <si>
    <t>2班平均分</t>
  </si>
  <si>
    <t>3班优秀率</t>
  </si>
  <si>
    <t>3班及格率</t>
  </si>
  <si>
    <t>3班平均分</t>
  </si>
  <si>
    <t>4班优秀率</t>
  </si>
  <si>
    <t>4班及格率</t>
  </si>
  <si>
    <t>4班平均分</t>
  </si>
  <si>
    <t>5班优秀率</t>
  </si>
  <si>
    <t>5班及格率</t>
  </si>
  <si>
    <t>5班平均分</t>
  </si>
  <si>
    <t>6班优秀率</t>
  </si>
  <si>
    <t>6班及格率</t>
  </si>
  <si>
    <t>6班平均分</t>
  </si>
  <si>
    <t>7班优秀率</t>
  </si>
  <si>
    <t>7班及格率</t>
  </si>
  <si>
    <t>7班平均分</t>
  </si>
  <si>
    <t>8班优秀率</t>
  </si>
  <si>
    <t>8班及格率</t>
  </si>
  <si>
    <t>8班平均分</t>
  </si>
  <si>
    <t>全年级</t>
  </si>
  <si>
    <t>综合指标</t>
  </si>
  <si>
    <t>全部综合</t>
  </si>
  <si>
    <t>排名</t>
  </si>
  <si>
    <t>平均分名次</t>
  </si>
  <si>
    <t xml:space="preserve">   科目
 班级</t>
  </si>
  <si>
    <t>班主任</t>
  </si>
  <si>
    <t>综合</t>
  </si>
  <si>
    <t>指数</t>
  </si>
  <si>
    <t>科任</t>
  </si>
  <si>
    <t>合格率</t>
  </si>
  <si>
    <t>综合
指标</t>
  </si>
  <si>
    <t>综合排名</t>
  </si>
  <si>
    <t>莫尔静</t>
  </si>
  <si>
    <t>符裕奇</t>
  </si>
  <si>
    <t>陈小娟</t>
  </si>
  <si>
    <t>蔡于锋</t>
  </si>
  <si>
    <t>郑莉</t>
  </si>
  <si>
    <t>黄彩珍</t>
  </si>
  <si>
    <t>文华锋</t>
  </si>
  <si>
    <t>李秀章</t>
  </si>
  <si>
    <t>谭雨晴</t>
  </si>
  <si>
    <t>苏雅馨</t>
  </si>
  <si>
    <t>杨爱彬</t>
  </si>
  <si>
    <t>刘隽</t>
  </si>
  <si>
    <t>黄曼宁</t>
  </si>
  <si>
    <t>陈荟花</t>
  </si>
  <si>
    <t>李儒伟</t>
  </si>
  <si>
    <t>卢国兴</t>
  </si>
  <si>
    <t>李敦鹏</t>
  </si>
  <si>
    <t>庞伟</t>
  </si>
  <si>
    <t>陈红霞</t>
  </si>
  <si>
    <t>林翔圳</t>
  </si>
  <si>
    <t>李改芬</t>
  </si>
  <si>
    <t>朱俊玮</t>
  </si>
  <si>
    <t>吴秋丁</t>
  </si>
  <si>
    <t>林开富</t>
  </si>
  <si>
    <t>唐玉珊</t>
  </si>
  <si>
    <t>陈灵丁</t>
  </si>
  <si>
    <t>郑芳雅</t>
  </si>
  <si>
    <t>合计</t>
  </si>
  <si>
    <t>海口市第一中学（南海）2019   -2020   学年度第 二  学期初一年级段考考试</t>
  </si>
  <si>
    <t>优秀率排名</t>
  </si>
  <si>
    <r>
      <t xml:space="preserve">     </t>
    </r>
    <r>
      <rPr>
        <b/>
        <sz val="12"/>
        <color indexed="8"/>
        <rFont val="宋体"/>
        <charset val="134"/>
      </rPr>
      <t>科目</t>
    </r>
    <r>
      <rPr>
        <b/>
        <sz val="12"/>
        <color indexed="8"/>
        <rFont val="宋体"/>
        <charset val="134"/>
      </rPr>
      <t xml:space="preserve">
</t>
    </r>
    <r>
      <rPr>
        <b/>
        <sz val="12"/>
        <color indexed="8"/>
        <rFont val="宋体"/>
        <charset val="134"/>
      </rPr>
      <t>班级</t>
    </r>
  </si>
  <si>
    <t>1班</t>
  </si>
  <si>
    <t>2班</t>
  </si>
  <si>
    <t>3班</t>
  </si>
  <si>
    <t>4班</t>
  </si>
  <si>
    <t>5班</t>
  </si>
  <si>
    <t>6班</t>
  </si>
  <si>
    <t>7班</t>
  </si>
  <si>
    <t>8班</t>
  </si>
  <si>
    <t>及格率排名</t>
  </si>
  <si>
    <t>平均分排名</t>
  </si>
  <si>
    <t>班级</t>
  </si>
  <si>
    <t>语次</t>
  </si>
  <si>
    <t>数次</t>
  </si>
  <si>
    <t>英次</t>
  </si>
  <si>
    <t>政次</t>
  </si>
  <si>
    <t>历次</t>
  </si>
  <si>
    <t>地次</t>
  </si>
  <si>
    <t>生次</t>
  </si>
  <si>
    <t>名次</t>
  </si>
  <si>
    <t xml:space="preserve"> </t>
  </si>
</sst>
</file>

<file path=xl/styles.xml><?xml version="1.0" encoding="utf-8"?>
<styleSheet xmlns="http://schemas.openxmlformats.org/spreadsheetml/2006/main">
  <numFmts count="12">
    <numFmt numFmtId="176" formatCode="0_ "/>
    <numFmt numFmtId="177" formatCode="0.0;[Red]0.0"/>
    <numFmt numFmtId="42" formatCode="_ &quot;￥&quot;* #,##0_ ;_ &quot;￥&quot;* \-#,##0_ ;_ &quot;￥&quot;* &quot;-&quot;_ ;_ @_ "/>
    <numFmt numFmtId="178" formatCode="0.0_);[Red]\(0.0\)"/>
    <numFmt numFmtId="179" formatCode="0_);[Red]\(0\)"/>
    <numFmt numFmtId="180" formatCode="0.00_ "/>
    <numFmt numFmtId="43" formatCode="_ * #,##0.00_ ;_ * \-#,##0.00_ ;_ * &quot;-&quot;??_ ;_ @_ "/>
    <numFmt numFmtId="181" formatCode="0.0%"/>
    <numFmt numFmtId="182" formatCode="0.0_ "/>
    <numFmt numFmtId="44" formatCode="_ &quot;￥&quot;* #,##0.00_ ;_ &quot;￥&quot;* \-#,##0.00_ ;_ &quot;￥&quot;* &quot;-&quot;??_ ;_ @_ "/>
    <numFmt numFmtId="183" formatCode="#&quot;班&quot;"/>
    <numFmt numFmtId="41" formatCode="_ * #,##0_ ;_ * \-#,##0_ ;_ * &quot;-&quot;_ ;_ @_ "/>
  </numFmts>
  <fonts count="66">
    <font>
      <sz val="12"/>
      <name val="宋体"/>
      <charset val="134"/>
    </font>
    <font>
      <sz val="20"/>
      <color rgb="FF000000"/>
      <name val="宋体"/>
      <charset val="134"/>
    </font>
    <font>
      <b/>
      <sz val="12"/>
      <color rgb="FF000000"/>
      <name val="宋体"/>
      <charset val="134"/>
    </font>
    <font>
      <b/>
      <sz val="12"/>
      <color rgb="FF000000"/>
      <name val="仿宋"/>
      <family val="3"/>
      <charset val="134"/>
    </font>
    <font>
      <sz val="12"/>
      <name val="仿宋"/>
      <family val="3"/>
      <charset val="134"/>
    </font>
    <font>
      <b/>
      <sz val="12"/>
      <name val="仿宋"/>
      <family val="3"/>
      <charset val="134"/>
    </font>
    <font>
      <b/>
      <sz val="10"/>
      <name val="黑体"/>
      <family val="3"/>
      <charset val="134"/>
    </font>
    <font>
      <b/>
      <sz val="12"/>
      <name val="黑体"/>
      <family val="3"/>
      <charset val="134"/>
    </font>
    <font>
      <b/>
      <sz val="14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2"/>
      <color rgb="FF000080"/>
      <name val="宋体"/>
      <charset val="134"/>
    </font>
    <font>
      <sz val="12"/>
      <color rgb="FF000000"/>
      <name val="宋体"/>
      <charset val="134"/>
    </font>
    <font>
      <sz val="12"/>
      <color rgb="FF0000FF"/>
      <name val="宋体"/>
      <charset val="134"/>
    </font>
    <font>
      <sz val="12"/>
      <color rgb="FFFF0000"/>
      <name val="宋体"/>
      <charset val="134"/>
    </font>
    <font>
      <b/>
      <sz val="10"/>
      <color indexed="18"/>
      <name val="宋体"/>
      <charset val="134"/>
    </font>
    <font>
      <sz val="10"/>
      <color indexed="12"/>
      <name val="宋体"/>
      <charset val="134"/>
    </font>
    <font>
      <sz val="10"/>
      <name val="宋体"/>
      <charset val="134"/>
    </font>
    <font>
      <b/>
      <sz val="10"/>
      <color indexed="10"/>
      <name val="宋体"/>
      <charset val="134"/>
    </font>
    <font>
      <sz val="14"/>
      <color rgb="FF7030A0"/>
      <name val="宋体"/>
      <charset val="134"/>
    </font>
    <font>
      <sz val="14"/>
      <color rgb="FFFF0000"/>
      <name val="宋体"/>
      <charset val="134"/>
    </font>
    <font>
      <sz val="10"/>
      <color theme="1"/>
      <name val="宋体"/>
      <charset val="134"/>
    </font>
    <font>
      <sz val="10"/>
      <color rgb="FF0000FF"/>
      <name val="宋体"/>
      <charset val="134"/>
    </font>
    <font>
      <sz val="10"/>
      <color rgb="FFFF0000"/>
      <name val="宋体"/>
      <charset val="134"/>
    </font>
    <font>
      <sz val="16"/>
      <color theme="1"/>
      <name val="宋体"/>
      <charset val="134"/>
      <scheme val="minor"/>
    </font>
    <font>
      <b/>
      <sz val="12"/>
      <color rgb="FF0000FF"/>
      <name val="宋体"/>
      <charset val="134"/>
    </font>
    <font>
      <b/>
      <sz val="12"/>
      <color rgb="FFFF0000"/>
      <name val="宋体"/>
      <charset val="134"/>
    </font>
    <font>
      <sz val="16"/>
      <name val="宋体"/>
      <charset val="134"/>
    </font>
    <font>
      <b/>
      <sz val="12"/>
      <color rgb="FFFF00FF"/>
      <name val="宋体"/>
      <charset val="134"/>
    </font>
    <font>
      <sz val="9"/>
      <name val="宋体"/>
      <charset val="134"/>
    </font>
    <font>
      <b/>
      <sz val="14"/>
      <name val="宋体"/>
      <charset val="134"/>
    </font>
    <font>
      <b/>
      <sz val="14"/>
      <color rgb="FF7030A0"/>
      <name val="宋体"/>
      <charset val="134"/>
    </font>
    <font>
      <b/>
      <sz val="14"/>
      <color rgb="FFFF0000"/>
      <name val="宋体"/>
      <charset val="134"/>
    </font>
    <font>
      <sz val="14"/>
      <color theme="1"/>
      <name val="宋体"/>
      <charset val="134"/>
    </font>
    <font>
      <b/>
      <sz val="14"/>
      <color theme="1"/>
      <name val="宋体"/>
      <charset val="134"/>
    </font>
    <font>
      <sz val="12"/>
      <color indexed="8"/>
      <name val="黑体"/>
      <family val="3"/>
      <charset val="134"/>
    </font>
    <font>
      <sz val="10"/>
      <color indexed="8"/>
      <name val="黑体"/>
      <family val="3"/>
      <charset val="134"/>
    </font>
    <font>
      <b/>
      <sz val="12"/>
      <color indexed="8"/>
      <name val="黑体"/>
      <family val="3"/>
      <charset val="134"/>
    </font>
    <font>
      <sz val="10"/>
      <name val="Arial"/>
      <family val="2"/>
      <charset val="0"/>
    </font>
    <font>
      <sz val="12"/>
      <name val="黑体"/>
      <family val="3"/>
      <charset val="134"/>
    </font>
    <font>
      <sz val="12"/>
      <color rgb="FF7030A0"/>
      <name val="宋体"/>
      <charset val="134"/>
    </font>
    <font>
      <sz val="12"/>
      <color rgb="FF7030A0"/>
      <name val="黑体"/>
      <family val="3"/>
      <charset val="134"/>
    </font>
    <font>
      <sz val="12"/>
      <color rgb="FFFF0000"/>
      <name val="黑体"/>
      <family val="3"/>
      <charset val="134"/>
    </font>
    <font>
      <sz val="12"/>
      <color indexed="8"/>
      <name val="宋体"/>
      <charset val="134"/>
      <scheme val="major"/>
    </font>
    <font>
      <sz val="12"/>
      <color theme="1"/>
      <name val="宋体"/>
      <charset val="134"/>
      <scheme val="maj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3F3F7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2"/>
      <color indexed="8"/>
      <name val="宋体"/>
      <charset val="134"/>
    </font>
    <font>
      <sz val="12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 diagonalDown="1">
      <left style="thin">
        <color indexed="8"/>
      </left>
      <right style="thin">
        <color indexed="8"/>
      </right>
      <top style="thin">
        <color indexed="8"/>
      </top>
      <bottom/>
      <diagonal style="thin">
        <color indexed="0"/>
      </diagonal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 diagonalDown="1">
      <left style="thin">
        <color indexed="8"/>
      </left>
      <right style="thin">
        <color indexed="8"/>
      </right>
      <top/>
      <bottom style="thin">
        <color indexed="8"/>
      </bottom>
      <diagonal style="thin">
        <color indexed="0"/>
      </diagonal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</borders>
  <cellStyleXfs count="52">
    <xf numFmtId="0" fontId="0" fillId="0" borderId="0"/>
    <xf numFmtId="0" fontId="0" fillId="0" borderId="0"/>
    <xf numFmtId="0" fontId="47" fillId="0" borderId="0">
      <alignment vertical="center"/>
    </xf>
    <xf numFmtId="0" fontId="45" fillId="32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54" fillId="13" borderId="26" applyNumberFormat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/>
    <xf numFmtId="0" fontId="45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5" fillId="19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61" fillId="14" borderId="26" applyNumberFormat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8" fillId="0" borderId="29" applyNumberFormat="0" applyFill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7" fillId="16" borderId="28" applyNumberFormat="0" applyAlignment="0" applyProtection="0">
      <alignment vertical="center"/>
    </xf>
    <xf numFmtId="0" fontId="56" fillId="14" borderId="27" applyNumberFormat="0" applyAlignment="0" applyProtection="0">
      <alignment vertical="center"/>
    </xf>
    <xf numFmtId="0" fontId="63" fillId="0" borderId="32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/>
    <xf numFmtId="0" fontId="4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0" fillId="7" borderId="25" applyNumberFormat="0" applyFont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/>
    <xf numFmtId="0" fontId="60" fillId="0" borderId="31" applyNumberFormat="0" applyFill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6" fillId="0" borderId="24" applyNumberFormat="0" applyFill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0" borderId="0">
      <alignment vertical="center"/>
    </xf>
    <xf numFmtId="0" fontId="59" fillId="0" borderId="30" applyNumberFormat="0" applyFill="0" applyAlignment="0" applyProtection="0">
      <alignment vertical="center"/>
    </xf>
  </cellStyleXfs>
  <cellXfs count="158">
    <xf numFmtId="0" fontId="0" fillId="0" borderId="0" xfId="0"/>
    <xf numFmtId="0" fontId="1" fillId="0" borderId="0" xfId="0" applyFont="1" applyBorder="1" applyAlignment="1" applyProtection="1">
      <alignment horizontal="center" vertical="center"/>
      <protection hidden="1"/>
    </xf>
    <xf numFmtId="180" fontId="2" fillId="0" borderId="1" xfId="0" applyNumberFormat="1" applyFont="1" applyBorder="1" applyAlignment="1" applyProtection="1">
      <alignment horizontal="center" vertical="center" wrapText="1"/>
      <protection hidden="1"/>
    </xf>
    <xf numFmtId="180" fontId="2" fillId="0" borderId="2" xfId="0" applyNumberFormat="1" applyFont="1" applyBorder="1" applyAlignment="1" applyProtection="1">
      <alignment horizontal="center" vertical="center" wrapText="1"/>
      <protection hidden="1"/>
    </xf>
    <xf numFmtId="179" fontId="3" fillId="0" borderId="2" xfId="0" applyNumberFormat="1" applyFont="1" applyBorder="1" applyAlignment="1" applyProtection="1">
      <alignment horizontal="center" vertical="center" wrapText="1"/>
      <protection hidden="1"/>
    </xf>
    <xf numFmtId="183" fontId="4" fillId="0" borderId="3" xfId="0" applyNumberFormat="1" applyFont="1" applyBorder="1" applyAlignment="1">
      <alignment vertical="center"/>
    </xf>
    <xf numFmtId="178" fontId="4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78" fontId="5" fillId="0" borderId="5" xfId="0" applyNumberFormat="1" applyFont="1" applyBorder="1" applyAlignment="1">
      <alignment vertical="center"/>
    </xf>
    <xf numFmtId="178" fontId="5" fillId="0" borderId="6" xfId="0" applyNumberFormat="1" applyFont="1" applyBorder="1" applyAlignment="1">
      <alignment vertical="center"/>
    </xf>
    <xf numFmtId="178" fontId="6" fillId="0" borderId="0" xfId="0" applyNumberFormat="1" applyFont="1" applyBorder="1" applyAlignment="1">
      <alignment vertical="center"/>
    </xf>
    <xf numFmtId="0" fontId="0" fillId="0" borderId="0" xfId="0" applyBorder="1" applyAlignment="1" applyProtection="1">
      <alignment vertical="center"/>
      <protection locked="0"/>
    </xf>
    <xf numFmtId="178" fontId="7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7" xfId="0" applyFont="1" applyBorder="1" applyAlignment="1" applyProtection="1">
      <alignment horizontal="left" vertical="center" wrapText="1"/>
      <protection hidden="1"/>
    </xf>
    <xf numFmtId="0" fontId="8" fillId="0" borderId="8" xfId="0" applyFont="1" applyBorder="1" applyAlignment="1" applyProtection="1">
      <alignment horizontal="center" vertical="center"/>
      <protection hidden="1"/>
    </xf>
    <xf numFmtId="0" fontId="8" fillId="0" borderId="9" xfId="0" applyFont="1" applyBorder="1" applyAlignment="1" applyProtection="1">
      <alignment horizontal="center" vertical="center"/>
      <protection hidden="1"/>
    </xf>
    <xf numFmtId="0" fontId="9" fillId="0" borderId="10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/>
      <protection hidden="1"/>
    </xf>
    <xf numFmtId="183" fontId="2" fillId="0" borderId="11" xfId="0" applyNumberFormat="1" applyFont="1" applyBorder="1" applyAlignment="1" applyProtection="1">
      <alignment horizontal="center" vertical="center"/>
      <protection hidden="1"/>
    </xf>
    <xf numFmtId="181" fontId="2" fillId="0" borderId="10" xfId="0" applyNumberFormat="1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>
      <alignment vertical="center"/>
    </xf>
    <xf numFmtId="181" fontId="2" fillId="0" borderId="4" xfId="0" applyNumberFormat="1" applyFont="1" applyBorder="1" applyAlignment="1" applyProtection="1">
      <alignment horizontal="center" vertical="center"/>
      <protection hidden="1"/>
    </xf>
    <xf numFmtId="183" fontId="2" fillId="0" borderId="12" xfId="0" applyNumberFormat="1" applyFont="1" applyBorder="1" applyAlignment="1" applyProtection="1">
      <alignment horizontal="center" vertical="center"/>
      <protection hidden="1"/>
    </xf>
    <xf numFmtId="181" fontId="2" fillId="0" borderId="13" xfId="0" applyNumberFormat="1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181" fontId="2" fillId="0" borderId="6" xfId="0" applyNumberFormat="1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11" fillId="0" borderId="0" xfId="0" applyFont="1" applyBorder="1" applyAlignment="1" applyProtection="1">
      <alignment horizontal="center" vertical="center"/>
      <protection hidden="1"/>
    </xf>
    <xf numFmtId="0" fontId="12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horizontal="center" vertical="center"/>
      <protection hidden="1"/>
    </xf>
    <xf numFmtId="0" fontId="14" fillId="0" borderId="0" xfId="0" applyFont="1" applyBorder="1" applyAlignment="1" applyProtection="1">
      <alignment horizontal="center" vertical="center"/>
      <protection hidden="1"/>
    </xf>
    <xf numFmtId="0" fontId="14" fillId="0" borderId="0" xfId="0" applyFont="1" applyBorder="1" applyAlignment="1" applyProtection="1">
      <alignment vertical="center"/>
      <protection locked="0"/>
    </xf>
    <xf numFmtId="177" fontId="0" fillId="0" borderId="0" xfId="0" applyNumberFormat="1"/>
    <xf numFmtId="182" fontId="0" fillId="0" borderId="0" xfId="0" applyNumberFormat="1"/>
    <xf numFmtId="0" fontId="15" fillId="0" borderId="14" xfId="0" applyNumberFormat="1" applyFont="1" applyFill="1" applyBorder="1" applyAlignment="1" applyProtection="1">
      <alignment horizontal="left" vertical="center" wrapText="1"/>
      <protection hidden="1"/>
    </xf>
    <xf numFmtId="0" fontId="15" fillId="0" borderId="15" xfId="0" applyNumberFormat="1" applyFont="1" applyFill="1" applyBorder="1" applyAlignment="1" applyProtection="1">
      <alignment horizontal="center" vertical="center" wrapText="1"/>
      <protection hidden="1"/>
    </xf>
    <xf numFmtId="0" fontId="15" fillId="0" borderId="16" xfId="0" applyNumberFormat="1" applyFont="1" applyFill="1" applyBorder="1" applyAlignment="1" applyProtection="1">
      <alignment horizontal="center" vertical="center"/>
      <protection hidden="1"/>
    </xf>
    <xf numFmtId="0" fontId="15" fillId="0" borderId="17" xfId="0" applyNumberFormat="1" applyFont="1" applyFill="1" applyBorder="1" applyAlignment="1" applyProtection="1">
      <alignment horizontal="center" vertical="center"/>
      <protection hidden="1"/>
    </xf>
    <xf numFmtId="0" fontId="15" fillId="0" borderId="18" xfId="0" applyNumberFormat="1" applyFont="1" applyFill="1" applyBorder="1" applyAlignment="1" applyProtection="1">
      <alignment horizontal="left" vertical="center" wrapText="1"/>
      <protection hidden="1"/>
    </xf>
    <xf numFmtId="0" fontId="15" fillId="0" borderId="19" xfId="0" applyNumberFormat="1" applyFont="1" applyFill="1" applyBorder="1" applyAlignment="1" applyProtection="1">
      <alignment horizontal="center" vertical="center" wrapText="1"/>
      <protection hidden="1"/>
    </xf>
    <xf numFmtId="180" fontId="15" fillId="0" borderId="20" xfId="0" applyNumberFormat="1" applyFont="1" applyFill="1" applyBorder="1" applyAlignment="1" applyProtection="1">
      <alignment horizontal="center" vertical="center"/>
      <protection hidden="1"/>
    </xf>
    <xf numFmtId="0" fontId="15" fillId="0" borderId="20" xfId="0" applyNumberFormat="1" applyFont="1" applyFill="1" applyBorder="1" applyAlignment="1" applyProtection="1">
      <alignment horizontal="center" vertical="center"/>
      <protection hidden="1"/>
    </xf>
    <xf numFmtId="183" fontId="16" fillId="0" borderId="20" xfId="0" applyNumberFormat="1" applyFont="1" applyFill="1" applyBorder="1" applyAlignment="1" applyProtection="1">
      <alignment horizontal="center" vertical="center"/>
      <protection hidden="1"/>
    </xf>
    <xf numFmtId="180" fontId="16" fillId="0" borderId="20" xfId="0" applyNumberFormat="1" applyFont="1" applyFill="1" applyBorder="1" applyAlignment="1" applyProtection="1">
      <alignment horizontal="center" vertical="center"/>
      <protection hidden="1"/>
    </xf>
    <xf numFmtId="0" fontId="16" fillId="0" borderId="20" xfId="0" applyNumberFormat="1" applyFont="1" applyFill="1" applyBorder="1" applyAlignment="1" applyProtection="1">
      <alignment horizontal="center" vertical="center"/>
      <protection hidden="1"/>
    </xf>
    <xf numFmtId="183" fontId="17" fillId="2" borderId="20" xfId="0" applyNumberFormat="1" applyFont="1" applyFill="1" applyBorder="1" applyAlignment="1" applyProtection="1">
      <alignment horizontal="center" vertical="center"/>
      <protection hidden="1"/>
    </xf>
    <xf numFmtId="180" fontId="16" fillId="2" borderId="20" xfId="0" applyNumberFormat="1" applyFont="1" applyFill="1" applyBorder="1" applyAlignment="1" applyProtection="1">
      <alignment horizontal="center" vertical="center"/>
      <protection hidden="1"/>
    </xf>
    <xf numFmtId="0" fontId="16" fillId="2" borderId="20" xfId="0" applyNumberFormat="1" applyFont="1" applyFill="1" applyBorder="1" applyAlignment="1" applyProtection="1">
      <alignment horizontal="center" vertical="center"/>
      <protection hidden="1"/>
    </xf>
    <xf numFmtId="0" fontId="18" fillId="0" borderId="20" xfId="0" applyNumberFormat="1" applyFont="1" applyFill="1" applyBorder="1" applyAlignment="1" applyProtection="1">
      <alignment horizontal="center" vertical="center"/>
      <protection hidden="1"/>
    </xf>
    <xf numFmtId="180" fontId="18" fillId="0" borderId="20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/>
    <xf numFmtId="0" fontId="19" fillId="0" borderId="0" xfId="0" applyFont="1"/>
    <xf numFmtId="0" fontId="15" fillId="0" borderId="21" xfId="0" applyNumberFormat="1" applyFont="1" applyFill="1" applyBorder="1" applyAlignment="1" applyProtection="1">
      <alignment horizontal="center" vertical="center"/>
      <protection hidden="1"/>
    </xf>
    <xf numFmtId="0" fontId="15" fillId="0" borderId="20" xfId="0" applyNumberFormat="1" applyFont="1" applyFill="1" applyBorder="1" applyAlignment="1" applyProtection="1">
      <alignment horizontal="center" vertical="center" wrapText="1"/>
      <protection hidden="1"/>
    </xf>
    <xf numFmtId="182" fontId="15" fillId="0" borderId="20" xfId="0" applyNumberFormat="1" applyFont="1" applyFill="1" applyBorder="1" applyAlignment="1" applyProtection="1">
      <alignment horizontal="center" vertical="center"/>
      <protection hidden="1"/>
    </xf>
    <xf numFmtId="177" fontId="15" fillId="0" borderId="20" xfId="0" applyNumberFormat="1" applyFont="1" applyFill="1" applyBorder="1" applyAlignment="1" applyProtection="1">
      <alignment horizontal="center" vertical="center"/>
      <protection hidden="1"/>
    </xf>
    <xf numFmtId="182" fontId="16" fillId="0" borderId="20" xfId="0" applyNumberFormat="1" applyFont="1" applyFill="1" applyBorder="1" applyAlignment="1" applyProtection="1">
      <alignment horizontal="center" vertical="center"/>
      <protection hidden="1"/>
    </xf>
    <xf numFmtId="181" fontId="16" fillId="0" borderId="20" xfId="0" applyNumberFormat="1" applyFont="1" applyFill="1" applyBorder="1" applyAlignment="1" applyProtection="1">
      <alignment horizontal="center" vertical="center"/>
      <protection hidden="1"/>
    </xf>
    <xf numFmtId="0" fontId="17" fillId="2" borderId="20" xfId="0" applyNumberFormat="1" applyFont="1" applyFill="1" applyBorder="1" applyAlignment="1" applyProtection="1">
      <alignment horizontal="center" vertical="center"/>
      <protection hidden="1"/>
    </xf>
    <xf numFmtId="182" fontId="17" fillId="2" borderId="20" xfId="0" applyNumberFormat="1" applyFont="1" applyFill="1" applyBorder="1" applyAlignment="1" applyProtection="1">
      <alignment horizontal="center" vertical="center"/>
      <protection hidden="1"/>
    </xf>
    <xf numFmtId="181" fontId="17" fillId="2" borderId="20" xfId="0" applyNumberFormat="1" applyFont="1" applyFill="1" applyBorder="1" applyAlignment="1" applyProtection="1">
      <alignment horizontal="center" vertical="center"/>
      <protection hidden="1"/>
    </xf>
    <xf numFmtId="182" fontId="18" fillId="0" borderId="20" xfId="0" applyNumberFormat="1" applyFont="1" applyFill="1" applyBorder="1" applyAlignment="1" applyProtection="1">
      <alignment horizontal="center" vertical="center"/>
      <protection hidden="1"/>
    </xf>
    <xf numFmtId="181" fontId="18" fillId="0" borderId="20" xfId="0" applyNumberFormat="1" applyFont="1" applyFill="1" applyBorder="1" applyAlignment="1" applyProtection="1">
      <alignment horizontal="center" vertical="center"/>
      <protection hidden="1"/>
    </xf>
    <xf numFmtId="182" fontId="17" fillId="0" borderId="0" xfId="0" applyNumberFormat="1" applyFont="1"/>
    <xf numFmtId="0" fontId="20" fillId="0" borderId="0" xfId="0" applyFont="1"/>
    <xf numFmtId="182" fontId="15" fillId="0" borderId="21" xfId="0" applyNumberFormat="1" applyFont="1" applyFill="1" applyBorder="1" applyAlignment="1" applyProtection="1">
      <alignment horizontal="center" vertical="center"/>
      <protection hidden="1"/>
    </xf>
    <xf numFmtId="181" fontId="15" fillId="0" borderId="20" xfId="0" applyNumberFormat="1" applyFont="1" applyFill="1" applyBorder="1" applyAlignment="1" applyProtection="1">
      <alignment horizontal="center" vertical="center"/>
      <protection hidden="1"/>
    </xf>
    <xf numFmtId="182" fontId="15" fillId="0" borderId="20" xfId="0" applyNumberFormat="1" applyFont="1" applyFill="1" applyBorder="1" applyAlignment="1" applyProtection="1">
      <alignment horizontal="center" vertical="center" wrapText="1"/>
      <protection hidden="1"/>
    </xf>
    <xf numFmtId="182" fontId="21" fillId="0" borderId="0" xfId="0" applyNumberFormat="1" applyFont="1"/>
    <xf numFmtId="182" fontId="20" fillId="0" borderId="0" xfId="0" applyNumberFormat="1" applyFont="1"/>
    <xf numFmtId="180" fontId="15" fillId="0" borderId="20" xfId="0" applyNumberFormat="1" applyFont="1" applyFill="1" applyBorder="1" applyAlignment="1" applyProtection="1">
      <alignment horizontal="center" vertical="center" wrapText="1"/>
      <protection hidden="1"/>
    </xf>
    <xf numFmtId="0" fontId="22" fillId="0" borderId="0" xfId="0" applyFont="1"/>
    <xf numFmtId="180" fontId="17" fillId="2" borderId="20" xfId="0" applyNumberFormat="1" applyFont="1" applyFill="1" applyBorder="1" applyAlignment="1" applyProtection="1">
      <alignment horizontal="center" vertical="center"/>
      <protection hidden="1"/>
    </xf>
    <xf numFmtId="182" fontId="23" fillId="0" borderId="0" xfId="0" applyNumberFormat="1" applyFont="1"/>
    <xf numFmtId="0" fontId="23" fillId="0" borderId="0" xfId="0" applyFont="1"/>
    <xf numFmtId="0" fontId="0" fillId="0" borderId="0" xfId="0" applyBorder="1" applyAlignment="1">
      <alignment horizontal="center"/>
    </xf>
    <xf numFmtId="0" fontId="17" fillId="0" borderId="1" xfId="0" applyFont="1" applyBorder="1" applyAlignment="1">
      <alignment vertical="center"/>
    </xf>
    <xf numFmtId="182" fontId="1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5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25" fillId="0" borderId="10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/>
    </xf>
    <xf numFmtId="0" fontId="25" fillId="0" borderId="0" xfId="0" applyFont="1" applyBorder="1" applyAlignment="1">
      <alignment horizontal="center" vertical="center" wrapText="1"/>
    </xf>
    <xf numFmtId="182" fontId="17" fillId="0" borderId="1" xfId="0" applyNumberFormat="1" applyFont="1" applyBorder="1" applyAlignment="1">
      <alignment horizontal="center" vertical="center" wrapText="1"/>
    </xf>
    <xf numFmtId="0" fontId="0" fillId="0" borderId="1" xfId="1" applyBorder="1" applyAlignment="1">
      <alignment horizontal="center"/>
    </xf>
    <xf numFmtId="182" fontId="25" fillId="0" borderId="1" xfId="0" applyNumberFormat="1" applyFont="1" applyBorder="1" applyAlignment="1">
      <alignment horizontal="center" vertical="center" wrapText="1"/>
    </xf>
    <xf numFmtId="182" fontId="25" fillId="0" borderId="10" xfId="0" applyNumberFormat="1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0" fillId="0" borderId="10" xfId="1" applyBorder="1" applyAlignment="1">
      <alignment horizontal="center"/>
    </xf>
    <xf numFmtId="182" fontId="25" fillId="0" borderId="0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182" fontId="27" fillId="0" borderId="2" xfId="0" applyNumberFormat="1" applyFont="1" applyBorder="1" applyAlignment="1">
      <alignment vertical="center"/>
    </xf>
    <xf numFmtId="179" fontId="28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79" fontId="28" fillId="0" borderId="10" xfId="0" applyNumberFormat="1" applyFont="1" applyBorder="1" applyAlignment="1">
      <alignment horizontal="center" vertical="center" wrapText="1"/>
    </xf>
    <xf numFmtId="179" fontId="28" fillId="0" borderId="22" xfId="0" applyNumberFormat="1" applyFont="1" applyBorder="1" applyAlignment="1">
      <alignment horizontal="center" vertical="center" wrapText="1"/>
    </xf>
    <xf numFmtId="182" fontId="27" fillId="0" borderId="1" xfId="0" applyNumberFormat="1" applyFont="1" applyBorder="1" applyAlignment="1">
      <alignment vertical="center"/>
    </xf>
    <xf numFmtId="182" fontId="27" fillId="0" borderId="1" xfId="0" applyNumberFormat="1" applyFont="1" applyBorder="1" applyAlignment="1">
      <alignment vertical="center" wrapText="1"/>
    </xf>
    <xf numFmtId="0" fontId="17" fillId="0" borderId="10" xfId="0" applyFont="1" applyBorder="1" applyAlignment="1">
      <alignment horizontal="center"/>
    </xf>
    <xf numFmtId="182" fontId="0" fillId="0" borderId="10" xfId="0" applyNumberFormat="1" applyBorder="1"/>
    <xf numFmtId="0" fontId="0" fillId="0" borderId="10" xfId="0" applyBorder="1"/>
    <xf numFmtId="0" fontId="17" fillId="0" borderId="0" xfId="0" applyFont="1" applyAlignment="1">
      <alignment horizontal="center"/>
    </xf>
    <xf numFmtId="182" fontId="29" fillId="0" borderId="0" xfId="0" applyNumberFormat="1" applyFont="1"/>
    <xf numFmtId="0" fontId="21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17" fillId="0" borderId="0" xfId="0" applyFont="1" applyAlignment="1">
      <alignment wrapText="1"/>
    </xf>
    <xf numFmtId="0" fontId="17" fillId="0" borderId="0" xfId="0" applyNumberFormat="1" applyFont="1"/>
    <xf numFmtId="0" fontId="33" fillId="0" borderId="0" xfId="0" applyFont="1"/>
    <xf numFmtId="0" fontId="34" fillId="0" borderId="0" xfId="0" applyFont="1"/>
    <xf numFmtId="182" fontId="22" fillId="0" borderId="0" xfId="0" applyNumberFormat="1" applyFont="1"/>
    <xf numFmtId="0" fontId="0" fillId="0" borderId="0" xfId="0" applyBorder="1"/>
    <xf numFmtId="0" fontId="35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 wrapText="1"/>
    </xf>
    <xf numFmtId="182" fontId="36" fillId="0" borderId="0" xfId="0" applyNumberFormat="1" applyFont="1" applyBorder="1" applyAlignment="1">
      <alignment horizontal="center" wrapText="1"/>
    </xf>
    <xf numFmtId="0" fontId="35" fillId="0" borderId="0" xfId="0" applyFont="1" applyAlignment="1">
      <alignment horizontal="center"/>
    </xf>
    <xf numFmtId="0" fontId="35" fillId="0" borderId="0" xfId="0" applyFont="1" applyAlignment="1">
      <alignment horizontal="center" wrapText="1"/>
    </xf>
    <xf numFmtId="182" fontId="35" fillId="0" borderId="0" xfId="0" applyNumberFormat="1" applyFont="1" applyAlignment="1">
      <alignment horizontal="center"/>
    </xf>
    <xf numFmtId="0" fontId="37" fillId="0" borderId="0" xfId="0" applyFont="1" applyAlignment="1">
      <alignment horizontal="center" wrapText="1"/>
    </xf>
    <xf numFmtId="176" fontId="0" fillId="0" borderId="0" xfId="0" applyNumberFormat="1"/>
    <xf numFmtId="0" fontId="38" fillId="0" borderId="0" xfId="0" applyFont="1" applyFill="1" applyBorder="1" applyAlignment="1" applyProtection="1">
      <alignment horizontal="center" vertical="center" wrapText="1"/>
    </xf>
    <xf numFmtId="0" fontId="39" fillId="0" borderId="0" xfId="0" applyFont="1"/>
    <xf numFmtId="0" fontId="40" fillId="0" borderId="0" xfId="0" applyFont="1"/>
    <xf numFmtId="182" fontId="41" fillId="0" borderId="0" xfId="0" applyNumberFormat="1" applyFont="1" applyAlignment="1">
      <alignment horizontal="center"/>
    </xf>
    <xf numFmtId="182" fontId="4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3" fillId="0" borderId="0" xfId="0" applyFont="1" applyBorder="1"/>
    <xf numFmtId="0" fontId="43" fillId="0" borderId="1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 wrapText="1"/>
    </xf>
    <xf numFmtId="0" fontId="43" fillId="0" borderId="1" xfId="2" applyFont="1" applyBorder="1" applyAlignment="1">
      <alignment horizontal="center" vertical="center"/>
    </xf>
    <xf numFmtId="0" fontId="43" fillId="0" borderId="23" xfId="0" applyFont="1" applyBorder="1" applyAlignment="1">
      <alignment horizontal="center"/>
    </xf>
    <xf numFmtId="0" fontId="43" fillId="0" borderId="23" xfId="0" applyFont="1" applyBorder="1" applyAlignment="1">
      <alignment horizontal="center" wrapText="1"/>
    </xf>
    <xf numFmtId="0" fontId="43" fillId="0" borderId="0" xfId="0" applyFont="1" applyBorder="1" applyAlignment="1">
      <alignment horizontal="center"/>
    </xf>
    <xf numFmtId="182" fontId="43" fillId="0" borderId="0" xfId="0" applyNumberFormat="1" applyFont="1" applyBorder="1" applyAlignment="1">
      <alignment horizontal="center"/>
    </xf>
    <xf numFmtId="0" fontId="43" fillId="0" borderId="0" xfId="0" applyFont="1" applyBorder="1" applyAlignment="1">
      <alignment horizontal="center" wrapText="1"/>
    </xf>
    <xf numFmtId="176" fontId="43" fillId="0" borderId="0" xfId="0" applyNumberFormat="1" applyFont="1" applyBorder="1" applyAlignment="1">
      <alignment horizontal="center"/>
    </xf>
    <xf numFmtId="0" fontId="43" fillId="0" borderId="1" xfId="0" applyFont="1" applyBorder="1" applyAlignment="1">
      <alignment horizontal="center" vertical="center" wrapText="1"/>
    </xf>
    <xf numFmtId="179" fontId="43" fillId="0" borderId="1" xfId="0" applyNumberFormat="1" applyFont="1" applyBorder="1" applyAlignment="1">
      <alignment horizontal="center" vertical="center" wrapText="1"/>
    </xf>
    <xf numFmtId="0" fontId="43" fillId="0" borderId="1" xfId="0" applyFont="1" applyBorder="1" applyAlignment="1">
      <alignment vertical="center"/>
    </xf>
    <xf numFmtId="0" fontId="43" fillId="0" borderId="1" xfId="0" applyFont="1" applyBorder="1" applyAlignment="1">
      <alignment horizontal="center"/>
    </xf>
    <xf numFmtId="0" fontId="43" fillId="0" borderId="23" xfId="0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44" fillId="0" borderId="0" xfId="0" applyFont="1" applyBorder="1"/>
    <xf numFmtId="0" fontId="44" fillId="0" borderId="1" xfId="0" applyFont="1" applyBorder="1" applyAlignment="1">
      <alignment horizontal="center" vertical="center"/>
    </xf>
    <xf numFmtId="0" fontId="44" fillId="0" borderId="1" xfId="2" applyFont="1" applyBorder="1" applyAlignment="1">
      <alignment horizontal="center" vertical="center"/>
    </xf>
    <xf numFmtId="0" fontId="44" fillId="0" borderId="23" xfId="0" applyFont="1" applyBorder="1" applyAlignment="1">
      <alignment horizontal="center"/>
    </xf>
    <xf numFmtId="0" fontId="44" fillId="0" borderId="23" xfId="0" applyFont="1" applyBorder="1" applyAlignment="1">
      <alignment horizontal="center" wrapText="1"/>
    </xf>
    <xf numFmtId="182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176" fontId="44" fillId="0" borderId="0" xfId="0" applyNumberFormat="1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179" fontId="44" fillId="0" borderId="1" xfId="0" applyNumberFormat="1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/>
    </xf>
  </cellXfs>
  <cellStyles count="52">
    <cellStyle name="常规" xfId="0" builtinId="0"/>
    <cellStyle name="常规_Sheet1" xfId="1"/>
    <cellStyle name="常规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常规 3" xfId="50"/>
    <cellStyle name="链接单元格" xfId="51" builtinId="24"/>
  </cellStyles>
  <tableStyles count="0" defaultTableStyle="TableStyleMedium2" defaultPivotStyle="PivotStyleLight16"/>
  <colors>
    <mruColors>
      <color rgb="00000080"/>
      <color rgb="007030A0"/>
      <color rgb="00CCFFFF"/>
      <color rgb="00FF0000"/>
      <color rgb="00FF00FF"/>
      <color rgb="000000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E46" sqref="E46"/>
    </sheetView>
  </sheetViews>
  <sheetFormatPr defaultColWidth="9" defaultRowHeight="30" customHeight="1"/>
  <cols>
    <col min="1" max="1" width="10" style="147" customWidth="1"/>
    <col min="2" max="2" width="10.5" style="147" customWidth="1"/>
    <col min="3" max="12" width="8.625" style="147" customWidth="1"/>
    <col min="13" max="16384" width="9" style="147"/>
  </cols>
  <sheetData>
    <row r="1" customHeight="1" spans="1:19">
      <c r="A1" s="148" t="s">
        <v>0</v>
      </c>
      <c r="B1" s="148" t="s">
        <v>1</v>
      </c>
      <c r="C1" s="133" t="s">
        <v>2</v>
      </c>
      <c r="D1" s="133" t="s">
        <v>3</v>
      </c>
      <c r="E1" s="133" t="s">
        <v>4</v>
      </c>
      <c r="F1" s="133" t="s">
        <v>5</v>
      </c>
      <c r="G1" s="133" t="s">
        <v>6</v>
      </c>
      <c r="H1" s="133" t="s">
        <v>7</v>
      </c>
      <c r="I1" s="156" t="s">
        <v>8</v>
      </c>
      <c r="J1" s="156" t="s">
        <v>9</v>
      </c>
      <c r="K1" s="156" t="s">
        <v>10</v>
      </c>
      <c r="L1" s="156" t="s">
        <v>11</v>
      </c>
      <c r="M1" s="87" t="s">
        <v>12</v>
      </c>
      <c r="N1" s="87" t="s">
        <v>13</v>
      </c>
      <c r="O1" s="87" t="s">
        <v>14</v>
      </c>
      <c r="P1" s="87" t="s">
        <v>15</v>
      </c>
      <c r="Q1" s="87" t="s">
        <v>16</v>
      </c>
      <c r="R1" s="87" t="s">
        <v>17</v>
      </c>
      <c r="S1" s="87" t="s">
        <v>18</v>
      </c>
    </row>
    <row r="2" ht="18" customHeight="1" spans="1:19">
      <c r="A2" s="148">
        <v>190101</v>
      </c>
      <c r="B2" s="149" t="s">
        <v>19</v>
      </c>
      <c r="C2" s="81">
        <v>80</v>
      </c>
      <c r="D2" s="82">
        <v>67</v>
      </c>
      <c r="E2" s="81">
        <v>82</v>
      </c>
      <c r="F2" s="82">
        <v>99</v>
      </c>
      <c r="G2" s="81">
        <v>84</v>
      </c>
      <c r="H2" s="89">
        <v>90</v>
      </c>
      <c r="I2" s="96">
        <v>86</v>
      </c>
      <c r="J2" s="157">
        <f>C2+D2+E2+F2+G2+H2+I2</f>
        <v>588</v>
      </c>
      <c r="K2" s="157">
        <f t="shared" ref="K2:K42" si="0">RANK(J2,$J$2:$J$42,0)</f>
        <v>2</v>
      </c>
      <c r="L2" s="157">
        <f>总表!K2</f>
        <v>24</v>
      </c>
      <c r="M2" s="147">
        <f>总表!M2</f>
        <v>54</v>
      </c>
      <c r="N2" s="147">
        <f>总表!N2</f>
        <v>57</v>
      </c>
      <c r="O2" s="147">
        <f>总表!O2</f>
        <v>26</v>
      </c>
      <c r="P2" s="147">
        <f>总表!P2</f>
        <v>1</v>
      </c>
      <c r="Q2" s="147">
        <f>总表!Q2</f>
        <v>44</v>
      </c>
      <c r="R2" s="147">
        <f>总表!R2</f>
        <v>24</v>
      </c>
      <c r="S2" s="147">
        <f>总表!S2</f>
        <v>22</v>
      </c>
    </row>
    <row r="3" ht="18" customHeight="1" spans="1:19">
      <c r="A3" s="148">
        <v>190102</v>
      </c>
      <c r="B3" s="149" t="s">
        <v>20</v>
      </c>
      <c r="C3" s="83">
        <v>60</v>
      </c>
      <c r="D3" s="84">
        <v>75</v>
      </c>
      <c r="E3" s="83">
        <v>61</v>
      </c>
      <c r="F3" s="84">
        <v>85</v>
      </c>
      <c r="G3" s="83">
        <v>61</v>
      </c>
      <c r="H3" s="90">
        <v>80</v>
      </c>
      <c r="I3" s="98">
        <v>70</v>
      </c>
      <c r="J3" s="157">
        <f t="shared" ref="J3:J42" si="1">C3+D3+E3+F3+G3+H3+I3</f>
        <v>492</v>
      </c>
      <c r="K3" s="157">
        <f t="shared" si="0"/>
        <v>11</v>
      </c>
      <c r="L3" s="157">
        <f>总表!K3</f>
        <v>90</v>
      </c>
      <c r="M3" s="147">
        <f>总表!M3</f>
        <v>219</v>
      </c>
      <c r="N3" s="147">
        <f>总表!N3</f>
        <v>34</v>
      </c>
      <c r="O3" s="147">
        <f>总表!O3</f>
        <v>133</v>
      </c>
      <c r="P3" s="147">
        <f>总表!P3</f>
        <v>119</v>
      </c>
      <c r="Q3" s="147">
        <f>总表!Q3</f>
        <v>173</v>
      </c>
      <c r="R3" s="147">
        <f>总表!R3</f>
        <v>51</v>
      </c>
      <c r="S3" s="147">
        <f>总表!S3</f>
        <v>77</v>
      </c>
    </row>
    <row r="4" ht="18" customHeight="1" spans="1:19">
      <c r="A4" s="148">
        <v>190103</v>
      </c>
      <c r="B4" s="149" t="s">
        <v>21</v>
      </c>
      <c r="C4" s="83">
        <v>72.5</v>
      </c>
      <c r="D4" s="84">
        <v>46</v>
      </c>
      <c r="E4" s="83">
        <v>60</v>
      </c>
      <c r="F4" s="84">
        <v>77</v>
      </c>
      <c r="G4" s="83">
        <v>68</v>
      </c>
      <c r="H4" s="90">
        <v>49</v>
      </c>
      <c r="I4" s="98">
        <v>38</v>
      </c>
      <c r="J4" s="157">
        <f t="shared" si="1"/>
        <v>410.5</v>
      </c>
      <c r="K4" s="157">
        <f t="shared" si="0"/>
        <v>20</v>
      </c>
      <c r="L4" s="157">
        <f>总表!K4</f>
        <v>156</v>
      </c>
      <c r="M4" s="147">
        <f>总表!M4</f>
        <v>111</v>
      </c>
      <c r="N4" s="147">
        <f>总表!N4</f>
        <v>141</v>
      </c>
      <c r="O4" s="147">
        <f>总表!O4</f>
        <v>138</v>
      </c>
      <c r="P4" s="147">
        <f>总表!P4</f>
        <v>174</v>
      </c>
      <c r="Q4" s="147">
        <f>总表!Q4</f>
        <v>135</v>
      </c>
      <c r="R4" s="147">
        <f>总表!R4</f>
        <v>160</v>
      </c>
      <c r="S4" s="147">
        <f>总表!S4</f>
        <v>231</v>
      </c>
    </row>
    <row r="5" ht="18" customHeight="1" spans="1:19">
      <c r="A5" s="148">
        <v>190104</v>
      </c>
      <c r="B5" s="149" t="s">
        <v>22</v>
      </c>
      <c r="C5" s="83">
        <v>49.5</v>
      </c>
      <c r="D5" s="84">
        <v>8</v>
      </c>
      <c r="E5" s="83">
        <v>30</v>
      </c>
      <c r="F5" s="84">
        <v>68</v>
      </c>
      <c r="G5" s="83">
        <v>44</v>
      </c>
      <c r="H5" s="90">
        <v>25</v>
      </c>
      <c r="I5" s="98">
        <v>27</v>
      </c>
      <c r="J5" s="157">
        <f t="shared" si="1"/>
        <v>251.5</v>
      </c>
      <c r="K5" s="157">
        <f t="shared" si="0"/>
        <v>39</v>
      </c>
      <c r="L5" s="157">
        <f>总表!K5</f>
        <v>282</v>
      </c>
      <c r="M5" s="147">
        <f>总表!M5</f>
        <v>263</v>
      </c>
      <c r="N5" s="147">
        <f>总表!N5</f>
        <v>295</v>
      </c>
      <c r="O5" s="147">
        <f>总表!O5</f>
        <v>265</v>
      </c>
      <c r="P5" s="147">
        <f>总表!P5</f>
        <v>237</v>
      </c>
      <c r="Q5" s="147">
        <f>总表!Q5</f>
        <v>241</v>
      </c>
      <c r="R5" s="147">
        <f>总表!R5</f>
        <v>278</v>
      </c>
      <c r="S5" s="147">
        <f>总表!S5</f>
        <v>280</v>
      </c>
    </row>
    <row r="6" ht="18" customHeight="1" spans="1:19">
      <c r="A6" s="148">
        <v>190105</v>
      </c>
      <c r="B6" s="149" t="s">
        <v>23</v>
      </c>
      <c r="C6" s="83">
        <v>94</v>
      </c>
      <c r="D6" s="84">
        <v>82</v>
      </c>
      <c r="E6" s="83">
        <v>77</v>
      </c>
      <c r="F6" s="84">
        <v>87</v>
      </c>
      <c r="G6" s="83">
        <v>82</v>
      </c>
      <c r="H6" s="90">
        <v>83</v>
      </c>
      <c r="I6" s="98">
        <v>82</v>
      </c>
      <c r="J6" s="157">
        <f t="shared" si="1"/>
        <v>587</v>
      </c>
      <c r="K6" s="157">
        <f t="shared" si="0"/>
        <v>3</v>
      </c>
      <c r="L6" s="157">
        <f>总表!K6</f>
        <v>25</v>
      </c>
      <c r="M6" s="147">
        <f>总表!M6</f>
        <v>1</v>
      </c>
      <c r="N6" s="147">
        <f>总表!N6</f>
        <v>20</v>
      </c>
      <c r="O6" s="147">
        <f>总表!O6</f>
        <v>52</v>
      </c>
      <c r="P6" s="147">
        <f>总表!P6</f>
        <v>102</v>
      </c>
      <c r="Q6" s="147">
        <f>总表!Q6</f>
        <v>50</v>
      </c>
      <c r="R6" s="147">
        <f>总表!R6</f>
        <v>44</v>
      </c>
      <c r="S6" s="147">
        <f>总表!S6</f>
        <v>33</v>
      </c>
    </row>
    <row r="7" ht="18" customHeight="1" spans="1:19">
      <c r="A7" s="148">
        <v>190106</v>
      </c>
      <c r="B7" s="149" t="s">
        <v>24</v>
      </c>
      <c r="C7" s="83">
        <v>73.5</v>
      </c>
      <c r="D7" s="84">
        <v>34.5</v>
      </c>
      <c r="E7" s="83">
        <v>46</v>
      </c>
      <c r="F7" s="84">
        <v>91</v>
      </c>
      <c r="G7" s="83">
        <v>86</v>
      </c>
      <c r="H7" s="90">
        <v>76</v>
      </c>
      <c r="I7" s="98">
        <v>67</v>
      </c>
      <c r="J7" s="157">
        <f t="shared" si="1"/>
        <v>474</v>
      </c>
      <c r="K7" s="157">
        <f t="shared" si="0"/>
        <v>14</v>
      </c>
      <c r="L7" s="157">
        <f>总表!K7</f>
        <v>101</v>
      </c>
      <c r="M7" s="147">
        <f>总表!M7</f>
        <v>101</v>
      </c>
      <c r="N7" s="147">
        <f>总表!N7</f>
        <v>186</v>
      </c>
      <c r="O7" s="147">
        <f>总表!O7</f>
        <v>199</v>
      </c>
      <c r="P7" s="147">
        <f>总表!P7</f>
        <v>62</v>
      </c>
      <c r="Q7" s="147">
        <f>总表!Q7</f>
        <v>34</v>
      </c>
      <c r="R7" s="147">
        <f>总表!R7</f>
        <v>70</v>
      </c>
      <c r="S7" s="147">
        <f>总表!S7</f>
        <v>90</v>
      </c>
    </row>
    <row r="8" ht="18" customHeight="1" spans="1:19">
      <c r="A8" s="148">
        <v>190107</v>
      </c>
      <c r="B8" s="149" t="s">
        <v>25</v>
      </c>
      <c r="C8" s="83">
        <v>76</v>
      </c>
      <c r="D8" s="84">
        <v>60</v>
      </c>
      <c r="E8" s="83">
        <v>66</v>
      </c>
      <c r="F8" s="84">
        <v>95</v>
      </c>
      <c r="G8" s="83">
        <v>86</v>
      </c>
      <c r="H8" s="90">
        <v>90</v>
      </c>
      <c r="I8" s="98">
        <v>82</v>
      </c>
      <c r="J8" s="157">
        <f t="shared" si="1"/>
        <v>555</v>
      </c>
      <c r="K8" s="157">
        <f t="shared" si="0"/>
        <v>7</v>
      </c>
      <c r="L8" s="157">
        <f>总表!K8</f>
        <v>41</v>
      </c>
      <c r="M8" s="147">
        <f>总表!M8</f>
        <v>82</v>
      </c>
      <c r="N8" s="147">
        <f>总表!N8</f>
        <v>77</v>
      </c>
      <c r="O8" s="147">
        <f>总表!O8</f>
        <v>116</v>
      </c>
      <c r="P8" s="147">
        <f>总表!P8</f>
        <v>24</v>
      </c>
      <c r="Q8" s="147">
        <f>总表!Q8</f>
        <v>34</v>
      </c>
      <c r="R8" s="147">
        <f>总表!R8</f>
        <v>24</v>
      </c>
      <c r="S8" s="147">
        <f>总表!S8</f>
        <v>33</v>
      </c>
    </row>
    <row r="9" ht="18" customHeight="1" spans="1:19">
      <c r="A9" s="148">
        <v>190108</v>
      </c>
      <c r="B9" s="149" t="s">
        <v>26</v>
      </c>
      <c r="C9" s="83">
        <v>82.2</v>
      </c>
      <c r="D9" s="84">
        <v>30</v>
      </c>
      <c r="E9" s="83">
        <v>58</v>
      </c>
      <c r="F9" s="84">
        <v>93</v>
      </c>
      <c r="G9" s="83">
        <v>74</v>
      </c>
      <c r="H9" s="90">
        <v>81</v>
      </c>
      <c r="I9" s="98">
        <v>43</v>
      </c>
      <c r="J9" s="157">
        <f t="shared" si="1"/>
        <v>461.2</v>
      </c>
      <c r="K9" s="157">
        <f t="shared" si="0"/>
        <v>16</v>
      </c>
      <c r="L9" s="157">
        <f>总表!K9</f>
        <v>114</v>
      </c>
      <c r="M9" s="147">
        <f>总表!M9</f>
        <v>37</v>
      </c>
      <c r="N9" s="147">
        <f>总表!N9</f>
        <v>199</v>
      </c>
      <c r="O9" s="147">
        <f>总表!O9</f>
        <v>147</v>
      </c>
      <c r="P9" s="147">
        <f>总表!P9</f>
        <v>39</v>
      </c>
      <c r="Q9" s="147">
        <f>总表!Q9</f>
        <v>103</v>
      </c>
      <c r="R9" s="147">
        <f>总表!R9</f>
        <v>48</v>
      </c>
      <c r="S9" s="147">
        <f>总表!S9</f>
        <v>204</v>
      </c>
    </row>
    <row r="10" ht="18" customHeight="1" spans="1:19">
      <c r="A10" s="148">
        <v>190109</v>
      </c>
      <c r="B10" s="149" t="s">
        <v>27</v>
      </c>
      <c r="C10" s="83">
        <v>70</v>
      </c>
      <c r="D10" s="84">
        <v>66</v>
      </c>
      <c r="E10" s="83">
        <v>72.5</v>
      </c>
      <c r="F10" s="84">
        <v>87</v>
      </c>
      <c r="G10" s="83">
        <v>64</v>
      </c>
      <c r="H10" s="90">
        <v>65</v>
      </c>
      <c r="I10" s="98">
        <v>42</v>
      </c>
      <c r="J10" s="157">
        <f t="shared" si="1"/>
        <v>466.5</v>
      </c>
      <c r="K10" s="157">
        <f t="shared" si="0"/>
        <v>15</v>
      </c>
      <c r="L10" s="157">
        <f>总表!K10</f>
        <v>110</v>
      </c>
      <c r="M10" s="147">
        <f>总表!M10</f>
        <v>138</v>
      </c>
      <c r="N10" s="147">
        <f>总表!N10</f>
        <v>61</v>
      </c>
      <c r="O10" s="147">
        <f>总表!O10</f>
        <v>81</v>
      </c>
      <c r="P10" s="147">
        <f>总表!P10</f>
        <v>102</v>
      </c>
      <c r="Q10" s="147">
        <f>总表!Q10</f>
        <v>157</v>
      </c>
      <c r="R10" s="147">
        <f>总表!R10</f>
        <v>99</v>
      </c>
      <c r="S10" s="147">
        <f>总表!S10</f>
        <v>210</v>
      </c>
    </row>
    <row r="11" ht="18" customHeight="1" spans="1:19">
      <c r="A11" s="148">
        <v>190110</v>
      </c>
      <c r="B11" s="149" t="s">
        <v>28</v>
      </c>
      <c r="C11" s="83">
        <v>79.5</v>
      </c>
      <c r="D11" s="84">
        <v>44</v>
      </c>
      <c r="E11" s="83">
        <v>55</v>
      </c>
      <c r="F11" s="84">
        <v>98</v>
      </c>
      <c r="G11" s="83">
        <v>76</v>
      </c>
      <c r="H11" s="90">
        <v>50</v>
      </c>
      <c r="I11" s="98">
        <v>43</v>
      </c>
      <c r="J11" s="157">
        <f t="shared" si="1"/>
        <v>445.5</v>
      </c>
      <c r="K11" s="157">
        <f t="shared" si="0"/>
        <v>17</v>
      </c>
      <c r="L11" s="157">
        <f>总表!K11</f>
        <v>122</v>
      </c>
      <c r="M11" s="147">
        <f>总表!M11</f>
        <v>56</v>
      </c>
      <c r="N11" s="147">
        <f>总表!N11</f>
        <v>151</v>
      </c>
      <c r="O11" s="147">
        <f>总表!O11</f>
        <v>166</v>
      </c>
      <c r="P11" s="147">
        <f>总表!P11</f>
        <v>4</v>
      </c>
      <c r="Q11" s="147">
        <f>总表!Q11</f>
        <v>90</v>
      </c>
      <c r="R11" s="147">
        <f>总表!R11</f>
        <v>153</v>
      </c>
      <c r="S11" s="147">
        <f>总表!S11</f>
        <v>204</v>
      </c>
    </row>
    <row r="12" ht="18" customHeight="1" spans="1:19">
      <c r="A12" s="148">
        <v>190111</v>
      </c>
      <c r="B12" s="149" t="s">
        <v>29</v>
      </c>
      <c r="C12" s="83">
        <v>74</v>
      </c>
      <c r="D12" s="84">
        <v>21</v>
      </c>
      <c r="E12" s="83">
        <v>54</v>
      </c>
      <c r="F12" s="84">
        <v>75</v>
      </c>
      <c r="G12" s="83">
        <v>70</v>
      </c>
      <c r="H12" s="90">
        <v>56</v>
      </c>
      <c r="I12" s="98">
        <v>51</v>
      </c>
      <c r="J12" s="157">
        <f t="shared" si="1"/>
        <v>401</v>
      </c>
      <c r="K12" s="157">
        <f t="shared" si="0"/>
        <v>22</v>
      </c>
      <c r="L12" s="157">
        <f>总表!K12</f>
        <v>168</v>
      </c>
      <c r="M12" s="147">
        <f>总表!M12</f>
        <v>96</v>
      </c>
      <c r="N12" s="147">
        <f>总表!N12</f>
        <v>237</v>
      </c>
      <c r="O12" s="147">
        <f>总表!O12</f>
        <v>169</v>
      </c>
      <c r="P12" s="147">
        <f>总表!P12</f>
        <v>198</v>
      </c>
      <c r="Q12" s="147">
        <f>总表!Q12</f>
        <v>123</v>
      </c>
      <c r="R12" s="147">
        <f>总表!R12</f>
        <v>133</v>
      </c>
      <c r="S12" s="147">
        <f>总表!S12</f>
        <v>160</v>
      </c>
    </row>
    <row r="13" ht="18" customHeight="1" spans="1:19">
      <c r="A13" s="148">
        <v>190112</v>
      </c>
      <c r="B13" s="149" t="s">
        <v>30</v>
      </c>
      <c r="C13" s="83">
        <v>46.5</v>
      </c>
      <c r="D13" s="84">
        <v>29</v>
      </c>
      <c r="E13" s="83">
        <v>53</v>
      </c>
      <c r="F13" s="84">
        <v>73</v>
      </c>
      <c r="G13" s="83">
        <v>41</v>
      </c>
      <c r="H13" s="90">
        <v>31</v>
      </c>
      <c r="I13" s="98">
        <v>32</v>
      </c>
      <c r="J13" s="157">
        <f t="shared" si="1"/>
        <v>305.5</v>
      </c>
      <c r="K13" s="157">
        <f t="shared" si="0"/>
        <v>34</v>
      </c>
      <c r="L13" s="157">
        <f>总表!K13</f>
        <v>249</v>
      </c>
      <c r="M13" s="147">
        <f>总表!M13</f>
        <v>276</v>
      </c>
      <c r="N13" s="147">
        <f>总表!N13</f>
        <v>205</v>
      </c>
      <c r="O13" s="147">
        <f>总表!O13</f>
        <v>172</v>
      </c>
      <c r="P13" s="147">
        <f>总表!P13</f>
        <v>215</v>
      </c>
      <c r="Q13" s="147">
        <f>总表!Q13</f>
        <v>246</v>
      </c>
      <c r="R13" s="147">
        <f>总表!R13</f>
        <v>266</v>
      </c>
      <c r="S13" s="147">
        <f>总表!S13</f>
        <v>251</v>
      </c>
    </row>
    <row r="14" ht="18" customHeight="1" spans="1:19">
      <c r="A14" s="148">
        <v>190113</v>
      </c>
      <c r="B14" s="149" t="s">
        <v>31</v>
      </c>
      <c r="C14" s="83">
        <v>75.5</v>
      </c>
      <c r="D14" s="84">
        <v>54</v>
      </c>
      <c r="E14" s="83">
        <v>57.5</v>
      </c>
      <c r="F14" s="84">
        <v>82</v>
      </c>
      <c r="G14" s="83">
        <v>73</v>
      </c>
      <c r="H14" s="90">
        <v>24</v>
      </c>
      <c r="I14" s="98">
        <v>36</v>
      </c>
      <c r="J14" s="157">
        <f t="shared" si="1"/>
        <v>402</v>
      </c>
      <c r="K14" s="157">
        <f t="shared" si="0"/>
        <v>21</v>
      </c>
      <c r="L14" s="157">
        <f>总表!K14</f>
        <v>166</v>
      </c>
      <c r="M14" s="147">
        <f>总表!M14</f>
        <v>87</v>
      </c>
      <c r="N14" s="147">
        <f>总表!N14</f>
        <v>97</v>
      </c>
      <c r="O14" s="147">
        <f>总表!O14</f>
        <v>148</v>
      </c>
      <c r="P14" s="147">
        <f>总表!P14</f>
        <v>135</v>
      </c>
      <c r="Q14" s="147">
        <f>总表!Q14</f>
        <v>109</v>
      </c>
      <c r="R14" s="147">
        <f>总表!R14</f>
        <v>284</v>
      </c>
      <c r="S14" s="147">
        <f>总表!S14</f>
        <v>237</v>
      </c>
    </row>
    <row r="15" ht="18" customHeight="1" spans="1:19">
      <c r="A15" s="148">
        <v>190114</v>
      </c>
      <c r="B15" s="149" t="s">
        <v>32</v>
      </c>
      <c r="C15" s="83">
        <v>71</v>
      </c>
      <c r="D15" s="84">
        <v>12</v>
      </c>
      <c r="E15" s="83">
        <v>38</v>
      </c>
      <c r="F15" s="84">
        <v>81</v>
      </c>
      <c r="G15" s="83">
        <v>43</v>
      </c>
      <c r="H15" s="90">
        <v>24</v>
      </c>
      <c r="I15" s="98">
        <v>49</v>
      </c>
      <c r="J15" s="157">
        <f t="shared" si="1"/>
        <v>318</v>
      </c>
      <c r="K15" s="157">
        <f t="shared" si="0"/>
        <v>32</v>
      </c>
      <c r="L15" s="157">
        <f>总表!K15</f>
        <v>237</v>
      </c>
      <c r="M15" s="147">
        <f>总表!M15</f>
        <v>125</v>
      </c>
      <c r="N15" s="147">
        <f>总表!N15</f>
        <v>271</v>
      </c>
      <c r="O15" s="147">
        <f>总表!O15</f>
        <v>235</v>
      </c>
      <c r="P15" s="147">
        <f>总表!P15</f>
        <v>144</v>
      </c>
      <c r="Q15" s="147">
        <f>总表!Q15</f>
        <v>244</v>
      </c>
      <c r="R15" s="147">
        <f>总表!R15</f>
        <v>284</v>
      </c>
      <c r="S15" s="147">
        <f>总表!S15</f>
        <v>173</v>
      </c>
    </row>
    <row r="16" ht="18" customHeight="1" spans="1:19">
      <c r="A16" s="148">
        <v>190115</v>
      </c>
      <c r="B16" s="149" t="s">
        <v>33</v>
      </c>
      <c r="C16" s="83">
        <v>54</v>
      </c>
      <c r="D16" s="84">
        <v>12</v>
      </c>
      <c r="E16" s="83">
        <v>29</v>
      </c>
      <c r="F16" s="84">
        <v>63</v>
      </c>
      <c r="G16" s="83">
        <v>50</v>
      </c>
      <c r="H16" s="90">
        <v>21</v>
      </c>
      <c r="I16" s="98">
        <v>40</v>
      </c>
      <c r="J16" s="157">
        <f t="shared" si="1"/>
        <v>269</v>
      </c>
      <c r="K16" s="157">
        <f t="shared" si="0"/>
        <v>38</v>
      </c>
      <c r="L16" s="157">
        <f>总表!K16</f>
        <v>270</v>
      </c>
      <c r="M16" s="147">
        <f>总表!M16</f>
        <v>247</v>
      </c>
      <c r="N16" s="147">
        <f>总表!N16</f>
        <v>271</v>
      </c>
      <c r="O16" s="147">
        <f>总表!O16</f>
        <v>272</v>
      </c>
      <c r="P16" s="147">
        <f>总表!P16</f>
        <v>256</v>
      </c>
      <c r="Q16" s="147">
        <f>总表!Q16</f>
        <v>215</v>
      </c>
      <c r="R16" s="147">
        <f>总表!R16</f>
        <v>293</v>
      </c>
      <c r="S16" s="147">
        <f>总表!S16</f>
        <v>221</v>
      </c>
    </row>
    <row r="17" ht="18" customHeight="1" spans="1:19">
      <c r="A17" s="148">
        <v>190116</v>
      </c>
      <c r="B17" s="149" t="s">
        <v>34</v>
      </c>
      <c r="C17" s="83">
        <v>68</v>
      </c>
      <c r="D17" s="84">
        <v>36</v>
      </c>
      <c r="E17" s="83">
        <v>46</v>
      </c>
      <c r="F17" s="84">
        <v>76</v>
      </c>
      <c r="G17" s="83">
        <v>57</v>
      </c>
      <c r="H17" s="90">
        <v>43</v>
      </c>
      <c r="I17" s="98">
        <v>48</v>
      </c>
      <c r="J17" s="157">
        <f t="shared" si="1"/>
        <v>374</v>
      </c>
      <c r="K17" s="157">
        <f t="shared" si="0"/>
        <v>26</v>
      </c>
      <c r="L17" s="157">
        <f>总表!K17</f>
        <v>191</v>
      </c>
      <c r="M17" s="147">
        <f>总表!M17</f>
        <v>158</v>
      </c>
      <c r="N17" s="147">
        <f>总表!N17</f>
        <v>178</v>
      </c>
      <c r="O17" s="147">
        <f>总表!O17</f>
        <v>199</v>
      </c>
      <c r="P17" s="147">
        <f>总表!P17</f>
        <v>188</v>
      </c>
      <c r="Q17" s="147">
        <f>总表!Q17</f>
        <v>191</v>
      </c>
      <c r="R17" s="147">
        <f>总表!R17</f>
        <v>188</v>
      </c>
      <c r="S17" s="147">
        <f>总表!S17</f>
        <v>178</v>
      </c>
    </row>
    <row r="18" ht="18" customHeight="1" spans="1:19">
      <c r="A18" s="148">
        <v>190117</v>
      </c>
      <c r="B18" s="149" t="s">
        <v>35</v>
      </c>
      <c r="C18" s="83">
        <v>83</v>
      </c>
      <c r="D18" s="84">
        <v>63.5</v>
      </c>
      <c r="E18" s="83">
        <v>82.5</v>
      </c>
      <c r="F18" s="84">
        <v>93</v>
      </c>
      <c r="G18" s="83">
        <v>90</v>
      </c>
      <c r="H18" s="90">
        <v>93</v>
      </c>
      <c r="I18" s="98">
        <v>76</v>
      </c>
      <c r="J18" s="157">
        <f t="shared" si="1"/>
        <v>581</v>
      </c>
      <c r="K18" s="157">
        <f t="shared" si="0"/>
        <v>4</v>
      </c>
      <c r="L18" s="157">
        <f>总表!K18</f>
        <v>26</v>
      </c>
      <c r="M18" s="147">
        <f>总表!M18</f>
        <v>28</v>
      </c>
      <c r="N18" s="147">
        <f>总表!N18</f>
        <v>67</v>
      </c>
      <c r="O18" s="147">
        <f>总表!O18</f>
        <v>23</v>
      </c>
      <c r="P18" s="147">
        <f>总表!P18</f>
        <v>39</v>
      </c>
      <c r="Q18" s="147">
        <f>总表!Q18</f>
        <v>15</v>
      </c>
      <c r="R18" s="147">
        <f>总表!R18</f>
        <v>16</v>
      </c>
      <c r="S18" s="147">
        <f>总表!S18</f>
        <v>52</v>
      </c>
    </row>
    <row r="19" ht="18" customHeight="1" spans="1:19">
      <c r="A19" s="148">
        <v>190118</v>
      </c>
      <c r="B19" s="149" t="s">
        <v>36</v>
      </c>
      <c r="C19" s="83">
        <v>89</v>
      </c>
      <c r="D19" s="84">
        <v>76</v>
      </c>
      <c r="E19" s="83">
        <v>88.5</v>
      </c>
      <c r="F19" s="84">
        <v>96</v>
      </c>
      <c r="G19" s="83">
        <v>91</v>
      </c>
      <c r="H19" s="90">
        <v>76</v>
      </c>
      <c r="I19" s="98">
        <v>84</v>
      </c>
      <c r="J19" s="157">
        <f t="shared" si="1"/>
        <v>600.5</v>
      </c>
      <c r="K19" s="157">
        <f t="shared" si="0"/>
        <v>1</v>
      </c>
      <c r="L19" s="157">
        <f>总表!K19</f>
        <v>20</v>
      </c>
      <c r="M19" s="147">
        <f>总表!M19</f>
        <v>6</v>
      </c>
      <c r="N19" s="147">
        <f>总表!N19</f>
        <v>30</v>
      </c>
      <c r="O19" s="147">
        <f>总表!O19</f>
        <v>9</v>
      </c>
      <c r="P19" s="147">
        <f>总表!P19</f>
        <v>18</v>
      </c>
      <c r="Q19" s="147">
        <f>总表!Q19</f>
        <v>13</v>
      </c>
      <c r="R19" s="147">
        <f>总表!R19</f>
        <v>70</v>
      </c>
      <c r="S19" s="147">
        <f>总表!S19</f>
        <v>30</v>
      </c>
    </row>
    <row r="20" ht="18" customHeight="1" spans="1:19">
      <c r="A20" s="148">
        <v>190119</v>
      </c>
      <c r="B20" s="149" t="s">
        <v>37</v>
      </c>
      <c r="C20" s="83">
        <v>64.5</v>
      </c>
      <c r="D20" s="84">
        <v>46</v>
      </c>
      <c r="E20" s="83">
        <v>52.5</v>
      </c>
      <c r="F20" s="84">
        <v>74</v>
      </c>
      <c r="G20" s="83">
        <v>35</v>
      </c>
      <c r="H20" s="90">
        <v>32</v>
      </c>
      <c r="I20" s="98">
        <v>49</v>
      </c>
      <c r="J20" s="157">
        <f t="shared" si="1"/>
        <v>353</v>
      </c>
      <c r="K20" s="157">
        <f t="shared" si="0"/>
        <v>30</v>
      </c>
      <c r="L20" s="157">
        <f>总表!K20</f>
        <v>205</v>
      </c>
      <c r="M20" s="147">
        <f>总表!M20</f>
        <v>190</v>
      </c>
      <c r="N20" s="147">
        <f>总表!N20</f>
        <v>141</v>
      </c>
      <c r="O20" s="147">
        <f>总表!O20</f>
        <v>175</v>
      </c>
      <c r="P20" s="147">
        <f>总表!P20</f>
        <v>208</v>
      </c>
      <c r="Q20" s="147">
        <f>总表!Q20</f>
        <v>271</v>
      </c>
      <c r="R20" s="147">
        <f>总表!R20</f>
        <v>258</v>
      </c>
      <c r="S20" s="147">
        <f>总表!S20</f>
        <v>173</v>
      </c>
    </row>
    <row r="21" ht="18" customHeight="1" spans="1:19">
      <c r="A21" s="148">
        <v>190120</v>
      </c>
      <c r="B21" s="149" t="s">
        <v>38</v>
      </c>
      <c r="C21" s="83">
        <v>85</v>
      </c>
      <c r="D21" s="84">
        <v>75</v>
      </c>
      <c r="E21" s="83">
        <v>74</v>
      </c>
      <c r="F21" s="84">
        <v>89</v>
      </c>
      <c r="G21" s="83">
        <v>78</v>
      </c>
      <c r="H21" s="90">
        <v>87</v>
      </c>
      <c r="I21" s="98">
        <v>71</v>
      </c>
      <c r="J21" s="157">
        <f t="shared" si="1"/>
        <v>559</v>
      </c>
      <c r="K21" s="157">
        <f t="shared" si="0"/>
        <v>5</v>
      </c>
      <c r="L21" s="157">
        <f>总表!K21</f>
        <v>37</v>
      </c>
      <c r="M21" s="147">
        <f>总表!M21</f>
        <v>18</v>
      </c>
      <c r="N21" s="147">
        <f>总表!N21</f>
        <v>34</v>
      </c>
      <c r="O21" s="147">
        <f>总表!O21</f>
        <v>71</v>
      </c>
      <c r="P21" s="147">
        <f>总表!P21</f>
        <v>74</v>
      </c>
      <c r="Q21" s="147">
        <f>总表!Q21</f>
        <v>79</v>
      </c>
      <c r="R21" s="147">
        <f>总表!R21</f>
        <v>33</v>
      </c>
      <c r="S21" s="147">
        <f>总表!S21</f>
        <v>73</v>
      </c>
    </row>
    <row r="22" ht="18" customHeight="1" spans="1:19">
      <c r="A22" s="148">
        <v>190121</v>
      </c>
      <c r="B22" s="149" t="s">
        <v>39</v>
      </c>
      <c r="C22" s="83">
        <v>61</v>
      </c>
      <c r="D22" s="84">
        <v>48</v>
      </c>
      <c r="E22" s="83">
        <v>56.5</v>
      </c>
      <c r="F22" s="84">
        <v>67</v>
      </c>
      <c r="G22" s="83">
        <v>58</v>
      </c>
      <c r="H22" s="90">
        <v>65</v>
      </c>
      <c r="I22" s="98">
        <v>60</v>
      </c>
      <c r="J22" s="157">
        <f t="shared" si="1"/>
        <v>415.5</v>
      </c>
      <c r="K22" s="157">
        <f t="shared" si="0"/>
        <v>19</v>
      </c>
      <c r="L22" s="157">
        <f>总表!K22</f>
        <v>151</v>
      </c>
      <c r="M22" s="147">
        <f>总表!M22</f>
        <v>214</v>
      </c>
      <c r="N22" s="147">
        <f>总表!N22</f>
        <v>130</v>
      </c>
      <c r="O22" s="147">
        <f>总表!O22</f>
        <v>156</v>
      </c>
      <c r="P22" s="147">
        <f>总表!P22</f>
        <v>243</v>
      </c>
      <c r="Q22" s="147">
        <f>总表!Q22</f>
        <v>187</v>
      </c>
      <c r="R22" s="147">
        <f>总表!R22</f>
        <v>99</v>
      </c>
      <c r="S22" s="147">
        <f>总表!S22</f>
        <v>113</v>
      </c>
    </row>
    <row r="23" ht="18" customHeight="1" spans="1:19">
      <c r="A23" s="148">
        <v>190122</v>
      </c>
      <c r="B23" s="149" t="s">
        <v>40</v>
      </c>
      <c r="C23" s="83">
        <v>60</v>
      </c>
      <c r="D23" s="84">
        <v>13</v>
      </c>
      <c r="E23" s="83">
        <v>29.5</v>
      </c>
      <c r="F23" s="91">
        <v>77</v>
      </c>
      <c r="G23" s="83">
        <v>40</v>
      </c>
      <c r="H23" s="90">
        <v>42</v>
      </c>
      <c r="I23" s="99">
        <v>35</v>
      </c>
      <c r="J23" s="157">
        <f t="shared" si="1"/>
        <v>296.5</v>
      </c>
      <c r="K23" s="157">
        <f t="shared" si="0"/>
        <v>37</v>
      </c>
      <c r="L23" s="157">
        <f>总表!K23</f>
        <v>258</v>
      </c>
      <c r="M23" s="147">
        <f>总表!M23</f>
        <v>219</v>
      </c>
      <c r="N23" s="147">
        <f>总表!N23</f>
        <v>266</v>
      </c>
      <c r="O23" s="147">
        <f>总表!O23</f>
        <v>269</v>
      </c>
      <c r="P23" s="147">
        <f>总表!P23</f>
        <v>174</v>
      </c>
      <c r="Q23" s="147">
        <f>总表!Q23</f>
        <v>252</v>
      </c>
      <c r="R23" s="147">
        <f>总表!R23</f>
        <v>193</v>
      </c>
      <c r="S23" s="147">
        <f>总表!S23</f>
        <v>239</v>
      </c>
    </row>
    <row r="24" ht="18" customHeight="1" spans="1:19">
      <c r="A24" s="148">
        <v>190123</v>
      </c>
      <c r="B24" s="149" t="s">
        <v>41</v>
      </c>
      <c r="C24" s="83">
        <v>64</v>
      </c>
      <c r="D24" s="84">
        <v>18</v>
      </c>
      <c r="E24" s="83">
        <v>30.5</v>
      </c>
      <c r="F24" s="84">
        <v>88</v>
      </c>
      <c r="G24" s="83">
        <v>46</v>
      </c>
      <c r="H24" s="90">
        <v>40</v>
      </c>
      <c r="I24" s="96">
        <v>48</v>
      </c>
      <c r="J24" s="157">
        <f t="shared" si="1"/>
        <v>334.5</v>
      </c>
      <c r="K24" s="157">
        <f t="shared" si="0"/>
        <v>31</v>
      </c>
      <c r="L24" s="157">
        <f>总表!K24</f>
        <v>221</v>
      </c>
      <c r="M24" s="147">
        <f>总表!M24</f>
        <v>193</v>
      </c>
      <c r="N24" s="147">
        <f>总表!N24</f>
        <v>247</v>
      </c>
      <c r="O24" s="147">
        <f>总表!O24</f>
        <v>263</v>
      </c>
      <c r="P24" s="147">
        <f>总表!P24</f>
        <v>88</v>
      </c>
      <c r="Q24" s="147">
        <f>总表!Q24</f>
        <v>228</v>
      </c>
      <c r="R24" s="147">
        <f>总表!R24</f>
        <v>207</v>
      </c>
      <c r="S24" s="147">
        <f>总表!S24</f>
        <v>178</v>
      </c>
    </row>
    <row r="25" ht="18" customHeight="1" spans="1:19">
      <c r="A25" s="148">
        <v>190124</v>
      </c>
      <c r="B25" s="149" t="s">
        <v>42</v>
      </c>
      <c r="C25" s="83">
        <v>61.5</v>
      </c>
      <c r="D25" s="84">
        <v>44</v>
      </c>
      <c r="E25" s="83">
        <v>55.5</v>
      </c>
      <c r="F25" s="84">
        <v>72</v>
      </c>
      <c r="G25" s="83">
        <v>34</v>
      </c>
      <c r="H25" s="90">
        <v>43</v>
      </c>
      <c r="I25" s="98">
        <v>45</v>
      </c>
      <c r="J25" s="157">
        <f t="shared" si="1"/>
        <v>355</v>
      </c>
      <c r="K25" s="157">
        <f t="shared" si="0"/>
        <v>29</v>
      </c>
      <c r="L25" s="157">
        <f>总表!K25</f>
        <v>204</v>
      </c>
      <c r="M25" s="147">
        <f>总表!M25</f>
        <v>212</v>
      </c>
      <c r="N25" s="147">
        <f>总表!N25</f>
        <v>151</v>
      </c>
      <c r="O25" s="147">
        <f>总表!O25</f>
        <v>162</v>
      </c>
      <c r="P25" s="147">
        <f>总表!P25</f>
        <v>222</v>
      </c>
      <c r="Q25" s="147">
        <f>总表!Q25</f>
        <v>275</v>
      </c>
      <c r="R25" s="147">
        <f>总表!R25</f>
        <v>188</v>
      </c>
      <c r="S25" s="147">
        <f>总表!S25</f>
        <v>193</v>
      </c>
    </row>
    <row r="26" ht="18" customHeight="1" spans="1:19">
      <c r="A26" s="148">
        <v>190125</v>
      </c>
      <c r="B26" s="149" t="s">
        <v>43</v>
      </c>
      <c r="C26" s="83">
        <v>74</v>
      </c>
      <c r="D26" s="84">
        <v>35</v>
      </c>
      <c r="E26" s="83">
        <v>50</v>
      </c>
      <c r="F26" s="84">
        <v>92</v>
      </c>
      <c r="G26" s="83">
        <v>71</v>
      </c>
      <c r="H26" s="90">
        <v>44</v>
      </c>
      <c r="I26" s="98">
        <v>35</v>
      </c>
      <c r="J26" s="157">
        <f t="shared" si="1"/>
        <v>401</v>
      </c>
      <c r="K26" s="157">
        <f t="shared" si="0"/>
        <v>22</v>
      </c>
      <c r="L26" s="157">
        <f>总表!K26</f>
        <v>168</v>
      </c>
      <c r="M26" s="147">
        <f>总表!M26</f>
        <v>96</v>
      </c>
      <c r="N26" s="147">
        <f>总表!N26</f>
        <v>184</v>
      </c>
      <c r="O26" s="147">
        <f>总表!O26</f>
        <v>183</v>
      </c>
      <c r="P26" s="147">
        <f>总表!P26</f>
        <v>49</v>
      </c>
      <c r="Q26" s="147">
        <f>总表!Q26</f>
        <v>117</v>
      </c>
      <c r="R26" s="147">
        <f>总表!R26</f>
        <v>183</v>
      </c>
      <c r="S26" s="147">
        <f>总表!S26</f>
        <v>239</v>
      </c>
    </row>
    <row r="27" ht="18" customHeight="1" spans="1:19">
      <c r="A27" s="148">
        <v>190126</v>
      </c>
      <c r="B27" s="149" t="s">
        <v>44</v>
      </c>
      <c r="C27" s="83">
        <v>62</v>
      </c>
      <c r="D27" s="84">
        <v>46</v>
      </c>
      <c r="E27" s="83">
        <v>57.5</v>
      </c>
      <c r="F27" s="84">
        <v>74</v>
      </c>
      <c r="G27" s="83">
        <v>46</v>
      </c>
      <c r="H27" s="90">
        <v>55.5</v>
      </c>
      <c r="I27" s="98">
        <v>58</v>
      </c>
      <c r="J27" s="157">
        <f t="shared" si="1"/>
        <v>399</v>
      </c>
      <c r="K27" s="157">
        <f t="shared" si="0"/>
        <v>24</v>
      </c>
      <c r="L27" s="157">
        <f>总表!K27</f>
        <v>170</v>
      </c>
      <c r="M27" s="147">
        <f>总表!M27</f>
        <v>206</v>
      </c>
      <c r="N27" s="147">
        <f>总表!N27</f>
        <v>141</v>
      </c>
      <c r="O27" s="147">
        <f>总表!O27</f>
        <v>148</v>
      </c>
      <c r="P27" s="147">
        <f>总表!P27</f>
        <v>208</v>
      </c>
      <c r="Q27" s="147">
        <f>总表!Q27</f>
        <v>228</v>
      </c>
      <c r="R27" s="147">
        <f>总表!R27</f>
        <v>137</v>
      </c>
      <c r="S27" s="147">
        <f>总表!S27</f>
        <v>128</v>
      </c>
    </row>
    <row r="28" ht="18" customHeight="1" spans="1:19">
      <c r="A28" s="148">
        <v>190127</v>
      </c>
      <c r="B28" s="149" t="s">
        <v>45</v>
      </c>
      <c r="C28" s="83">
        <v>53</v>
      </c>
      <c r="D28" s="84">
        <v>20</v>
      </c>
      <c r="E28" s="83">
        <v>43</v>
      </c>
      <c r="F28" s="84">
        <v>77</v>
      </c>
      <c r="G28" s="83">
        <v>41</v>
      </c>
      <c r="H28" s="90">
        <v>40</v>
      </c>
      <c r="I28" s="98">
        <v>29</v>
      </c>
      <c r="J28" s="157">
        <f t="shared" si="1"/>
        <v>303</v>
      </c>
      <c r="K28" s="157">
        <f t="shared" si="0"/>
        <v>35</v>
      </c>
      <c r="L28" s="157">
        <f>总表!K28</f>
        <v>252</v>
      </c>
      <c r="M28" s="147">
        <f>总表!M28</f>
        <v>253</v>
      </c>
      <c r="N28" s="147">
        <f>总表!N28</f>
        <v>239</v>
      </c>
      <c r="O28" s="147">
        <f>总表!O28</f>
        <v>215</v>
      </c>
      <c r="P28" s="147">
        <f>总表!P28</f>
        <v>174</v>
      </c>
      <c r="Q28" s="147">
        <f>总表!Q28</f>
        <v>246</v>
      </c>
      <c r="R28" s="147">
        <f>总表!R28</f>
        <v>207</v>
      </c>
      <c r="S28" s="147">
        <f>总表!S28</f>
        <v>271</v>
      </c>
    </row>
    <row r="29" ht="18" customHeight="1" spans="1:19">
      <c r="A29" s="148">
        <v>190128</v>
      </c>
      <c r="B29" s="149" t="s">
        <v>46</v>
      </c>
      <c r="C29" s="83">
        <v>85</v>
      </c>
      <c r="D29" s="84">
        <v>36</v>
      </c>
      <c r="E29" s="83">
        <v>46.5</v>
      </c>
      <c r="F29" s="84">
        <v>95</v>
      </c>
      <c r="G29" s="83">
        <v>89</v>
      </c>
      <c r="H29" s="90">
        <v>69</v>
      </c>
      <c r="I29" s="98">
        <v>55</v>
      </c>
      <c r="J29" s="157">
        <f t="shared" si="1"/>
        <v>475.5</v>
      </c>
      <c r="K29" s="157">
        <f t="shared" si="0"/>
        <v>13</v>
      </c>
      <c r="L29" s="157">
        <f>总表!K29</f>
        <v>100</v>
      </c>
      <c r="M29" s="147">
        <f>总表!M29</f>
        <v>18</v>
      </c>
      <c r="N29" s="147">
        <f>总表!N29</f>
        <v>178</v>
      </c>
      <c r="O29" s="147">
        <f>总表!O29</f>
        <v>195</v>
      </c>
      <c r="P29" s="147">
        <f>总表!P29</f>
        <v>24</v>
      </c>
      <c r="Q29" s="147">
        <f>总表!Q29</f>
        <v>21</v>
      </c>
      <c r="R29" s="147">
        <f>总表!R29</f>
        <v>82</v>
      </c>
      <c r="S29" s="147">
        <f>总表!S29</f>
        <v>141</v>
      </c>
    </row>
    <row r="30" ht="18" customHeight="1" spans="1:19">
      <c r="A30" s="148">
        <v>190129</v>
      </c>
      <c r="B30" s="149" t="s">
        <v>47</v>
      </c>
      <c r="C30" s="83">
        <v>70</v>
      </c>
      <c r="D30" s="84">
        <v>54</v>
      </c>
      <c r="E30" s="83">
        <v>62</v>
      </c>
      <c r="F30" s="84">
        <v>80</v>
      </c>
      <c r="G30" s="83">
        <v>59</v>
      </c>
      <c r="H30" s="90">
        <v>53</v>
      </c>
      <c r="I30" s="98">
        <v>46</v>
      </c>
      <c r="J30" s="157">
        <f t="shared" si="1"/>
        <v>424</v>
      </c>
      <c r="K30" s="157">
        <f t="shared" si="0"/>
        <v>18</v>
      </c>
      <c r="L30" s="157">
        <f>总表!K30</f>
        <v>140</v>
      </c>
      <c r="M30" s="147">
        <f>总表!M30</f>
        <v>138</v>
      </c>
      <c r="N30" s="147">
        <f>总表!N30</f>
        <v>97</v>
      </c>
      <c r="O30" s="147">
        <f>总表!O30</f>
        <v>129</v>
      </c>
      <c r="P30" s="147">
        <f>总表!P30</f>
        <v>151</v>
      </c>
      <c r="Q30" s="147">
        <f>总表!Q30</f>
        <v>185</v>
      </c>
      <c r="R30" s="147">
        <f>总表!R30</f>
        <v>141</v>
      </c>
      <c r="S30" s="147">
        <f>总表!S30</f>
        <v>186</v>
      </c>
    </row>
    <row r="31" ht="18" customHeight="1" spans="1:19">
      <c r="A31" s="148">
        <v>190130</v>
      </c>
      <c r="B31" s="149" t="s">
        <v>48</v>
      </c>
      <c r="C31" s="83">
        <v>74.5</v>
      </c>
      <c r="D31" s="84">
        <v>63</v>
      </c>
      <c r="E31" s="83">
        <v>50</v>
      </c>
      <c r="F31" s="84">
        <v>94</v>
      </c>
      <c r="G31" s="155">
        <v>79</v>
      </c>
      <c r="H31" s="90">
        <v>71</v>
      </c>
      <c r="I31" s="98">
        <v>69</v>
      </c>
      <c r="J31" s="157">
        <f t="shared" si="1"/>
        <v>500.5</v>
      </c>
      <c r="K31" s="157">
        <f t="shared" si="0"/>
        <v>10</v>
      </c>
      <c r="L31" s="157">
        <f>总表!K31</f>
        <v>81</v>
      </c>
      <c r="M31" s="147">
        <f>总表!M31</f>
        <v>93</v>
      </c>
      <c r="N31" s="147">
        <f>总表!N31</f>
        <v>68</v>
      </c>
      <c r="O31" s="147">
        <f>总表!O31</f>
        <v>183</v>
      </c>
      <c r="P31" s="147">
        <f>总表!P31</f>
        <v>35</v>
      </c>
      <c r="Q31" s="147">
        <f>总表!Q31</f>
        <v>69</v>
      </c>
      <c r="R31" s="147">
        <f>总表!R31</f>
        <v>79</v>
      </c>
      <c r="S31" s="147">
        <f>总表!S31</f>
        <v>84</v>
      </c>
    </row>
    <row r="32" ht="18" customHeight="1" spans="1:19">
      <c r="A32" s="148">
        <v>190131</v>
      </c>
      <c r="B32" s="149" t="s">
        <v>49</v>
      </c>
      <c r="C32" s="83">
        <v>71</v>
      </c>
      <c r="D32" s="84">
        <v>62</v>
      </c>
      <c r="E32" s="83">
        <v>74</v>
      </c>
      <c r="F32" s="84">
        <v>87</v>
      </c>
      <c r="G32" s="83">
        <v>78</v>
      </c>
      <c r="H32" s="90">
        <v>78</v>
      </c>
      <c r="I32" s="98">
        <v>88</v>
      </c>
      <c r="J32" s="157">
        <f t="shared" si="1"/>
        <v>538</v>
      </c>
      <c r="K32" s="157">
        <f t="shared" si="0"/>
        <v>8</v>
      </c>
      <c r="L32" s="157">
        <f>总表!K32</f>
        <v>50</v>
      </c>
      <c r="M32" s="147">
        <f>总表!M32</f>
        <v>125</v>
      </c>
      <c r="N32" s="147">
        <f>总表!N32</f>
        <v>71</v>
      </c>
      <c r="O32" s="147">
        <f>总表!O32</f>
        <v>71</v>
      </c>
      <c r="P32" s="147">
        <f>总表!P32</f>
        <v>102</v>
      </c>
      <c r="Q32" s="147">
        <f>总表!Q32</f>
        <v>79</v>
      </c>
      <c r="R32" s="147">
        <f>总表!R32</f>
        <v>64</v>
      </c>
      <c r="S32" s="147">
        <f>总表!S32</f>
        <v>16</v>
      </c>
    </row>
    <row r="33" ht="18" customHeight="1" spans="1:19">
      <c r="A33" s="148">
        <v>190132</v>
      </c>
      <c r="B33" s="149" t="s">
        <v>50</v>
      </c>
      <c r="C33" s="83">
        <v>79</v>
      </c>
      <c r="D33" s="84">
        <v>57</v>
      </c>
      <c r="E33" s="83">
        <v>49.5</v>
      </c>
      <c r="F33" s="84">
        <v>92</v>
      </c>
      <c r="G33" s="83">
        <v>77</v>
      </c>
      <c r="H33" s="90">
        <v>51</v>
      </c>
      <c r="I33" s="98">
        <v>85</v>
      </c>
      <c r="J33" s="157">
        <f t="shared" si="1"/>
        <v>490.5</v>
      </c>
      <c r="K33" s="157">
        <f t="shared" si="0"/>
        <v>12</v>
      </c>
      <c r="L33" s="157">
        <f>总表!K33</f>
        <v>92</v>
      </c>
      <c r="M33" s="147">
        <f>总表!M33</f>
        <v>62</v>
      </c>
      <c r="N33" s="147">
        <f>总表!N33</f>
        <v>88</v>
      </c>
      <c r="O33" s="147">
        <f>总表!O33</f>
        <v>186</v>
      </c>
      <c r="P33" s="147">
        <f>总表!P33</f>
        <v>49</v>
      </c>
      <c r="Q33" s="147">
        <f>总表!Q33</f>
        <v>83</v>
      </c>
      <c r="R33" s="147">
        <f>总表!R33</f>
        <v>149</v>
      </c>
      <c r="S33" s="147">
        <f>总表!S33</f>
        <v>24</v>
      </c>
    </row>
    <row r="34" ht="18" customHeight="1" spans="1:19">
      <c r="A34" s="148">
        <v>190133</v>
      </c>
      <c r="B34" s="149" t="s">
        <v>51</v>
      </c>
      <c r="C34" s="83">
        <v>74.5</v>
      </c>
      <c r="D34" s="84">
        <v>72</v>
      </c>
      <c r="E34" s="83">
        <v>77.5</v>
      </c>
      <c r="F34" s="84">
        <v>87</v>
      </c>
      <c r="G34" s="83">
        <v>71</v>
      </c>
      <c r="H34" s="90">
        <v>79</v>
      </c>
      <c r="I34" s="98">
        <v>76</v>
      </c>
      <c r="J34" s="157">
        <f t="shared" si="1"/>
        <v>537</v>
      </c>
      <c r="K34" s="157">
        <f t="shared" si="0"/>
        <v>9</v>
      </c>
      <c r="L34" s="157">
        <f>总表!K34</f>
        <v>51</v>
      </c>
      <c r="M34" s="147">
        <f>总表!M34</f>
        <v>93</v>
      </c>
      <c r="N34" s="147">
        <f>总表!N34</f>
        <v>42</v>
      </c>
      <c r="O34" s="147">
        <f>总表!O34</f>
        <v>50</v>
      </c>
      <c r="P34" s="147">
        <f>总表!P34</f>
        <v>102</v>
      </c>
      <c r="Q34" s="147">
        <f>总表!Q34</f>
        <v>117</v>
      </c>
      <c r="R34" s="147">
        <f>总表!R34</f>
        <v>54</v>
      </c>
      <c r="S34" s="147">
        <f>总表!S34</f>
        <v>52</v>
      </c>
    </row>
    <row r="35" ht="18" customHeight="1" spans="1:19">
      <c r="A35" s="148">
        <v>190134</v>
      </c>
      <c r="B35" s="149" t="s">
        <v>52</v>
      </c>
      <c r="C35" s="83">
        <v>70.5</v>
      </c>
      <c r="D35" s="84">
        <v>24</v>
      </c>
      <c r="E35" s="83">
        <v>40.5</v>
      </c>
      <c r="F35" s="84">
        <v>78</v>
      </c>
      <c r="G35" s="83">
        <v>23</v>
      </c>
      <c r="H35" s="90">
        <v>27</v>
      </c>
      <c r="I35" s="98">
        <v>47</v>
      </c>
      <c r="J35" s="157">
        <f t="shared" si="1"/>
        <v>310</v>
      </c>
      <c r="K35" s="157">
        <f t="shared" si="0"/>
        <v>33</v>
      </c>
      <c r="L35" s="157">
        <f>总表!K35</f>
        <v>241</v>
      </c>
      <c r="M35" s="147">
        <f>总表!M35</f>
        <v>130</v>
      </c>
      <c r="N35" s="147">
        <f>总表!N35</f>
        <v>222</v>
      </c>
      <c r="O35" s="147">
        <f>总表!O35</f>
        <v>225</v>
      </c>
      <c r="P35" s="147">
        <f>总表!P35</f>
        <v>164</v>
      </c>
      <c r="Q35" s="147">
        <f>总表!Q35</f>
        <v>295</v>
      </c>
      <c r="R35" s="147">
        <f>总表!R35</f>
        <v>274</v>
      </c>
      <c r="S35" s="147">
        <f>总表!S35</f>
        <v>182</v>
      </c>
    </row>
    <row r="36" ht="18" customHeight="1" spans="1:21">
      <c r="A36" s="148">
        <v>190135</v>
      </c>
      <c r="B36" s="149" t="s">
        <v>53</v>
      </c>
      <c r="C36" s="102"/>
      <c r="D36" s="84"/>
      <c r="E36" s="83"/>
      <c r="F36" s="84"/>
      <c r="G36" s="83"/>
      <c r="H36" s="116"/>
      <c r="I36" s="98"/>
      <c r="J36" s="157">
        <f t="shared" si="1"/>
        <v>0</v>
      </c>
      <c r="K36" s="157">
        <f t="shared" si="0"/>
        <v>41</v>
      </c>
      <c r="L36" s="157">
        <f>总表!K36</f>
        <v>310</v>
      </c>
      <c r="M36" s="147" t="e">
        <f>总表!M36</f>
        <v>#N/A</v>
      </c>
      <c r="N36" s="147">
        <f>总表!N36</f>
        <v>0</v>
      </c>
      <c r="O36" s="147" t="e">
        <f>总表!O36</f>
        <v>#N/A</v>
      </c>
      <c r="P36" s="147" t="e">
        <f>总表!P36</f>
        <v>#N/A</v>
      </c>
      <c r="Q36" s="147" t="e">
        <f>总表!Q36</f>
        <v>#N/A</v>
      </c>
      <c r="R36" s="147" t="e">
        <f>总表!R36</f>
        <v>#N/A</v>
      </c>
      <c r="S36" s="147" t="e">
        <f>总表!S36</f>
        <v>#N/A</v>
      </c>
      <c r="U36" s="147" t="s">
        <v>54</v>
      </c>
    </row>
    <row r="37" ht="18" customHeight="1" spans="1:19">
      <c r="A37" s="148">
        <v>190136</v>
      </c>
      <c r="B37" s="149" t="s">
        <v>55</v>
      </c>
      <c r="C37" s="83">
        <v>64</v>
      </c>
      <c r="D37" s="84">
        <v>12</v>
      </c>
      <c r="E37" s="83">
        <v>36.5</v>
      </c>
      <c r="F37" s="84">
        <v>76</v>
      </c>
      <c r="G37" s="83">
        <v>65</v>
      </c>
      <c r="H37" s="89">
        <v>66</v>
      </c>
      <c r="I37" s="98">
        <v>41</v>
      </c>
      <c r="J37" s="157">
        <f t="shared" si="1"/>
        <v>360.5</v>
      </c>
      <c r="K37" s="157">
        <f t="shared" si="0"/>
        <v>28</v>
      </c>
      <c r="L37" s="157">
        <f>总表!K37</f>
        <v>201</v>
      </c>
      <c r="M37" s="147">
        <f>总表!M37</f>
        <v>193</v>
      </c>
      <c r="N37" s="147">
        <f>总表!N37</f>
        <v>271</v>
      </c>
      <c r="O37" s="147">
        <f>总表!O37</f>
        <v>240</v>
      </c>
      <c r="P37" s="147">
        <f>总表!P37</f>
        <v>188</v>
      </c>
      <c r="Q37" s="147">
        <f>总表!Q37</f>
        <v>151</v>
      </c>
      <c r="R37" s="147">
        <f>总表!R37</f>
        <v>93</v>
      </c>
      <c r="S37" s="147">
        <f>总表!S37</f>
        <v>216</v>
      </c>
    </row>
    <row r="38" ht="18" customHeight="1" spans="1:19">
      <c r="A38" s="148">
        <v>190137</v>
      </c>
      <c r="B38" s="149" t="s">
        <v>56</v>
      </c>
      <c r="C38" s="83">
        <v>82</v>
      </c>
      <c r="D38" s="84">
        <v>67</v>
      </c>
      <c r="E38" s="83">
        <v>72</v>
      </c>
      <c r="F38" s="84">
        <v>96</v>
      </c>
      <c r="G38" s="83">
        <v>77</v>
      </c>
      <c r="H38" s="90">
        <v>79</v>
      </c>
      <c r="I38" s="98">
        <v>86</v>
      </c>
      <c r="J38" s="157">
        <f t="shared" si="1"/>
        <v>559</v>
      </c>
      <c r="K38" s="157">
        <f t="shared" si="0"/>
        <v>5</v>
      </c>
      <c r="L38" s="157">
        <f>总表!K38</f>
        <v>37</v>
      </c>
      <c r="M38" s="147">
        <f>总表!M38</f>
        <v>38</v>
      </c>
      <c r="N38" s="147">
        <f>总表!N38</f>
        <v>57</v>
      </c>
      <c r="O38" s="147">
        <f>总表!O38</f>
        <v>84</v>
      </c>
      <c r="P38" s="147">
        <f>总表!P38</f>
        <v>18</v>
      </c>
      <c r="Q38" s="147">
        <f>总表!Q38</f>
        <v>83</v>
      </c>
      <c r="R38" s="147">
        <f>总表!R38</f>
        <v>54</v>
      </c>
      <c r="S38" s="147">
        <f>总表!S38</f>
        <v>22</v>
      </c>
    </row>
    <row r="39" ht="18" customHeight="1" spans="1:19">
      <c r="A39" s="148">
        <v>190138</v>
      </c>
      <c r="B39" s="149" t="s">
        <v>57</v>
      </c>
      <c r="C39" s="83">
        <v>60</v>
      </c>
      <c r="D39" s="84">
        <v>10</v>
      </c>
      <c r="E39" s="83">
        <v>69</v>
      </c>
      <c r="F39" s="84">
        <v>63</v>
      </c>
      <c r="G39" s="83">
        <v>28</v>
      </c>
      <c r="H39" s="90">
        <v>40</v>
      </c>
      <c r="I39" s="98">
        <v>27</v>
      </c>
      <c r="J39" s="157">
        <f t="shared" si="1"/>
        <v>297</v>
      </c>
      <c r="K39" s="157">
        <f t="shared" si="0"/>
        <v>36</v>
      </c>
      <c r="L39" s="157">
        <f>总表!K39</f>
        <v>256</v>
      </c>
      <c r="M39" s="147">
        <f>总表!M39</f>
        <v>219</v>
      </c>
      <c r="N39" s="147">
        <f>总表!N39</f>
        <v>288</v>
      </c>
      <c r="O39" s="147">
        <f>总表!O39</f>
        <v>99</v>
      </c>
      <c r="P39" s="147">
        <f>总表!P39</f>
        <v>256</v>
      </c>
      <c r="Q39" s="147">
        <f>总表!Q39</f>
        <v>284</v>
      </c>
      <c r="R39" s="147">
        <f>总表!R39</f>
        <v>207</v>
      </c>
      <c r="S39" s="147">
        <f>总表!S39</f>
        <v>280</v>
      </c>
    </row>
    <row r="40" ht="18" customHeight="1" spans="1:19">
      <c r="A40" s="148">
        <v>190139</v>
      </c>
      <c r="B40" s="149" t="s">
        <v>58</v>
      </c>
      <c r="C40" s="83">
        <v>48</v>
      </c>
      <c r="D40" s="84">
        <v>14</v>
      </c>
      <c r="E40" s="83">
        <v>28</v>
      </c>
      <c r="F40" s="84">
        <v>24</v>
      </c>
      <c r="G40" s="83">
        <v>45</v>
      </c>
      <c r="H40" s="90">
        <v>36</v>
      </c>
      <c r="I40" s="98">
        <v>26</v>
      </c>
      <c r="J40" s="157">
        <f t="shared" si="1"/>
        <v>221</v>
      </c>
      <c r="K40" s="157">
        <f t="shared" si="0"/>
        <v>40</v>
      </c>
      <c r="L40" s="157">
        <f>总表!K40</f>
        <v>288</v>
      </c>
      <c r="M40" s="147">
        <f>总表!M40</f>
        <v>268</v>
      </c>
      <c r="N40" s="147">
        <f>总表!N40</f>
        <v>258</v>
      </c>
      <c r="O40" s="147">
        <f>总表!O40</f>
        <v>276</v>
      </c>
      <c r="P40" s="147">
        <f>总表!P40</f>
        <v>306</v>
      </c>
      <c r="Q40" s="147">
        <f>总表!Q40</f>
        <v>233</v>
      </c>
      <c r="R40" s="147">
        <f>总表!R40</f>
        <v>233</v>
      </c>
      <c r="S40" s="147">
        <f>总表!S40</f>
        <v>285</v>
      </c>
    </row>
    <row r="41" ht="18" customHeight="1" spans="1:19">
      <c r="A41" s="148">
        <v>190140</v>
      </c>
      <c r="B41" s="149" t="s">
        <v>59</v>
      </c>
      <c r="C41" s="83">
        <v>78.5</v>
      </c>
      <c r="D41" s="84">
        <v>37</v>
      </c>
      <c r="E41" s="83">
        <v>53.5</v>
      </c>
      <c r="F41" s="84">
        <v>69</v>
      </c>
      <c r="G41" s="83">
        <v>57</v>
      </c>
      <c r="H41" s="90">
        <v>44</v>
      </c>
      <c r="I41" s="98">
        <v>52</v>
      </c>
      <c r="J41" s="157">
        <f t="shared" si="1"/>
        <v>391</v>
      </c>
      <c r="K41" s="157">
        <f t="shared" si="0"/>
        <v>25</v>
      </c>
      <c r="L41" s="157">
        <f>总表!K41</f>
        <v>176</v>
      </c>
      <c r="M41" s="147">
        <f>总表!M41</f>
        <v>67</v>
      </c>
      <c r="N41" s="147">
        <f>总表!N41</f>
        <v>174</v>
      </c>
      <c r="O41" s="147">
        <f>总表!O41</f>
        <v>171</v>
      </c>
      <c r="P41" s="147">
        <f>总表!P41</f>
        <v>235</v>
      </c>
      <c r="Q41" s="147">
        <f>总表!Q41</f>
        <v>191</v>
      </c>
      <c r="R41" s="147">
        <f>总表!R41</f>
        <v>183</v>
      </c>
      <c r="S41" s="147">
        <f>总表!S41</f>
        <v>154</v>
      </c>
    </row>
    <row r="42" ht="18" customHeight="1" spans="1:19">
      <c r="A42" s="148">
        <v>190141</v>
      </c>
      <c r="B42" s="149" t="s">
        <v>60</v>
      </c>
      <c r="C42" s="83">
        <v>63</v>
      </c>
      <c r="D42" s="84">
        <v>27</v>
      </c>
      <c r="E42" s="83">
        <v>42</v>
      </c>
      <c r="F42" s="84">
        <v>78</v>
      </c>
      <c r="G42" s="83">
        <v>62</v>
      </c>
      <c r="H42" s="90">
        <v>49</v>
      </c>
      <c r="I42" s="98">
        <v>52</v>
      </c>
      <c r="J42" s="157">
        <f t="shared" si="1"/>
        <v>373</v>
      </c>
      <c r="K42" s="157">
        <f t="shared" si="0"/>
        <v>27</v>
      </c>
      <c r="L42" s="157">
        <f>总表!K42</f>
        <v>192</v>
      </c>
      <c r="M42" s="147">
        <f>总表!M42</f>
        <v>201</v>
      </c>
      <c r="N42" s="147">
        <f>总表!N42</f>
        <v>214</v>
      </c>
      <c r="O42" s="147">
        <f>总表!O42</f>
        <v>218</v>
      </c>
      <c r="P42" s="147">
        <f>总表!P42</f>
        <v>164</v>
      </c>
      <c r="Q42" s="147">
        <f>总表!Q42</f>
        <v>168</v>
      </c>
      <c r="R42" s="147">
        <f>总表!R42</f>
        <v>160</v>
      </c>
      <c r="S42" s="147">
        <f>总表!S42</f>
        <v>154</v>
      </c>
    </row>
    <row r="43" ht="18" customHeight="1" spans="1:12">
      <c r="A43" s="150"/>
      <c r="B43" s="135" t="s">
        <v>9</v>
      </c>
      <c r="C43" s="151">
        <f t="shared" ref="C43:J43" si="2">SUM(C2:C42)</f>
        <v>2803.2</v>
      </c>
      <c r="D43" s="151">
        <f t="shared" si="2"/>
        <v>1696</v>
      </c>
      <c r="E43" s="151">
        <f t="shared" si="2"/>
        <v>2206</v>
      </c>
      <c r="F43" s="151">
        <f t="shared" si="2"/>
        <v>3248</v>
      </c>
      <c r="G43" s="151">
        <f t="shared" si="2"/>
        <v>2499</v>
      </c>
      <c r="H43" s="151">
        <f t="shared" si="2"/>
        <v>2247.5</v>
      </c>
      <c r="I43" s="151">
        <f t="shared" si="2"/>
        <v>2176</v>
      </c>
      <c r="J43" s="151">
        <f t="shared" si="2"/>
        <v>16875.7</v>
      </c>
      <c r="K43" s="150"/>
      <c r="L43" s="150"/>
    </row>
    <row r="44" ht="18" customHeight="1" spans="2:10">
      <c r="B44" s="137" t="s">
        <v>61</v>
      </c>
      <c r="C44" s="152">
        <f t="shared" ref="C44:I44" si="3">AVERAGE(C2:C42)</f>
        <v>70.08</v>
      </c>
      <c r="D44" s="152">
        <f t="shared" si="3"/>
        <v>42.4</v>
      </c>
      <c r="E44" s="152">
        <f t="shared" si="3"/>
        <v>55.15</v>
      </c>
      <c r="F44" s="152">
        <f t="shared" si="3"/>
        <v>81.2</v>
      </c>
      <c r="G44" s="152">
        <f t="shared" si="3"/>
        <v>62.475</v>
      </c>
      <c r="H44" s="152">
        <f t="shared" si="3"/>
        <v>56.1875</v>
      </c>
      <c r="I44" s="152">
        <f t="shared" si="3"/>
        <v>54.4</v>
      </c>
      <c r="J44" s="147">
        <f>J43/41</f>
        <v>411.60243902439</v>
      </c>
    </row>
    <row r="45" ht="27.75" customHeight="1" spans="2:9">
      <c r="B45" s="139" t="s">
        <v>62</v>
      </c>
      <c r="C45" s="153">
        <f t="shared" ref="C45:I45" si="4">COUNTIF(C2:C42,"&gt;=60")</f>
        <v>35</v>
      </c>
      <c r="D45" s="153">
        <f t="shared" si="4"/>
        <v>12</v>
      </c>
      <c r="E45" s="153">
        <f t="shared" si="4"/>
        <v>14</v>
      </c>
      <c r="F45" s="153">
        <f t="shared" si="4"/>
        <v>39</v>
      </c>
      <c r="G45" s="153">
        <f t="shared" si="4"/>
        <v>23</v>
      </c>
      <c r="H45" s="153">
        <f t="shared" si="4"/>
        <v>17</v>
      </c>
      <c r="I45" s="153">
        <f t="shared" si="4"/>
        <v>14</v>
      </c>
    </row>
    <row r="46" ht="29.25" customHeight="1" spans="2:9">
      <c r="B46" s="139" t="s">
        <v>63</v>
      </c>
      <c r="C46" s="153">
        <f t="shared" ref="C46:I46" si="5">COUNTIF(C2:C42,"&gt;=80")</f>
        <v>8</v>
      </c>
      <c r="D46" s="153">
        <f t="shared" si="5"/>
        <v>1</v>
      </c>
      <c r="E46" s="153">
        <f t="shared" si="5"/>
        <v>3</v>
      </c>
      <c r="F46" s="153">
        <f t="shared" si="5"/>
        <v>22</v>
      </c>
      <c r="G46" s="153">
        <f t="shared" si="5"/>
        <v>7</v>
      </c>
      <c r="H46" s="153">
        <f t="shared" si="5"/>
        <v>7</v>
      </c>
      <c r="I46" s="153">
        <f t="shared" si="5"/>
        <v>7</v>
      </c>
    </row>
    <row r="47" ht="18" customHeight="1" spans="2:9">
      <c r="B47" s="139" t="s">
        <v>64</v>
      </c>
      <c r="C47" s="153">
        <f t="shared" ref="C47:I47" si="6">COUNTIF(C2:C42,"&lt;60")</f>
        <v>5</v>
      </c>
      <c r="D47" s="153">
        <f t="shared" si="6"/>
        <v>28</v>
      </c>
      <c r="E47" s="153">
        <f t="shared" si="6"/>
        <v>26</v>
      </c>
      <c r="F47" s="153">
        <f t="shared" si="6"/>
        <v>1</v>
      </c>
      <c r="G47" s="153">
        <f t="shared" si="6"/>
        <v>17</v>
      </c>
      <c r="H47" s="153">
        <f t="shared" si="6"/>
        <v>23</v>
      </c>
      <c r="I47" s="153">
        <f t="shared" si="6"/>
        <v>26</v>
      </c>
    </row>
    <row r="48" ht="18" customHeight="1" spans="2:9">
      <c r="B48" s="139" t="s">
        <v>65</v>
      </c>
      <c r="C48" s="154">
        <f t="shared" ref="C48:I48" si="7">MAX(C2:C42)</f>
        <v>94</v>
      </c>
      <c r="D48" s="154">
        <f t="shared" si="7"/>
        <v>82</v>
      </c>
      <c r="E48" s="154">
        <f t="shared" si="7"/>
        <v>88.5</v>
      </c>
      <c r="F48" s="154">
        <f t="shared" si="7"/>
        <v>99</v>
      </c>
      <c r="G48" s="154">
        <f t="shared" si="7"/>
        <v>91</v>
      </c>
      <c r="H48" s="154">
        <f t="shared" si="7"/>
        <v>93</v>
      </c>
      <c r="I48" s="154">
        <f t="shared" si="7"/>
        <v>88</v>
      </c>
    </row>
    <row r="49" ht="18" customHeight="1" spans="2:9">
      <c r="B49" s="139" t="s">
        <v>66</v>
      </c>
      <c r="C49" s="154">
        <f t="shared" ref="C49:I49" si="8">MIN(C2:C42)</f>
        <v>46.5</v>
      </c>
      <c r="D49" s="154">
        <f t="shared" si="8"/>
        <v>8</v>
      </c>
      <c r="E49" s="154">
        <f t="shared" si="8"/>
        <v>28</v>
      </c>
      <c r="F49" s="154">
        <f t="shared" si="8"/>
        <v>24</v>
      </c>
      <c r="G49" s="154">
        <f t="shared" si="8"/>
        <v>23</v>
      </c>
      <c r="H49" s="154">
        <f t="shared" si="8"/>
        <v>21</v>
      </c>
      <c r="I49" s="154">
        <f t="shared" si="8"/>
        <v>26</v>
      </c>
    </row>
    <row r="50" ht="18" customHeight="1" spans="2:9">
      <c r="B50" s="139" t="s">
        <v>67</v>
      </c>
      <c r="C50" s="154">
        <f t="shared" ref="C50:I50" si="9">COUNT(C2:C42)</f>
        <v>40</v>
      </c>
      <c r="D50" s="154">
        <f t="shared" si="9"/>
        <v>40</v>
      </c>
      <c r="E50" s="154">
        <f t="shared" si="9"/>
        <v>40</v>
      </c>
      <c r="F50" s="154">
        <f t="shared" si="9"/>
        <v>40</v>
      </c>
      <c r="G50" s="154">
        <f t="shared" si="9"/>
        <v>40</v>
      </c>
      <c r="H50" s="154">
        <f t="shared" si="9"/>
        <v>40</v>
      </c>
      <c r="I50" s="154">
        <f t="shared" si="9"/>
        <v>40</v>
      </c>
    </row>
    <row r="51" ht="18" customHeight="1" spans="2:9">
      <c r="B51" s="139" t="s">
        <v>68</v>
      </c>
      <c r="C51" s="152">
        <f t="shared" ref="C51:I51" si="10">C46/C50*100</f>
        <v>20</v>
      </c>
      <c r="D51" s="152">
        <f t="shared" si="10"/>
        <v>2.5</v>
      </c>
      <c r="E51" s="152">
        <f t="shared" si="10"/>
        <v>7.5</v>
      </c>
      <c r="F51" s="152">
        <f t="shared" si="10"/>
        <v>55</v>
      </c>
      <c r="G51" s="152">
        <f t="shared" si="10"/>
        <v>17.5</v>
      </c>
      <c r="H51" s="152">
        <f t="shared" si="10"/>
        <v>17.5</v>
      </c>
      <c r="I51" s="152">
        <f t="shared" si="10"/>
        <v>17.5</v>
      </c>
    </row>
    <row r="52" ht="18" customHeight="1" spans="2:9">
      <c r="B52" s="139" t="s">
        <v>69</v>
      </c>
      <c r="C52" s="152">
        <f t="shared" ref="C52:I52" si="11">C45/C50*100</f>
        <v>87.5</v>
      </c>
      <c r="D52" s="152">
        <f t="shared" si="11"/>
        <v>30</v>
      </c>
      <c r="E52" s="152">
        <f t="shared" si="11"/>
        <v>35</v>
      </c>
      <c r="F52" s="152">
        <f t="shared" si="11"/>
        <v>97.5</v>
      </c>
      <c r="G52" s="152">
        <f t="shared" si="11"/>
        <v>57.5</v>
      </c>
      <c r="H52" s="152">
        <f t="shared" si="11"/>
        <v>42.5</v>
      </c>
      <c r="I52" s="152">
        <f t="shared" si="11"/>
        <v>35</v>
      </c>
    </row>
  </sheetData>
  <pageMargins left="0.550694444444444" right="0.550694444444444" top="0.590277777777778" bottom="0.590277777777778" header="0.511805555555556" footer="0.511805555555556"/>
  <pageSetup paperSize="136" orientation="portrait" horizontalDpi="600" vertic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37"/>
  <sheetViews>
    <sheetView zoomScale="90" zoomScaleNormal="90" workbookViewId="0">
      <pane xSplit="1" ySplit="2" topLeftCell="B21" activePane="bottomRight" state="frozen"/>
      <selection/>
      <selection pane="topRight"/>
      <selection pane="bottomLeft"/>
      <selection pane="bottomRight" activeCell="T8" sqref="T8"/>
    </sheetView>
  </sheetViews>
  <sheetFormatPr defaultColWidth="5.625" defaultRowHeight="30" customHeight="1"/>
  <cols>
    <col min="1" max="3" width="5.625" style="51" customWidth="1"/>
    <col min="4" max="4" width="6.375" style="51" customWidth="1"/>
    <col min="5" max="9" width="5.625" style="51" customWidth="1"/>
    <col min="10" max="10" width="6.875" style="51" customWidth="1"/>
    <col min="11" max="18" width="5.625" style="51" customWidth="1"/>
    <col min="19" max="19" width="7.125" style="51" customWidth="1"/>
    <col min="20" max="27" width="5.625" style="51" customWidth="1"/>
    <col min="28" max="28" width="6.875" style="51" customWidth="1"/>
    <col min="29" max="16384" width="5.625" style="51"/>
  </cols>
  <sheetData>
    <row r="1" customHeight="1" spans="2:27">
      <c r="B1" s="105" t="s">
        <v>61</v>
      </c>
      <c r="C1" s="105"/>
      <c r="D1" s="105"/>
      <c r="E1" s="105"/>
      <c r="F1" s="105"/>
      <c r="G1" s="105"/>
      <c r="H1" s="105"/>
      <c r="I1" s="105"/>
      <c r="J1" s="105"/>
      <c r="K1" s="105" t="s">
        <v>69</v>
      </c>
      <c r="L1" s="105"/>
      <c r="M1" s="105"/>
      <c r="N1" s="105"/>
      <c r="O1" s="105"/>
      <c r="P1" s="105"/>
      <c r="Q1" s="105"/>
      <c r="R1" s="105"/>
      <c r="S1" s="105"/>
      <c r="T1" s="105" t="s">
        <v>68</v>
      </c>
      <c r="U1" s="105"/>
      <c r="V1" s="105"/>
      <c r="W1" s="105"/>
      <c r="X1" s="105"/>
      <c r="Y1" s="105"/>
      <c r="Z1" s="105"/>
      <c r="AA1" s="105"/>
    </row>
    <row r="2" customHeight="1" spans="2:30">
      <c r="B2" s="51">
        <v>1</v>
      </c>
      <c r="C2" s="51">
        <v>2</v>
      </c>
      <c r="D2" s="51">
        <v>3</v>
      </c>
      <c r="E2" s="51">
        <v>4</v>
      </c>
      <c r="F2" s="51">
        <v>5</v>
      </c>
      <c r="G2" s="51">
        <v>6</v>
      </c>
      <c r="H2" s="51">
        <v>7</v>
      </c>
      <c r="I2" s="51">
        <v>8</v>
      </c>
      <c r="J2" s="51" t="s">
        <v>386</v>
      </c>
      <c r="K2" s="51">
        <v>1</v>
      </c>
      <c r="L2" s="51">
        <v>2</v>
      </c>
      <c r="M2" s="51">
        <v>3</v>
      </c>
      <c r="N2" s="51">
        <v>4</v>
      </c>
      <c r="O2" s="51">
        <v>5</v>
      </c>
      <c r="P2" s="51">
        <v>6</v>
      </c>
      <c r="Q2" s="51">
        <v>7</v>
      </c>
      <c r="R2" s="51">
        <v>8</v>
      </c>
      <c r="S2" s="51" t="s">
        <v>386</v>
      </c>
      <c r="T2" s="51">
        <v>1</v>
      </c>
      <c r="U2" s="51">
        <v>2</v>
      </c>
      <c r="V2" s="51">
        <v>3</v>
      </c>
      <c r="W2" s="51">
        <v>4</v>
      </c>
      <c r="X2" s="51">
        <v>5</v>
      </c>
      <c r="Y2" s="51">
        <v>6</v>
      </c>
      <c r="Z2" s="51">
        <v>7</v>
      </c>
      <c r="AA2" s="51">
        <v>8</v>
      </c>
      <c r="AB2" s="51" t="s">
        <v>386</v>
      </c>
      <c r="AD2" s="51" t="s">
        <v>387</v>
      </c>
    </row>
    <row r="3" customHeight="1" spans="1:30">
      <c r="A3" s="51" t="s">
        <v>345</v>
      </c>
      <c r="B3" s="64">
        <f>总表!C328</f>
        <v>70.08</v>
      </c>
      <c r="C3" s="64">
        <f>总表!C331</f>
        <v>62.1621621621622</v>
      </c>
      <c r="D3" s="64">
        <f>总表!C334</f>
        <v>77.7837837837838</v>
      </c>
      <c r="E3" s="64">
        <f>总表!C337</f>
        <v>65.6923076923077</v>
      </c>
      <c r="F3" s="64">
        <f>总表!C340</f>
        <v>59.525641025641</v>
      </c>
      <c r="G3" s="64">
        <f>总表!C343</f>
        <v>63.6625</v>
      </c>
      <c r="H3" s="64">
        <f>总表!C346</f>
        <v>59.2763157894737</v>
      </c>
      <c r="I3" s="64">
        <f>总表!C349</f>
        <v>66.7948717948718</v>
      </c>
      <c r="J3" s="115">
        <f>总表!C317</f>
        <v>65.5847896440129</v>
      </c>
      <c r="K3" s="64">
        <f>总表!C327</f>
        <v>87.5</v>
      </c>
      <c r="L3" s="64">
        <f>总表!C330</f>
        <v>62.1621621621622</v>
      </c>
      <c r="M3" s="64">
        <f>总表!C333</f>
        <v>100</v>
      </c>
      <c r="N3" s="64">
        <f>总表!C336</f>
        <v>76.9230769230769</v>
      </c>
      <c r="O3" s="64">
        <f>总表!C339</f>
        <v>61.5384615384615</v>
      </c>
      <c r="P3" s="64">
        <f>总表!C342</f>
        <v>75</v>
      </c>
      <c r="Q3" s="64">
        <f>总表!C345</f>
        <v>50</v>
      </c>
      <c r="R3" s="64">
        <f>总表!C348</f>
        <v>71.7948717948718</v>
      </c>
      <c r="S3" s="115">
        <f>总表!C325</f>
        <v>73.1391585760518</v>
      </c>
      <c r="T3" s="64">
        <f>总表!C326</f>
        <v>20</v>
      </c>
      <c r="U3" s="64">
        <f>总表!C329</f>
        <v>2.7027027027027</v>
      </c>
      <c r="V3" s="64">
        <f>总表!C332</f>
        <v>43.2432432432432</v>
      </c>
      <c r="W3" s="64">
        <f>总表!C335</f>
        <v>25.6410256410256</v>
      </c>
      <c r="X3" s="69">
        <f>总表!C338</f>
        <v>2.56410256410256</v>
      </c>
      <c r="Y3" s="64">
        <f>总表!C341</f>
        <v>10</v>
      </c>
      <c r="Z3" s="64">
        <f>总表!C344</f>
        <v>13.1578947368421</v>
      </c>
      <c r="AA3" s="64">
        <f>总表!C347</f>
        <v>25.6410256410256</v>
      </c>
      <c r="AB3" s="72">
        <f>总表!C324</f>
        <v>17.7993527508091</v>
      </c>
      <c r="AD3" s="51">
        <f>J3*0.3+S3*0.3+AB3*0.4</f>
        <v>48.736925566343</v>
      </c>
    </row>
    <row r="4" customHeight="1" spans="1:30">
      <c r="A4" s="51" t="s">
        <v>346</v>
      </c>
      <c r="B4" s="64">
        <f>总表!D328</f>
        <v>42.4</v>
      </c>
      <c r="C4" s="64">
        <f>总表!D331</f>
        <v>38.0945945945946</v>
      </c>
      <c r="D4" s="64">
        <f>总表!D334</f>
        <v>63.4054054054054</v>
      </c>
      <c r="E4" s="64">
        <f>总表!D337</f>
        <v>44.8589743589744</v>
      </c>
      <c r="F4" s="64">
        <f>总表!D340</f>
        <v>37.0384615384615</v>
      </c>
      <c r="G4" s="64">
        <f>总表!D343</f>
        <v>40.75</v>
      </c>
      <c r="H4" s="64">
        <f>总表!D346</f>
        <v>37.4583333333333</v>
      </c>
      <c r="I4" s="64">
        <f>总表!D349</f>
        <v>42.374358974359</v>
      </c>
      <c r="J4" s="115">
        <f>总表!D317</f>
        <v>43.2462540716612</v>
      </c>
      <c r="K4" s="64">
        <f>总表!D327</f>
        <v>30</v>
      </c>
      <c r="L4" s="64">
        <f>总表!D330</f>
        <v>13.5135135135135</v>
      </c>
      <c r="M4" s="64">
        <f>总表!D333</f>
        <v>62.1621621621622</v>
      </c>
      <c r="N4" s="64">
        <f>总表!D336</f>
        <v>33.3333333333333</v>
      </c>
      <c r="O4" s="64">
        <f>总表!D339</f>
        <v>12.8205128205128</v>
      </c>
      <c r="P4" s="64">
        <f>总表!D342</f>
        <v>12.5</v>
      </c>
      <c r="Q4" s="64">
        <f>总表!D345</f>
        <v>22.2222222222222</v>
      </c>
      <c r="R4" s="64">
        <f>总表!D348</f>
        <v>20.5128205128205</v>
      </c>
      <c r="S4" s="115">
        <f>总表!D325</f>
        <v>25.7328990228013</v>
      </c>
      <c r="T4" s="64">
        <f>总表!D326</f>
        <v>2.5</v>
      </c>
      <c r="U4" s="64">
        <f>总表!D329</f>
        <v>2.7027027027027</v>
      </c>
      <c r="V4" s="64">
        <f>总表!D332</f>
        <v>21.6216216216216</v>
      </c>
      <c r="W4" s="64">
        <f>总表!D335</f>
        <v>7.69230769230769</v>
      </c>
      <c r="X4" s="64">
        <f>总表!D338</f>
        <v>2.56410256410256</v>
      </c>
      <c r="Y4" s="64">
        <f>总表!D341</f>
        <v>2.5</v>
      </c>
      <c r="Z4" s="64">
        <f>总表!D344</f>
        <v>8.33333333333333</v>
      </c>
      <c r="AA4" s="64">
        <f>总表!D347</f>
        <v>10.2564102564103</v>
      </c>
      <c r="AB4" s="72">
        <f>总表!D324</f>
        <v>7.16612377850163</v>
      </c>
      <c r="AD4" s="51">
        <f t="shared" ref="AD4:AD9" si="0">J4*0.3+S4*0.3+AB4*0.4</f>
        <v>23.5601954397394</v>
      </c>
    </row>
    <row r="5" customHeight="1" spans="1:30">
      <c r="A5" s="51" t="s">
        <v>347</v>
      </c>
      <c r="B5" s="64">
        <f>总表!E328</f>
        <v>55.15</v>
      </c>
      <c r="C5" s="64">
        <f>总表!E331</f>
        <v>47.7972972972973</v>
      </c>
      <c r="D5" s="106">
        <f>总表!E334</f>
        <v>69.7027027027027</v>
      </c>
      <c r="E5" s="64">
        <f>总表!E337</f>
        <v>50.1282051282051</v>
      </c>
      <c r="F5" s="64">
        <f>总表!E340</f>
        <v>56.0384615384615</v>
      </c>
      <c r="G5" s="64">
        <f>总表!E343</f>
        <v>62.6375</v>
      </c>
      <c r="H5" s="64">
        <f>总表!E346</f>
        <v>45.9166666666667</v>
      </c>
      <c r="I5" s="64">
        <f>总表!E349</f>
        <v>59.8205128205128</v>
      </c>
      <c r="J5" s="115">
        <f>总表!E317</f>
        <v>55.9788273615635</v>
      </c>
      <c r="K5" s="64">
        <f>总表!E327</f>
        <v>35</v>
      </c>
      <c r="L5" s="64">
        <f>总表!E330</f>
        <v>27.027027027027</v>
      </c>
      <c r="M5" s="64">
        <f>总表!E333</f>
        <v>78.3783783783784</v>
      </c>
      <c r="N5" s="64">
        <f>总表!E336</f>
        <v>33.3333333333333</v>
      </c>
      <c r="O5" s="64">
        <f>总表!E339</f>
        <v>46.1538461538462</v>
      </c>
      <c r="P5" s="64">
        <f>总表!E342</f>
        <v>57.5</v>
      </c>
      <c r="Q5" s="64">
        <f>总表!E345</f>
        <v>30.5555555555556</v>
      </c>
      <c r="R5" s="64">
        <f>总表!E348</f>
        <v>58.974358974359</v>
      </c>
      <c r="S5" s="115">
        <f>总表!E325</f>
        <v>45.928338762215</v>
      </c>
      <c r="T5" s="64">
        <f>总表!E326</f>
        <v>7.5</v>
      </c>
      <c r="U5" s="64">
        <f>总表!E329</f>
        <v>0</v>
      </c>
      <c r="V5" s="64">
        <f>总表!E332</f>
        <v>27.027027027027</v>
      </c>
      <c r="W5" s="64">
        <f>总表!E335</f>
        <v>7.69230769230769</v>
      </c>
      <c r="X5" s="64">
        <f>总表!E338</f>
        <v>7.69230769230769</v>
      </c>
      <c r="Y5" s="64">
        <f>总表!E341</f>
        <v>7.5</v>
      </c>
      <c r="Z5" s="64">
        <f>总表!E344</f>
        <v>8.33333333333333</v>
      </c>
      <c r="AA5" s="64">
        <f>总表!E347</f>
        <v>25.6410256410256</v>
      </c>
      <c r="AB5" s="72">
        <f>总表!E324</f>
        <v>11.400651465798</v>
      </c>
      <c r="AD5" s="51">
        <f t="shared" si="0"/>
        <v>35.1324104234528</v>
      </c>
    </row>
    <row r="6" customHeight="1" spans="1:30">
      <c r="A6" s="51" t="s">
        <v>5</v>
      </c>
      <c r="B6" s="64">
        <f>总表!F328</f>
        <v>81.2</v>
      </c>
      <c r="C6" s="64">
        <f>总表!F331</f>
        <v>71.027027027027</v>
      </c>
      <c r="D6" s="64">
        <f>总表!F334</f>
        <v>85.3243243243243</v>
      </c>
      <c r="E6" s="64">
        <f>总表!F337</f>
        <v>72.4615384615385</v>
      </c>
      <c r="F6" s="64">
        <f>总表!F340</f>
        <v>74.2307692307692</v>
      </c>
      <c r="G6" s="64">
        <f>总表!F343</f>
        <v>77.025</v>
      </c>
      <c r="H6" s="64">
        <f>总表!F346</f>
        <v>79.3243243243243</v>
      </c>
      <c r="I6" s="64">
        <f>总表!F349</f>
        <v>80.8461538461538</v>
      </c>
      <c r="J6" s="115">
        <f>总表!F317</f>
        <v>77.6720779220779</v>
      </c>
      <c r="K6" s="64">
        <f>总表!F327</f>
        <v>97.5</v>
      </c>
      <c r="L6" s="64">
        <f>总表!F330</f>
        <v>72.972972972973</v>
      </c>
      <c r="M6" s="64">
        <f>总表!F333</f>
        <v>100</v>
      </c>
      <c r="N6" s="64">
        <f>总表!F336</f>
        <v>82.051282051282</v>
      </c>
      <c r="O6" s="64">
        <f>总表!F339</f>
        <v>76.9230769230769</v>
      </c>
      <c r="P6" s="64">
        <f>总表!F342</f>
        <v>87.5</v>
      </c>
      <c r="Q6" s="64">
        <f>总表!F345</f>
        <v>91.8918918918919</v>
      </c>
      <c r="R6" s="64">
        <f>总表!F348</f>
        <v>89.7435897435898</v>
      </c>
      <c r="S6" s="115">
        <f>总表!F325</f>
        <v>87.3376623376623</v>
      </c>
      <c r="T6" s="64">
        <f>总表!F326</f>
        <v>55</v>
      </c>
      <c r="U6" s="64">
        <f>总表!F329</f>
        <v>32.4324324324324</v>
      </c>
      <c r="V6" s="64">
        <f>总表!F332</f>
        <v>72.972972972973</v>
      </c>
      <c r="W6" s="64">
        <f>总表!F335</f>
        <v>35.8974358974359</v>
      </c>
      <c r="X6" s="64">
        <f>总表!F338</f>
        <v>48.7179487179487</v>
      </c>
      <c r="Y6" s="64">
        <f>总表!F341</f>
        <v>50</v>
      </c>
      <c r="Z6" s="64">
        <f>总表!F344</f>
        <v>48.6486486486487</v>
      </c>
      <c r="AA6" s="64">
        <f>总表!F347</f>
        <v>58.974358974359</v>
      </c>
      <c r="AB6" s="72">
        <f>总表!F324</f>
        <v>50.3246753246753</v>
      </c>
      <c r="AD6" s="51">
        <f t="shared" si="0"/>
        <v>69.6327922077922</v>
      </c>
    </row>
    <row r="7" s="75" customFormat="1" customHeight="1" spans="1:30">
      <c r="A7" s="107" t="s">
        <v>6</v>
      </c>
      <c r="B7" s="69">
        <f>总表!G328</f>
        <v>62.475</v>
      </c>
      <c r="C7" s="69">
        <f>总表!G331</f>
        <v>52.8918918918919</v>
      </c>
      <c r="D7" s="69">
        <f>总表!G334</f>
        <v>72.2162162162162</v>
      </c>
      <c r="E7" s="69">
        <f>总表!G337</f>
        <v>54.0512820512821</v>
      </c>
      <c r="F7" s="69">
        <f>总表!G340</f>
        <v>60</v>
      </c>
      <c r="G7" s="69">
        <f>总表!G343</f>
        <v>61.6</v>
      </c>
      <c r="H7" s="69">
        <f>总表!G346</f>
        <v>63.5135135135135</v>
      </c>
      <c r="I7" s="69">
        <f>总表!G349</f>
        <v>66.9230769230769</v>
      </c>
      <c r="J7" s="69">
        <f>总表!G317</f>
        <v>61.6883116883117</v>
      </c>
      <c r="K7" s="69">
        <f>总表!G327</f>
        <v>57.5</v>
      </c>
      <c r="L7" s="69">
        <f>总表!G330</f>
        <v>43.2432432432432</v>
      </c>
      <c r="M7" s="69">
        <f>总表!G333</f>
        <v>81.0810810810811</v>
      </c>
      <c r="N7" s="69">
        <f>总表!G336</f>
        <v>48.7179487179487</v>
      </c>
      <c r="O7" s="69">
        <f>总表!G339</f>
        <v>56.4102564102564</v>
      </c>
      <c r="P7" s="69">
        <f>总表!G342</f>
        <v>62.5</v>
      </c>
      <c r="Q7" s="69">
        <f>总表!G345</f>
        <v>62.1621621621622</v>
      </c>
      <c r="R7" s="69">
        <f>总表!G348</f>
        <v>66.6666666666667</v>
      </c>
      <c r="S7" s="69">
        <f>总表!G325</f>
        <v>59.7402597402597</v>
      </c>
      <c r="T7" s="69">
        <f>总表!G326</f>
        <v>17.5</v>
      </c>
      <c r="U7" s="69">
        <f>总表!G329</f>
        <v>10.8108108108108</v>
      </c>
      <c r="V7" s="69">
        <f>总表!G332</f>
        <v>29.7297297297297</v>
      </c>
      <c r="W7" s="69">
        <f>总表!G335</f>
        <v>17.9487179487179</v>
      </c>
      <c r="X7" s="69">
        <f>总表!G338</f>
        <v>20.5128205128205</v>
      </c>
      <c r="Y7" s="69">
        <f>总表!G341</f>
        <v>22.5</v>
      </c>
      <c r="Z7" s="69">
        <f>总表!G344</f>
        <v>27.027027027027</v>
      </c>
      <c r="AA7" s="69">
        <f>总表!G347</f>
        <v>30.7692307692308</v>
      </c>
      <c r="AB7" s="107">
        <f>总表!G324</f>
        <v>22.0779220779221</v>
      </c>
      <c r="AC7" s="107"/>
      <c r="AD7" s="107">
        <f t="shared" si="0"/>
        <v>45.2597402597403</v>
      </c>
    </row>
    <row r="8" customHeight="1" spans="1:30">
      <c r="A8" s="107" t="s">
        <v>7</v>
      </c>
      <c r="B8" s="69">
        <f>总表!H328</f>
        <v>56.1875</v>
      </c>
      <c r="C8" s="69">
        <f>总表!H331</f>
        <v>46.5540540540541</v>
      </c>
      <c r="D8" s="69">
        <f>总表!H334</f>
        <v>65.0810810810811</v>
      </c>
      <c r="E8" s="69">
        <f>总表!H337</f>
        <v>50.4102564102564</v>
      </c>
      <c r="F8" s="69">
        <f>总表!H340</f>
        <v>55.2051282051282</v>
      </c>
      <c r="G8" s="69">
        <f>总表!H343</f>
        <v>53.9</v>
      </c>
      <c r="H8" s="69">
        <f>总表!H346</f>
        <v>49.25</v>
      </c>
      <c r="I8" s="69">
        <f>总表!H349</f>
        <v>59.0769230769231</v>
      </c>
      <c r="J8" s="69">
        <f>总表!H317</f>
        <v>54.4951140065147</v>
      </c>
      <c r="K8" s="69">
        <f>总表!H327</f>
        <v>42.5</v>
      </c>
      <c r="L8" s="69">
        <f>总表!H330</f>
        <v>24.3243243243243</v>
      </c>
      <c r="M8" s="69">
        <f>总表!H333</f>
        <v>56.7567567567568</v>
      </c>
      <c r="N8" s="69">
        <f>总表!H336</f>
        <v>35.8974358974359</v>
      </c>
      <c r="O8" s="69">
        <f>总表!H339</f>
        <v>41.025641025641</v>
      </c>
      <c r="P8" s="69">
        <f>总表!H342</f>
        <v>42.5</v>
      </c>
      <c r="Q8" s="69">
        <f>总表!H345</f>
        <v>27.7777777777778</v>
      </c>
      <c r="R8" s="69">
        <f>总表!H348</f>
        <v>56.4102564102564</v>
      </c>
      <c r="S8" s="69">
        <f>总表!H325</f>
        <v>41.042345276873</v>
      </c>
      <c r="T8" s="69">
        <f>总表!H326</f>
        <v>17.5</v>
      </c>
      <c r="U8" s="69">
        <f>总表!H329</f>
        <v>5.40540540540541</v>
      </c>
      <c r="V8" s="69">
        <f>总表!H332</f>
        <v>37.8378378378378</v>
      </c>
      <c r="W8" s="69">
        <f>总表!H335</f>
        <v>12.8205128205128</v>
      </c>
      <c r="X8" s="69">
        <f>总表!H338</f>
        <v>23.0769230769231</v>
      </c>
      <c r="Y8" s="69">
        <f>总表!H341</f>
        <v>15</v>
      </c>
      <c r="Z8" s="69">
        <f>总表!H344</f>
        <v>11.1111111111111</v>
      </c>
      <c r="AA8" s="69">
        <f>总表!H347</f>
        <v>15.3846153846154</v>
      </c>
      <c r="AB8" s="107">
        <f>总表!H324</f>
        <v>17.2638436482085</v>
      </c>
      <c r="AC8" s="107"/>
      <c r="AD8" s="107">
        <f t="shared" si="0"/>
        <v>35.5667752442997</v>
      </c>
    </row>
    <row r="9" customHeight="1" spans="1:30">
      <c r="A9" s="75" t="s">
        <v>348</v>
      </c>
      <c r="B9" s="74">
        <f>总表!I328</f>
        <v>54.4</v>
      </c>
      <c r="C9" s="74">
        <f>总表!I331</f>
        <v>41.4324324324324</v>
      </c>
      <c r="D9" s="74">
        <f>总表!I334</f>
        <v>62.2162162162162</v>
      </c>
      <c r="E9" s="74">
        <f>总表!I337</f>
        <v>54.5128205128205</v>
      </c>
      <c r="F9" s="74">
        <f>总表!I340</f>
        <v>62.1794871794872</v>
      </c>
      <c r="G9" s="74">
        <f>总表!I343</f>
        <v>51.225</v>
      </c>
      <c r="H9" s="74">
        <f>总表!I346</f>
        <v>47.6315789473684</v>
      </c>
      <c r="I9" s="74">
        <f>总表!I349</f>
        <v>57.5128205128205</v>
      </c>
      <c r="J9" s="74">
        <f>总表!I317</f>
        <v>53.9288025889968</v>
      </c>
      <c r="K9" s="74">
        <f>总表!I327</f>
        <v>35</v>
      </c>
      <c r="L9" s="74">
        <f>总表!I330</f>
        <v>13.5135135135135</v>
      </c>
      <c r="M9" s="74">
        <f>总表!I333</f>
        <v>56.7567567567568</v>
      </c>
      <c r="N9" s="74">
        <f>总表!I336</f>
        <v>43.5897435897436</v>
      </c>
      <c r="O9" s="74">
        <f>总表!I339</f>
        <v>56.4102564102564</v>
      </c>
      <c r="P9" s="74">
        <f>总表!I342</f>
        <v>32.5</v>
      </c>
      <c r="Q9" s="74">
        <f>总表!I345</f>
        <v>26.3157894736842</v>
      </c>
      <c r="R9" s="74">
        <f>总表!I348</f>
        <v>48.7179487179487</v>
      </c>
      <c r="S9" s="74">
        <f>总表!I325</f>
        <v>39.1585760517799</v>
      </c>
      <c r="T9" s="74">
        <f>总表!I326</f>
        <v>17.5</v>
      </c>
      <c r="U9" s="74">
        <f>总表!I329</f>
        <v>2.7027027027027</v>
      </c>
      <c r="V9" s="74">
        <f>总表!I332</f>
        <v>24.3243243243243</v>
      </c>
      <c r="W9" s="74">
        <f>总表!I335</f>
        <v>15.3846153846154</v>
      </c>
      <c r="X9" s="74">
        <f>总表!I338</f>
        <v>20.5128205128205</v>
      </c>
      <c r="Y9" s="74">
        <f>总表!I341</f>
        <v>7.5</v>
      </c>
      <c r="Z9" s="74">
        <f>总表!I344</f>
        <v>10.5263157894737</v>
      </c>
      <c r="AA9" s="74">
        <f>总表!I347</f>
        <v>5.12820512820513</v>
      </c>
      <c r="AB9" s="75">
        <f>总表!I324</f>
        <v>12.9449838187702</v>
      </c>
      <c r="AC9" s="75"/>
      <c r="AD9" s="75">
        <f t="shared" si="0"/>
        <v>33.1042071197411</v>
      </c>
    </row>
    <row r="10" customHeight="1" spans="2:27">
      <c r="B10" s="64">
        <f>SUM(B3:B9)</f>
        <v>421.8925</v>
      </c>
      <c r="C10" s="64">
        <f t="shared" ref="C10:AA10" si="1">SUM(C3:C9)</f>
        <v>359.959459459459</v>
      </c>
      <c r="D10" s="64">
        <f t="shared" si="1"/>
        <v>495.72972972973</v>
      </c>
      <c r="E10" s="64">
        <f t="shared" si="1"/>
        <v>392.115384615385</v>
      </c>
      <c r="F10" s="64">
        <f t="shared" si="1"/>
        <v>404.217948717949</v>
      </c>
      <c r="G10" s="64">
        <f t="shared" si="1"/>
        <v>410.8</v>
      </c>
      <c r="H10" s="64">
        <f t="shared" si="1"/>
        <v>382.37073257468</v>
      </c>
      <c r="I10" s="64">
        <f t="shared" si="1"/>
        <v>433.348717948718</v>
      </c>
      <c r="J10" s="64"/>
      <c r="K10" s="64">
        <f t="shared" si="1"/>
        <v>385</v>
      </c>
      <c r="L10" s="64">
        <f t="shared" si="1"/>
        <v>256.756756756757</v>
      </c>
      <c r="M10" s="64">
        <f t="shared" si="1"/>
        <v>535.135135135135</v>
      </c>
      <c r="N10" s="64">
        <f t="shared" si="1"/>
        <v>353.846153846154</v>
      </c>
      <c r="O10" s="64">
        <f t="shared" si="1"/>
        <v>351.282051282051</v>
      </c>
      <c r="P10" s="64">
        <f t="shared" si="1"/>
        <v>370</v>
      </c>
      <c r="Q10" s="64">
        <f t="shared" si="1"/>
        <v>310.925399083294</v>
      </c>
      <c r="R10" s="64">
        <f t="shared" si="1"/>
        <v>412.820512820513</v>
      </c>
      <c r="S10" s="64"/>
      <c r="T10" s="64">
        <f t="shared" si="1"/>
        <v>137.5</v>
      </c>
      <c r="U10" s="64">
        <f t="shared" si="1"/>
        <v>56.7567567567568</v>
      </c>
      <c r="V10" s="64">
        <f t="shared" si="1"/>
        <v>256.756756756757</v>
      </c>
      <c r="W10" s="64">
        <f t="shared" si="1"/>
        <v>123.076923076923</v>
      </c>
      <c r="X10" s="64">
        <f t="shared" si="1"/>
        <v>125.641025641026</v>
      </c>
      <c r="Y10" s="64">
        <f t="shared" si="1"/>
        <v>115</v>
      </c>
      <c r="Z10" s="64">
        <f t="shared" si="1"/>
        <v>127.137663979769</v>
      </c>
      <c r="AA10" s="64">
        <f t="shared" si="1"/>
        <v>171.794871794872</v>
      </c>
    </row>
    <row r="11" customHeight="1" spans="2:27">
      <c r="B11" s="64">
        <f>B10/7</f>
        <v>60.2703571428571</v>
      </c>
      <c r="C11" s="64">
        <f t="shared" ref="C11:AA11" si="2">C10/7</f>
        <v>51.4227799227799</v>
      </c>
      <c r="D11" s="64">
        <f t="shared" si="2"/>
        <v>70.8185328185328</v>
      </c>
      <c r="E11" s="64">
        <f t="shared" si="2"/>
        <v>56.0164835164835</v>
      </c>
      <c r="F11" s="64">
        <f t="shared" si="2"/>
        <v>57.7454212454212</v>
      </c>
      <c r="G11" s="64">
        <f t="shared" si="2"/>
        <v>58.6857142857143</v>
      </c>
      <c r="H11" s="64">
        <f t="shared" si="2"/>
        <v>54.6243903678114</v>
      </c>
      <c r="I11" s="64">
        <f t="shared" si="2"/>
        <v>61.9069597069597</v>
      </c>
      <c r="J11" s="64"/>
      <c r="K11" s="64">
        <f t="shared" si="2"/>
        <v>55</v>
      </c>
      <c r="L11" s="64">
        <f t="shared" si="2"/>
        <v>36.6795366795367</v>
      </c>
      <c r="M11" s="64">
        <f t="shared" si="2"/>
        <v>76.4478764478764</v>
      </c>
      <c r="N11" s="64">
        <f t="shared" si="2"/>
        <v>50.5494505494506</v>
      </c>
      <c r="O11" s="64">
        <f t="shared" si="2"/>
        <v>50.1831501831502</v>
      </c>
      <c r="P11" s="64">
        <f t="shared" si="2"/>
        <v>52.8571428571429</v>
      </c>
      <c r="Q11" s="64">
        <f t="shared" si="2"/>
        <v>44.4179141547563</v>
      </c>
      <c r="R11" s="64">
        <f t="shared" si="2"/>
        <v>58.974358974359</v>
      </c>
      <c r="S11" s="64"/>
      <c r="T11" s="64">
        <f t="shared" si="2"/>
        <v>19.6428571428571</v>
      </c>
      <c r="U11" s="64">
        <f t="shared" si="2"/>
        <v>8.10810810810811</v>
      </c>
      <c r="V11" s="64">
        <f t="shared" si="2"/>
        <v>36.6795366795367</v>
      </c>
      <c r="W11" s="64">
        <f t="shared" si="2"/>
        <v>17.5824175824176</v>
      </c>
      <c r="X11" s="64">
        <f t="shared" si="2"/>
        <v>17.9487179487179</v>
      </c>
      <c r="Y11" s="64">
        <f t="shared" si="2"/>
        <v>16.4285714285714</v>
      </c>
      <c r="Z11" s="64">
        <f t="shared" si="2"/>
        <v>18.1625234256813</v>
      </c>
      <c r="AA11" s="64">
        <f t="shared" si="2"/>
        <v>24.5421245421245</v>
      </c>
    </row>
    <row r="12" customHeight="1" spans="1:18">
      <c r="A12" s="51" t="s">
        <v>388</v>
      </c>
      <c r="B12" s="64">
        <f>B10*0.3+K10*0.3+T10*0.4</f>
        <v>297.06775</v>
      </c>
      <c r="C12" s="64">
        <f>C10*0.3+L10*0.3+U10*0.4</f>
        <v>207.717567567568</v>
      </c>
      <c r="D12" s="64">
        <f t="shared" ref="D12:I12" si="3">D10*0.3+M10*0.3+V10*0.4</f>
        <v>411.962162162162</v>
      </c>
      <c r="E12" s="64">
        <f t="shared" si="3"/>
        <v>273.019230769231</v>
      </c>
      <c r="F12" s="64">
        <f t="shared" si="3"/>
        <v>276.90641025641</v>
      </c>
      <c r="G12" s="64">
        <f t="shared" si="3"/>
        <v>280.24</v>
      </c>
      <c r="H12" s="64">
        <f t="shared" si="3"/>
        <v>258.8439050893</v>
      </c>
      <c r="I12" s="64">
        <f t="shared" si="3"/>
        <v>322.568717948718</v>
      </c>
      <c r="J12" s="64"/>
      <c r="K12" s="64">
        <f>B12/7</f>
        <v>42.43825</v>
      </c>
      <c r="L12" s="64">
        <f t="shared" ref="L12:R12" si="4">C12/7</f>
        <v>29.6739382239382</v>
      </c>
      <c r="M12" s="64">
        <f t="shared" si="4"/>
        <v>58.8517374517374</v>
      </c>
      <c r="N12" s="64">
        <f t="shared" si="4"/>
        <v>39.0027472527473</v>
      </c>
      <c r="O12" s="64">
        <f t="shared" si="4"/>
        <v>39.5580586080586</v>
      </c>
      <c r="P12" s="64">
        <f t="shared" si="4"/>
        <v>40.0342857142857</v>
      </c>
      <c r="Q12" s="64">
        <f t="shared" si="4"/>
        <v>36.9777007270428</v>
      </c>
      <c r="R12" s="64">
        <f t="shared" si="4"/>
        <v>46.0812454212454</v>
      </c>
    </row>
    <row r="13" customHeight="1" spans="1:27">
      <c r="A13" s="108" t="s">
        <v>389</v>
      </c>
      <c r="B13" s="109">
        <f>RANK(B12,$B$12:$I$12,0)</f>
        <v>3</v>
      </c>
      <c r="C13" s="109">
        <f t="shared" ref="C13:I13" si="5">RANK(C12,$B$12:$I$12,0)</f>
        <v>8</v>
      </c>
      <c r="D13" s="109">
        <f t="shared" si="5"/>
        <v>1</v>
      </c>
      <c r="E13" s="109">
        <f t="shared" si="5"/>
        <v>6</v>
      </c>
      <c r="F13" s="109">
        <f t="shared" si="5"/>
        <v>5</v>
      </c>
      <c r="G13" s="109">
        <f t="shared" si="5"/>
        <v>4</v>
      </c>
      <c r="H13" s="109">
        <f t="shared" si="5"/>
        <v>7</v>
      </c>
      <c r="I13" s="109">
        <f t="shared" si="5"/>
        <v>2</v>
      </c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</row>
    <row r="14" s="65" customFormat="1" customHeight="1" spans="1:27">
      <c r="A14" s="110" t="s">
        <v>345</v>
      </c>
      <c r="B14" s="110">
        <f>RANK(B3,$B$3:$I$3,0)</f>
        <v>2</v>
      </c>
      <c r="C14" s="110">
        <f t="shared" ref="C14:I14" si="6">RANK(C3,$B$3:$I$3,0)</f>
        <v>6</v>
      </c>
      <c r="D14" s="110">
        <f t="shared" si="6"/>
        <v>1</v>
      </c>
      <c r="E14" s="110">
        <f t="shared" si="6"/>
        <v>4</v>
      </c>
      <c r="F14" s="110">
        <f t="shared" si="6"/>
        <v>7</v>
      </c>
      <c r="G14" s="110">
        <f t="shared" si="6"/>
        <v>5</v>
      </c>
      <c r="H14" s="110">
        <f t="shared" si="6"/>
        <v>8</v>
      </c>
      <c r="I14" s="110">
        <f t="shared" si="6"/>
        <v>3</v>
      </c>
      <c r="J14" s="110"/>
      <c r="K14" s="110">
        <f>RANK(K3,$K$3:$R$3,0)</f>
        <v>2</v>
      </c>
      <c r="L14" s="110">
        <f t="shared" ref="L14:R14" si="7">RANK(L3,$K$3:$R$3,0)</f>
        <v>6</v>
      </c>
      <c r="M14" s="110">
        <f t="shared" si="7"/>
        <v>1</v>
      </c>
      <c r="N14" s="110">
        <f t="shared" si="7"/>
        <v>3</v>
      </c>
      <c r="O14" s="110">
        <f t="shared" si="7"/>
        <v>7</v>
      </c>
      <c r="P14" s="110">
        <f t="shared" si="7"/>
        <v>4</v>
      </c>
      <c r="Q14" s="110">
        <f t="shared" si="7"/>
        <v>8</v>
      </c>
      <c r="R14" s="110">
        <f t="shared" si="7"/>
        <v>5</v>
      </c>
      <c r="S14" s="110"/>
      <c r="T14" s="110">
        <f>RANK(T3,$T$3:$AA$3,0)</f>
        <v>4</v>
      </c>
      <c r="U14" s="110">
        <f t="shared" ref="U14:AA14" si="8">RANK(U3,$T$3:$AA$3,0)</f>
        <v>7</v>
      </c>
      <c r="V14" s="110">
        <f t="shared" si="8"/>
        <v>1</v>
      </c>
      <c r="W14" s="110">
        <f t="shared" si="8"/>
        <v>2</v>
      </c>
      <c r="X14" s="110">
        <f t="shared" si="8"/>
        <v>8</v>
      </c>
      <c r="Y14" s="110">
        <f t="shared" si="8"/>
        <v>6</v>
      </c>
      <c r="Z14" s="110">
        <f t="shared" si="8"/>
        <v>5</v>
      </c>
      <c r="AA14" s="110">
        <f t="shared" si="8"/>
        <v>2</v>
      </c>
    </row>
    <row r="15" customHeight="1" spans="1:27">
      <c r="A15" s="109" t="s">
        <v>346</v>
      </c>
      <c r="B15" s="109">
        <f>RANK(B4,$B$4:$I$4,0)</f>
        <v>3</v>
      </c>
      <c r="C15" s="109">
        <f t="shared" ref="C15:I15" si="9">RANK(C4,$B$4:$I$4,0)</f>
        <v>6</v>
      </c>
      <c r="D15" s="109">
        <f t="shared" si="9"/>
        <v>1</v>
      </c>
      <c r="E15" s="109">
        <f t="shared" si="9"/>
        <v>2</v>
      </c>
      <c r="F15" s="109">
        <f t="shared" si="9"/>
        <v>8</v>
      </c>
      <c r="G15" s="109">
        <f t="shared" si="9"/>
        <v>5</v>
      </c>
      <c r="H15" s="109">
        <f t="shared" si="9"/>
        <v>7</v>
      </c>
      <c r="I15" s="109">
        <f t="shared" si="9"/>
        <v>4</v>
      </c>
      <c r="J15" s="109"/>
      <c r="K15" s="109">
        <f>RANK(K4,$K$4:$R$4,0)</f>
        <v>3</v>
      </c>
      <c r="L15" s="109">
        <f t="shared" ref="L15:R15" si="10">RANK(L4,$K$4:$R$4,0)</f>
        <v>6</v>
      </c>
      <c r="M15" s="109">
        <f t="shared" si="10"/>
        <v>1</v>
      </c>
      <c r="N15" s="109">
        <f t="shared" si="10"/>
        <v>2</v>
      </c>
      <c r="O15" s="109">
        <f t="shared" si="10"/>
        <v>7</v>
      </c>
      <c r="P15" s="109">
        <f t="shared" si="10"/>
        <v>8</v>
      </c>
      <c r="Q15" s="109">
        <f t="shared" si="10"/>
        <v>4</v>
      </c>
      <c r="R15" s="109">
        <f t="shared" si="10"/>
        <v>5</v>
      </c>
      <c r="S15" s="109"/>
      <c r="T15" s="109">
        <f>RANK(T4,$T$4:$AA$4,0)</f>
        <v>7</v>
      </c>
      <c r="U15" s="109">
        <f t="shared" ref="U15:AA15" si="11">RANK(U4,$T$4:$AA$4,0)</f>
        <v>5</v>
      </c>
      <c r="V15" s="109">
        <f t="shared" si="11"/>
        <v>1</v>
      </c>
      <c r="W15" s="109">
        <f t="shared" si="11"/>
        <v>4</v>
      </c>
      <c r="X15" s="109">
        <f t="shared" si="11"/>
        <v>6</v>
      </c>
      <c r="Y15" s="109">
        <f t="shared" si="11"/>
        <v>7</v>
      </c>
      <c r="Z15" s="109">
        <f t="shared" si="11"/>
        <v>3</v>
      </c>
      <c r="AA15" s="109">
        <f t="shared" si="11"/>
        <v>2</v>
      </c>
    </row>
    <row r="16" customHeight="1" spans="1:27">
      <c r="A16" s="108" t="s">
        <v>347</v>
      </c>
      <c r="B16" s="108">
        <f>RANK(B5,$B$5:$I$5,0)</f>
        <v>5</v>
      </c>
      <c r="C16" s="108">
        <f t="shared" ref="C16:I16" si="12">RANK(C5,$B$5:$I$5,0)</f>
        <v>7</v>
      </c>
      <c r="D16" s="108">
        <f t="shared" si="12"/>
        <v>1</v>
      </c>
      <c r="E16" s="108">
        <f t="shared" si="12"/>
        <v>6</v>
      </c>
      <c r="F16" s="108">
        <f t="shared" si="12"/>
        <v>4</v>
      </c>
      <c r="G16" s="108">
        <f t="shared" si="12"/>
        <v>2</v>
      </c>
      <c r="H16" s="108">
        <f t="shared" si="12"/>
        <v>8</v>
      </c>
      <c r="I16" s="108">
        <f t="shared" si="12"/>
        <v>3</v>
      </c>
      <c r="J16" s="108"/>
      <c r="K16" s="108">
        <f>RANK(K5,$K$5:$R$5,0)</f>
        <v>5</v>
      </c>
      <c r="L16" s="108">
        <f t="shared" ref="L16:R16" si="13">RANK(L5,$K$5:$R$5,0)</f>
        <v>8</v>
      </c>
      <c r="M16" s="108">
        <f t="shared" si="13"/>
        <v>1</v>
      </c>
      <c r="N16" s="108">
        <f t="shared" si="13"/>
        <v>6</v>
      </c>
      <c r="O16" s="108">
        <f t="shared" si="13"/>
        <v>4</v>
      </c>
      <c r="P16" s="108">
        <f t="shared" si="13"/>
        <v>3</v>
      </c>
      <c r="Q16" s="108">
        <f t="shared" si="13"/>
        <v>7</v>
      </c>
      <c r="R16" s="108">
        <f t="shared" si="13"/>
        <v>2</v>
      </c>
      <c r="S16" s="108"/>
      <c r="T16" s="108">
        <f>RANK(T5,$T$5:$AA$5,0)</f>
        <v>6</v>
      </c>
      <c r="U16" s="108">
        <f t="shared" ref="U16:AA16" si="14">RANK(U5,$T$5:$AA$5,0)</f>
        <v>8</v>
      </c>
      <c r="V16" s="108">
        <f t="shared" si="14"/>
        <v>1</v>
      </c>
      <c r="W16" s="108">
        <f t="shared" si="14"/>
        <v>4</v>
      </c>
      <c r="X16" s="108">
        <f t="shared" si="14"/>
        <v>4</v>
      </c>
      <c r="Y16" s="108">
        <f t="shared" si="14"/>
        <v>6</v>
      </c>
      <c r="Z16" s="108">
        <f t="shared" si="14"/>
        <v>3</v>
      </c>
      <c r="AA16" s="108">
        <f t="shared" si="14"/>
        <v>2</v>
      </c>
    </row>
    <row r="17" customHeight="1" spans="1:27">
      <c r="A17" s="108" t="s">
        <v>5</v>
      </c>
      <c r="B17" s="108">
        <f>RANK(B6,$B$6:$I$6,0)</f>
        <v>2</v>
      </c>
      <c r="C17" s="108">
        <f t="shared" ref="C17:I17" si="15">RANK(C6,$B$6:$I$6,0)</f>
        <v>8</v>
      </c>
      <c r="D17" s="108">
        <f t="shared" si="15"/>
        <v>1</v>
      </c>
      <c r="E17" s="108">
        <f t="shared" si="15"/>
        <v>7</v>
      </c>
      <c r="F17" s="108">
        <f t="shared" si="15"/>
        <v>6</v>
      </c>
      <c r="G17" s="108">
        <f t="shared" si="15"/>
        <v>5</v>
      </c>
      <c r="H17" s="108">
        <f t="shared" si="15"/>
        <v>4</v>
      </c>
      <c r="I17" s="108">
        <f t="shared" si="15"/>
        <v>3</v>
      </c>
      <c r="J17" s="108"/>
      <c r="K17" s="108">
        <f>RANK(K6,$K$6:$R$6,0)</f>
        <v>2</v>
      </c>
      <c r="L17" s="108">
        <f t="shared" ref="L17:R17" si="16">RANK(L6,$K$6:$R$6,0)</f>
        <v>8</v>
      </c>
      <c r="M17" s="108">
        <f t="shared" si="16"/>
        <v>1</v>
      </c>
      <c r="N17" s="108">
        <f t="shared" si="16"/>
        <v>6</v>
      </c>
      <c r="O17" s="108">
        <f t="shared" si="16"/>
        <v>7</v>
      </c>
      <c r="P17" s="108">
        <f t="shared" si="16"/>
        <v>5</v>
      </c>
      <c r="Q17" s="108">
        <f t="shared" si="16"/>
        <v>3</v>
      </c>
      <c r="R17" s="108">
        <f t="shared" si="16"/>
        <v>4</v>
      </c>
      <c r="S17" s="108"/>
      <c r="T17" s="108">
        <f>RANK(T6,$T$6:$AA$6,0)</f>
        <v>3</v>
      </c>
      <c r="U17" s="108">
        <f t="shared" ref="U17:AA17" si="17">RANK(U6,$T$6:$AA$6,0)</f>
        <v>8</v>
      </c>
      <c r="V17" s="108">
        <f t="shared" si="17"/>
        <v>1</v>
      </c>
      <c r="W17" s="108">
        <f t="shared" si="17"/>
        <v>7</v>
      </c>
      <c r="X17" s="108">
        <f t="shared" si="17"/>
        <v>5</v>
      </c>
      <c r="Y17" s="108">
        <f t="shared" si="17"/>
        <v>4</v>
      </c>
      <c r="Z17" s="108">
        <f t="shared" si="17"/>
        <v>6</v>
      </c>
      <c r="AA17" s="108">
        <f t="shared" si="17"/>
        <v>2</v>
      </c>
    </row>
    <row r="18" customHeight="1" spans="1:27">
      <c r="A18" s="108" t="s">
        <v>6</v>
      </c>
      <c r="B18" s="108">
        <f>RANK(B7,$B$7:$I$7,0)</f>
        <v>4</v>
      </c>
      <c r="C18" s="108">
        <f t="shared" ref="C18:I18" si="18">RANK(C7,$B$7:$I$7,0)</f>
        <v>8</v>
      </c>
      <c r="D18" s="108">
        <f t="shared" si="18"/>
        <v>1</v>
      </c>
      <c r="E18" s="108">
        <f t="shared" si="18"/>
        <v>7</v>
      </c>
      <c r="F18" s="108">
        <f t="shared" si="18"/>
        <v>6</v>
      </c>
      <c r="G18" s="108">
        <f t="shared" si="18"/>
        <v>5</v>
      </c>
      <c r="H18" s="108">
        <f t="shared" si="18"/>
        <v>3</v>
      </c>
      <c r="I18" s="108">
        <f t="shared" si="18"/>
        <v>2</v>
      </c>
      <c r="J18" s="108"/>
      <c r="K18" s="108">
        <f>RANK(K7,$K$7:$R$7,0)</f>
        <v>5</v>
      </c>
      <c r="L18" s="108">
        <f t="shared" ref="L18:R18" si="19">RANK(L7,$K$7:$R$7,0)</f>
        <v>8</v>
      </c>
      <c r="M18" s="108">
        <f t="shared" si="19"/>
        <v>1</v>
      </c>
      <c r="N18" s="108">
        <f t="shared" si="19"/>
        <v>7</v>
      </c>
      <c r="O18" s="108">
        <f t="shared" si="19"/>
        <v>6</v>
      </c>
      <c r="P18" s="108">
        <f t="shared" si="19"/>
        <v>3</v>
      </c>
      <c r="Q18" s="108">
        <f t="shared" si="19"/>
        <v>4</v>
      </c>
      <c r="R18" s="108">
        <f t="shared" si="19"/>
        <v>2</v>
      </c>
      <c r="S18" s="108"/>
      <c r="T18" s="108">
        <f>RANK(T7,$T$7:$AA$7,0)</f>
        <v>7</v>
      </c>
      <c r="U18" s="108">
        <f t="shared" ref="U18:AA18" si="20">RANK(U7,$T$7:$AA$7,0)</f>
        <v>8</v>
      </c>
      <c r="V18" s="108">
        <f t="shared" si="20"/>
        <v>2</v>
      </c>
      <c r="W18" s="108">
        <f t="shared" si="20"/>
        <v>6</v>
      </c>
      <c r="X18" s="108">
        <f t="shared" si="20"/>
        <v>5</v>
      </c>
      <c r="Y18" s="108">
        <f t="shared" si="20"/>
        <v>4</v>
      </c>
      <c r="Z18" s="108">
        <f t="shared" si="20"/>
        <v>3</v>
      </c>
      <c r="AA18" s="108">
        <f t="shared" si="20"/>
        <v>1</v>
      </c>
    </row>
    <row r="19" customHeight="1" spans="1:27">
      <c r="A19" s="108" t="s">
        <v>7</v>
      </c>
      <c r="B19" s="108">
        <f>RANK(B8,$B$8:$I$8,0)</f>
        <v>3</v>
      </c>
      <c r="C19" s="108">
        <f t="shared" ref="C19:I19" si="21">RANK(C8,$B$8:$I$8,0)</f>
        <v>8</v>
      </c>
      <c r="D19" s="108">
        <f t="shared" si="21"/>
        <v>1</v>
      </c>
      <c r="E19" s="108">
        <f t="shared" si="21"/>
        <v>6</v>
      </c>
      <c r="F19" s="108">
        <f t="shared" si="21"/>
        <v>4</v>
      </c>
      <c r="G19" s="108">
        <f t="shared" si="21"/>
        <v>5</v>
      </c>
      <c r="H19" s="108">
        <f t="shared" si="21"/>
        <v>7</v>
      </c>
      <c r="I19" s="108">
        <f t="shared" si="21"/>
        <v>2</v>
      </c>
      <c r="J19" s="108"/>
      <c r="K19" s="108">
        <f>RANK(K8,$K$8:$R$8,0)</f>
        <v>3</v>
      </c>
      <c r="L19" s="108">
        <f t="shared" ref="L19:R19" si="22">RANK(L8,$K$8:$R$8,0)</f>
        <v>8</v>
      </c>
      <c r="M19" s="108">
        <f t="shared" si="22"/>
        <v>1</v>
      </c>
      <c r="N19" s="108">
        <f t="shared" si="22"/>
        <v>6</v>
      </c>
      <c r="O19" s="108">
        <f t="shared" si="22"/>
        <v>5</v>
      </c>
      <c r="P19" s="108">
        <f t="shared" si="22"/>
        <v>3</v>
      </c>
      <c r="Q19" s="108">
        <f t="shared" si="22"/>
        <v>7</v>
      </c>
      <c r="R19" s="108">
        <f t="shared" si="22"/>
        <v>2</v>
      </c>
      <c r="S19" s="108"/>
      <c r="T19" s="108">
        <f>RANK(T8,$T$8:$AA$8,0)</f>
        <v>3</v>
      </c>
      <c r="U19" s="108">
        <f t="shared" ref="U19:AA19" si="23">RANK(U8,$T$8:$AA$8,0)</f>
        <v>8</v>
      </c>
      <c r="V19" s="108">
        <f t="shared" si="23"/>
        <v>1</v>
      </c>
      <c r="W19" s="108">
        <f t="shared" si="23"/>
        <v>6</v>
      </c>
      <c r="X19" s="108">
        <f t="shared" si="23"/>
        <v>2</v>
      </c>
      <c r="Y19" s="108">
        <f t="shared" si="23"/>
        <v>5</v>
      </c>
      <c r="Z19" s="108">
        <f t="shared" si="23"/>
        <v>7</v>
      </c>
      <c r="AA19" s="108">
        <f t="shared" si="23"/>
        <v>4</v>
      </c>
    </row>
    <row r="20" customHeight="1" spans="1:27">
      <c r="A20" s="108" t="s">
        <v>348</v>
      </c>
      <c r="B20" s="108">
        <f>RANK(B9,$B$9:$I$9,0)</f>
        <v>5</v>
      </c>
      <c r="C20" s="108">
        <f t="shared" ref="C20:I20" si="24">RANK(C9,$B$9:$I$9,0)</f>
        <v>8</v>
      </c>
      <c r="D20" s="108">
        <f t="shared" si="24"/>
        <v>1</v>
      </c>
      <c r="E20" s="108">
        <f t="shared" si="24"/>
        <v>4</v>
      </c>
      <c r="F20" s="108">
        <f t="shared" si="24"/>
        <v>2</v>
      </c>
      <c r="G20" s="108">
        <f t="shared" si="24"/>
        <v>6</v>
      </c>
      <c r="H20" s="108">
        <f t="shared" si="24"/>
        <v>7</v>
      </c>
      <c r="I20" s="108">
        <f t="shared" si="24"/>
        <v>3</v>
      </c>
      <c r="J20" s="108"/>
      <c r="K20" s="108">
        <f>RANK(K9,$K$9:$R$9,0)</f>
        <v>5</v>
      </c>
      <c r="L20" s="108">
        <f t="shared" ref="L20:R20" si="25">RANK(L9,$K$9:$R$9,0)</f>
        <v>8</v>
      </c>
      <c r="M20" s="108">
        <f t="shared" si="25"/>
        <v>1</v>
      </c>
      <c r="N20" s="108">
        <f t="shared" si="25"/>
        <v>4</v>
      </c>
      <c r="O20" s="108">
        <f t="shared" si="25"/>
        <v>2</v>
      </c>
      <c r="P20" s="108">
        <f t="shared" si="25"/>
        <v>6</v>
      </c>
      <c r="Q20" s="108">
        <f t="shared" si="25"/>
        <v>7</v>
      </c>
      <c r="R20" s="108">
        <f t="shared" si="25"/>
        <v>3</v>
      </c>
      <c r="S20" s="108"/>
      <c r="T20" s="108">
        <f>RANK(T9,$T$9:$AA$9,0)</f>
        <v>3</v>
      </c>
      <c r="U20" s="108">
        <f t="shared" ref="U20:AA20" si="26">RANK(U9,$T$9:$AA$9,0)</f>
        <v>8</v>
      </c>
      <c r="V20" s="108">
        <f t="shared" si="26"/>
        <v>1</v>
      </c>
      <c r="W20" s="108">
        <f t="shared" si="26"/>
        <v>4</v>
      </c>
      <c r="X20" s="108">
        <f t="shared" si="26"/>
        <v>2</v>
      </c>
      <c r="Y20" s="108">
        <f t="shared" si="26"/>
        <v>6</v>
      </c>
      <c r="Z20" s="108">
        <f t="shared" si="26"/>
        <v>5</v>
      </c>
      <c r="AA20" s="108">
        <f t="shared" si="26"/>
        <v>7</v>
      </c>
    </row>
    <row r="21" customHeight="1" spans="1:9">
      <c r="A21" s="111" t="s">
        <v>390</v>
      </c>
      <c r="B21" s="112">
        <f t="shared" ref="B21:I21" si="27">RANK(B10,$B$10:$I$10,0)</f>
        <v>3</v>
      </c>
      <c r="C21" s="112">
        <f t="shared" si="27"/>
        <v>8</v>
      </c>
      <c r="D21" s="112">
        <f t="shared" si="27"/>
        <v>1</v>
      </c>
      <c r="E21" s="112">
        <f t="shared" si="27"/>
        <v>6</v>
      </c>
      <c r="F21" s="112">
        <f t="shared" si="27"/>
        <v>5</v>
      </c>
      <c r="G21" s="112">
        <f t="shared" si="27"/>
        <v>4</v>
      </c>
      <c r="H21" s="112">
        <f t="shared" si="27"/>
        <v>7</v>
      </c>
      <c r="I21" s="112">
        <f t="shared" si="27"/>
        <v>2</v>
      </c>
    </row>
    <row r="23" customHeight="1" spans="1:9">
      <c r="A23" s="65" t="s">
        <v>345</v>
      </c>
      <c r="B23" s="51">
        <f t="shared" ref="B23:B29" si="28">B3*0.3+K3*0.3+T3*0.4</f>
        <v>55.274</v>
      </c>
      <c r="C23" s="51">
        <f t="shared" ref="C23:I23" si="29">C3*0.3+L3*0.3+U3*0.4</f>
        <v>38.3783783783784</v>
      </c>
      <c r="D23" s="51">
        <f t="shared" si="29"/>
        <v>70.6324324324324</v>
      </c>
      <c r="E23" s="51">
        <f t="shared" si="29"/>
        <v>53.0410256410256</v>
      </c>
      <c r="F23" s="51">
        <f t="shared" si="29"/>
        <v>37.3448717948718</v>
      </c>
      <c r="G23" s="51">
        <f t="shared" si="29"/>
        <v>45.59875</v>
      </c>
      <c r="H23" s="51">
        <f t="shared" si="29"/>
        <v>38.046052631579</v>
      </c>
      <c r="I23" s="51">
        <f t="shared" si="29"/>
        <v>51.8333333333333</v>
      </c>
    </row>
    <row r="24" customHeight="1" spans="1:9">
      <c r="A24" s="51" t="s">
        <v>346</v>
      </c>
      <c r="B24" s="51">
        <f t="shared" si="28"/>
        <v>22.72</v>
      </c>
      <c r="C24" s="51">
        <f t="shared" ref="C24:I24" si="30">C4*0.3+L4*0.3+U4*0.4</f>
        <v>16.5635135135135</v>
      </c>
      <c r="D24" s="51">
        <f t="shared" si="30"/>
        <v>46.3189189189189</v>
      </c>
      <c r="E24" s="51">
        <f t="shared" si="30"/>
        <v>26.5346153846154</v>
      </c>
      <c r="F24" s="51">
        <f t="shared" si="30"/>
        <v>15.9833333333333</v>
      </c>
      <c r="G24" s="51">
        <f t="shared" si="30"/>
        <v>16.975</v>
      </c>
      <c r="H24" s="51">
        <f t="shared" si="30"/>
        <v>21.2375</v>
      </c>
      <c r="I24" s="51">
        <f t="shared" si="30"/>
        <v>22.9687179487179</v>
      </c>
    </row>
    <row r="25" customHeight="1" spans="1:9">
      <c r="A25" s="51" t="s">
        <v>347</v>
      </c>
      <c r="B25" s="51">
        <f t="shared" si="28"/>
        <v>30.045</v>
      </c>
      <c r="C25" s="51">
        <f t="shared" ref="C25:I25" si="31">C5*0.3+L5*0.3+U5*0.4</f>
        <v>22.4472972972973</v>
      </c>
      <c r="D25" s="51">
        <f t="shared" si="31"/>
        <v>55.2351351351351</v>
      </c>
      <c r="E25" s="51">
        <f t="shared" si="31"/>
        <v>28.1153846153846</v>
      </c>
      <c r="F25" s="51">
        <f t="shared" si="31"/>
        <v>33.7346153846154</v>
      </c>
      <c r="G25" s="51">
        <f t="shared" si="31"/>
        <v>39.04125</v>
      </c>
      <c r="H25" s="51">
        <f t="shared" si="31"/>
        <v>26.275</v>
      </c>
      <c r="I25" s="51">
        <f t="shared" si="31"/>
        <v>45.8948717948718</v>
      </c>
    </row>
    <row r="26" customHeight="1" spans="1:9">
      <c r="A26" s="51" t="s">
        <v>5</v>
      </c>
      <c r="B26" s="51">
        <f t="shared" si="28"/>
        <v>75.61</v>
      </c>
      <c r="C26" s="51">
        <f t="shared" ref="C26:I26" si="32">C6*0.3+L6*0.3+U6*0.4</f>
        <v>56.172972972973</v>
      </c>
      <c r="D26" s="51">
        <f t="shared" si="32"/>
        <v>84.7864864864865</v>
      </c>
      <c r="E26" s="51">
        <f t="shared" si="32"/>
        <v>60.7128205128205</v>
      </c>
      <c r="F26" s="51">
        <f t="shared" si="32"/>
        <v>64.8333333333333</v>
      </c>
      <c r="G26" s="51">
        <f t="shared" si="32"/>
        <v>69.3575</v>
      </c>
      <c r="H26" s="51">
        <f t="shared" si="32"/>
        <v>70.8243243243243</v>
      </c>
      <c r="I26" s="51">
        <f t="shared" si="32"/>
        <v>74.7666666666667</v>
      </c>
    </row>
    <row r="27" customHeight="1" spans="1:9">
      <c r="A27" s="51" t="s">
        <v>6</v>
      </c>
      <c r="B27" s="51">
        <f t="shared" si="28"/>
        <v>42.9925</v>
      </c>
      <c r="C27" s="51">
        <f t="shared" ref="C27:I27" si="33">C7*0.3+L7*0.3+U7*0.4</f>
        <v>33.1648648648649</v>
      </c>
      <c r="D27" s="51">
        <f t="shared" si="33"/>
        <v>57.8810810810811</v>
      </c>
      <c r="E27" s="51">
        <f t="shared" si="33"/>
        <v>38.0102564102564</v>
      </c>
      <c r="F27" s="51">
        <f t="shared" si="33"/>
        <v>43.1282051282051</v>
      </c>
      <c r="G27" s="51">
        <f t="shared" si="33"/>
        <v>46.23</v>
      </c>
      <c r="H27" s="51">
        <f t="shared" si="33"/>
        <v>48.5135135135135</v>
      </c>
      <c r="I27" s="51">
        <f t="shared" si="33"/>
        <v>52.3846153846154</v>
      </c>
    </row>
    <row r="28" customHeight="1" spans="1:9">
      <c r="A28" s="51" t="s">
        <v>7</v>
      </c>
      <c r="B28" s="51">
        <f t="shared" si="28"/>
        <v>36.60625</v>
      </c>
      <c r="C28" s="51">
        <f t="shared" ref="C28:I28" si="34">C8*0.3+L8*0.3+U8*0.4</f>
        <v>23.4256756756757</v>
      </c>
      <c r="D28" s="51">
        <f t="shared" si="34"/>
        <v>51.6864864864865</v>
      </c>
      <c r="E28" s="51">
        <f t="shared" si="34"/>
        <v>31.0205128205128</v>
      </c>
      <c r="F28" s="51">
        <f t="shared" si="34"/>
        <v>38.1</v>
      </c>
      <c r="G28" s="51">
        <f t="shared" si="34"/>
        <v>34.92</v>
      </c>
      <c r="H28" s="51">
        <f t="shared" si="34"/>
        <v>27.5527777777778</v>
      </c>
      <c r="I28" s="51">
        <f t="shared" si="34"/>
        <v>40.8</v>
      </c>
    </row>
    <row r="29" customHeight="1" spans="1:9">
      <c r="A29" s="51" t="s">
        <v>348</v>
      </c>
      <c r="B29" s="51">
        <f t="shared" si="28"/>
        <v>33.82</v>
      </c>
      <c r="C29" s="51">
        <f t="shared" ref="C29:I29" si="35">C9*0.3+L9*0.3+U9*0.4</f>
        <v>17.5648648648649</v>
      </c>
      <c r="D29" s="51">
        <f t="shared" si="35"/>
        <v>45.4216216216216</v>
      </c>
      <c r="E29" s="51">
        <f t="shared" si="35"/>
        <v>35.5846153846154</v>
      </c>
      <c r="F29" s="51">
        <f t="shared" si="35"/>
        <v>43.7820512820513</v>
      </c>
      <c r="G29" s="51">
        <f t="shared" si="35"/>
        <v>28.1175</v>
      </c>
      <c r="H29" s="51">
        <f t="shared" si="35"/>
        <v>26.3947368421053</v>
      </c>
      <c r="I29" s="51">
        <f t="shared" si="35"/>
        <v>33.9205128205128</v>
      </c>
    </row>
    <row r="31" customHeight="1" spans="1:9">
      <c r="A31" s="113" t="s">
        <v>345</v>
      </c>
      <c r="B31" s="114">
        <f>RANK(B23,$B$23:$I$23,0)</f>
        <v>2</v>
      </c>
      <c r="C31" s="114">
        <f t="shared" ref="C31:I31" si="36">RANK(C23,$B$23:$I$23,0)</f>
        <v>6</v>
      </c>
      <c r="D31" s="114">
        <f t="shared" si="36"/>
        <v>1</v>
      </c>
      <c r="E31" s="114">
        <f t="shared" si="36"/>
        <v>3</v>
      </c>
      <c r="F31" s="114">
        <f t="shared" si="36"/>
        <v>8</v>
      </c>
      <c r="G31" s="114">
        <f t="shared" si="36"/>
        <v>5</v>
      </c>
      <c r="H31" s="114">
        <f t="shared" si="36"/>
        <v>7</v>
      </c>
      <c r="I31" s="114">
        <f t="shared" si="36"/>
        <v>4</v>
      </c>
    </row>
    <row r="32" customHeight="1" spans="1:9">
      <c r="A32" s="107" t="s">
        <v>346</v>
      </c>
      <c r="B32" s="109">
        <f>RANK(B24,$B$24:$I$24,0)</f>
        <v>4</v>
      </c>
      <c r="C32" s="109">
        <f t="shared" ref="C32:I32" si="37">RANK(C24,$B$24:$I$24,0)</f>
        <v>7</v>
      </c>
      <c r="D32" s="109">
        <f t="shared" si="37"/>
        <v>1</v>
      </c>
      <c r="E32" s="109">
        <f t="shared" si="37"/>
        <v>2</v>
      </c>
      <c r="F32" s="109">
        <f t="shared" si="37"/>
        <v>8</v>
      </c>
      <c r="G32" s="109">
        <f t="shared" si="37"/>
        <v>6</v>
      </c>
      <c r="H32" s="109">
        <f t="shared" si="37"/>
        <v>5</v>
      </c>
      <c r="I32" s="109">
        <f t="shared" si="37"/>
        <v>3</v>
      </c>
    </row>
    <row r="33" customHeight="1" spans="1:9">
      <c r="A33" s="107" t="s">
        <v>347</v>
      </c>
      <c r="B33" s="114">
        <f>RANK(B25,$B$25:$I$25,0)</f>
        <v>5</v>
      </c>
      <c r="C33" s="114">
        <f t="shared" ref="C33:I33" si="38">RANK(C25,$B$25:$I$25,0)</f>
        <v>8</v>
      </c>
      <c r="D33" s="114">
        <f t="shared" si="38"/>
        <v>1</v>
      </c>
      <c r="E33" s="114">
        <f t="shared" si="38"/>
        <v>6</v>
      </c>
      <c r="F33" s="114">
        <f t="shared" si="38"/>
        <v>4</v>
      </c>
      <c r="G33" s="114">
        <f t="shared" si="38"/>
        <v>3</v>
      </c>
      <c r="H33" s="114">
        <f t="shared" si="38"/>
        <v>7</v>
      </c>
      <c r="I33" s="114">
        <f t="shared" si="38"/>
        <v>2</v>
      </c>
    </row>
    <row r="34" customHeight="1" spans="1:9">
      <c r="A34" s="107" t="s">
        <v>5</v>
      </c>
      <c r="B34" s="114">
        <f>RANK(B26,$B$26:$I$26,0)</f>
        <v>2</v>
      </c>
      <c r="C34" s="114">
        <f t="shared" ref="C34:I34" si="39">RANK(C26,$B$26:$I$26,0)</f>
        <v>8</v>
      </c>
      <c r="D34" s="114">
        <f t="shared" si="39"/>
        <v>1</v>
      </c>
      <c r="E34" s="114">
        <f t="shared" si="39"/>
        <v>7</v>
      </c>
      <c r="F34" s="114">
        <f t="shared" si="39"/>
        <v>6</v>
      </c>
      <c r="G34" s="114">
        <f t="shared" si="39"/>
        <v>5</v>
      </c>
      <c r="H34" s="114">
        <f t="shared" si="39"/>
        <v>4</v>
      </c>
      <c r="I34" s="114">
        <f t="shared" si="39"/>
        <v>3</v>
      </c>
    </row>
    <row r="35" customHeight="1" spans="1:9">
      <c r="A35" s="107" t="s">
        <v>6</v>
      </c>
      <c r="B35" s="114">
        <f>RANK(B27,$B$27:$I$27,0)</f>
        <v>6</v>
      </c>
      <c r="C35" s="114">
        <f t="shared" ref="C35:I35" si="40">RANK(C27,$B$27:$I$27,0)</f>
        <v>8</v>
      </c>
      <c r="D35" s="114">
        <f t="shared" si="40"/>
        <v>1</v>
      </c>
      <c r="E35" s="114">
        <f t="shared" si="40"/>
        <v>7</v>
      </c>
      <c r="F35" s="114">
        <f t="shared" si="40"/>
        <v>5</v>
      </c>
      <c r="G35" s="114">
        <f t="shared" si="40"/>
        <v>4</v>
      </c>
      <c r="H35" s="114">
        <f t="shared" si="40"/>
        <v>3</v>
      </c>
      <c r="I35" s="114">
        <f t="shared" si="40"/>
        <v>2</v>
      </c>
    </row>
    <row r="36" customHeight="1" spans="1:9">
      <c r="A36" s="107" t="s">
        <v>7</v>
      </c>
      <c r="B36" s="114">
        <f>RANK(B28,$B$28:$I$28,0)</f>
        <v>4</v>
      </c>
      <c r="C36" s="114">
        <f t="shared" ref="C36:I36" si="41">RANK(C28,$B$28:$I$28,0)</f>
        <v>8</v>
      </c>
      <c r="D36" s="114">
        <f t="shared" si="41"/>
        <v>1</v>
      </c>
      <c r="E36" s="114">
        <f t="shared" si="41"/>
        <v>6</v>
      </c>
      <c r="F36" s="114">
        <f t="shared" si="41"/>
        <v>3</v>
      </c>
      <c r="G36" s="114">
        <f t="shared" si="41"/>
        <v>5</v>
      </c>
      <c r="H36" s="114">
        <f t="shared" si="41"/>
        <v>7</v>
      </c>
      <c r="I36" s="114">
        <f t="shared" si="41"/>
        <v>2</v>
      </c>
    </row>
    <row r="37" customHeight="1" spans="1:9">
      <c r="A37" s="107" t="s">
        <v>348</v>
      </c>
      <c r="B37" s="114">
        <f>RANK(B29,$B$29:$I$29,0)</f>
        <v>5</v>
      </c>
      <c r="C37" s="114">
        <f t="shared" ref="C37:I37" si="42">RANK(C29,$B$29:$I$29,0)</f>
        <v>8</v>
      </c>
      <c r="D37" s="114">
        <f t="shared" si="42"/>
        <v>1</v>
      </c>
      <c r="E37" s="114">
        <f t="shared" si="42"/>
        <v>3</v>
      </c>
      <c r="F37" s="114">
        <f t="shared" si="42"/>
        <v>2</v>
      </c>
      <c r="G37" s="114">
        <f t="shared" si="42"/>
        <v>6</v>
      </c>
      <c r="H37" s="114">
        <f t="shared" si="42"/>
        <v>7</v>
      </c>
      <c r="I37" s="114">
        <f t="shared" si="42"/>
        <v>4</v>
      </c>
    </row>
  </sheetData>
  <mergeCells count="3">
    <mergeCell ref="B1:I1"/>
    <mergeCell ref="K1:R1"/>
    <mergeCell ref="T1:AA1"/>
  </mergeCells>
  <pageMargins left="0.357638888888889" right="0.357638888888889" top="0.605555555555556" bottom="0.605555555555556" header="0.5" footer="0.5"/>
  <pageSetup paperSize="9" orientation="landscape" horizontalDpi="600" verticalDpi="6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1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Q22" sqref="Q22"/>
    </sheetView>
  </sheetViews>
  <sheetFormatPr defaultColWidth="9" defaultRowHeight="27.95" customHeight="1"/>
  <cols>
    <col min="1" max="2" width="10.625" customWidth="1"/>
    <col min="3" max="8" width="10.625" style="34" customWidth="1"/>
    <col min="9" max="9" width="10.625" customWidth="1"/>
    <col min="10" max="10" width="11.75" customWidth="1"/>
    <col min="11" max="254" width="10.625" customWidth="1"/>
    <col min="256" max="16384" width="9" style="76"/>
  </cols>
  <sheetData>
    <row r="1" customFormat="1" customHeight="1" spans="1:14">
      <c r="A1" s="77" t="s">
        <v>344</v>
      </c>
      <c r="B1" s="77" t="s">
        <v>1</v>
      </c>
      <c r="C1" s="78" t="s">
        <v>345</v>
      </c>
      <c r="D1" s="78" t="s">
        <v>346</v>
      </c>
      <c r="E1" s="87" t="s">
        <v>347</v>
      </c>
      <c r="F1" s="78" t="s">
        <v>5</v>
      </c>
      <c r="G1" s="78" t="s">
        <v>6</v>
      </c>
      <c r="H1" s="87" t="s">
        <v>7</v>
      </c>
      <c r="I1" s="87" t="s">
        <v>348</v>
      </c>
      <c r="J1" s="94" t="s">
        <v>9</v>
      </c>
      <c r="K1" s="78" t="s">
        <v>349</v>
      </c>
      <c r="L1" s="95"/>
      <c r="M1" s="100"/>
      <c r="N1" s="101"/>
    </row>
    <row r="2" customFormat="1" customHeight="1" spans="1:11">
      <c r="A2" s="79">
        <v>190430</v>
      </c>
      <c r="B2" s="80" t="s">
        <v>176</v>
      </c>
      <c r="C2" s="81">
        <v>90.5</v>
      </c>
      <c r="D2" s="82">
        <v>88</v>
      </c>
      <c r="E2" s="88">
        <v>90</v>
      </c>
      <c r="F2" s="82">
        <v>97</v>
      </c>
      <c r="G2" s="81">
        <v>100</v>
      </c>
      <c r="H2" s="89">
        <v>100</v>
      </c>
      <c r="I2" s="96">
        <v>93</v>
      </c>
      <c r="J2" s="97">
        <f t="shared" ref="J2:J65" si="0">C2+D2+E2+F2+G2+H2+I2</f>
        <v>658.5</v>
      </c>
      <c r="K2" s="97">
        <f>RANK(J2,$J$2:$J$314,0)</f>
        <v>1</v>
      </c>
    </row>
    <row r="3" customFormat="1" customHeight="1" spans="1:11">
      <c r="A3" s="79">
        <v>190736</v>
      </c>
      <c r="B3" s="80" t="s">
        <v>302</v>
      </c>
      <c r="C3" s="83">
        <v>89.5</v>
      </c>
      <c r="D3" s="84">
        <v>100</v>
      </c>
      <c r="E3" s="83">
        <v>83.5</v>
      </c>
      <c r="F3" s="84">
        <v>98</v>
      </c>
      <c r="G3" s="83">
        <v>92</v>
      </c>
      <c r="H3" s="90">
        <v>98</v>
      </c>
      <c r="I3" s="98">
        <v>95</v>
      </c>
      <c r="J3" s="97">
        <f t="shared" si="0"/>
        <v>656</v>
      </c>
      <c r="K3" s="97">
        <f>RANK(J3,$J$2:$J$314,0)</f>
        <v>2</v>
      </c>
    </row>
    <row r="4" customFormat="1" customHeight="1" spans="1:11">
      <c r="A4" s="79">
        <v>190525</v>
      </c>
      <c r="B4" s="80" t="s">
        <v>211</v>
      </c>
      <c r="C4" s="83">
        <v>89</v>
      </c>
      <c r="D4" s="84">
        <v>89</v>
      </c>
      <c r="E4" s="83">
        <v>89</v>
      </c>
      <c r="F4" s="84">
        <v>97</v>
      </c>
      <c r="G4" s="83">
        <v>90</v>
      </c>
      <c r="H4" s="90">
        <v>100</v>
      </c>
      <c r="I4" s="98">
        <v>97</v>
      </c>
      <c r="J4" s="97">
        <f t="shared" si="0"/>
        <v>651</v>
      </c>
      <c r="K4" s="97">
        <f>RANK(J4,$J$2:$J$314,0)</f>
        <v>3</v>
      </c>
    </row>
    <row r="5" customFormat="1" customHeight="1" spans="1:11">
      <c r="A5" s="79">
        <v>190332</v>
      </c>
      <c r="B5" s="80" t="s">
        <v>140</v>
      </c>
      <c r="C5" s="83">
        <v>90</v>
      </c>
      <c r="D5" s="84">
        <v>96</v>
      </c>
      <c r="E5" s="83">
        <v>85.5</v>
      </c>
      <c r="F5" s="84">
        <v>95</v>
      </c>
      <c r="G5" s="83">
        <v>96</v>
      </c>
      <c r="H5" s="90">
        <v>99</v>
      </c>
      <c r="I5" s="98">
        <v>87</v>
      </c>
      <c r="J5" s="97">
        <f t="shared" si="0"/>
        <v>648.5</v>
      </c>
      <c r="K5" s="97">
        <f>RANK(J5,$J$2:$J$314,0)</f>
        <v>4</v>
      </c>
    </row>
    <row r="6" customFormat="1" customHeight="1" spans="1:11">
      <c r="A6" s="79">
        <v>190615</v>
      </c>
      <c r="B6" s="80" t="s">
        <v>240</v>
      </c>
      <c r="C6" s="83">
        <v>90</v>
      </c>
      <c r="D6" s="84">
        <v>87</v>
      </c>
      <c r="E6" s="83">
        <v>89</v>
      </c>
      <c r="F6" s="84">
        <v>94</v>
      </c>
      <c r="G6" s="83">
        <v>90</v>
      </c>
      <c r="H6" s="90">
        <v>97</v>
      </c>
      <c r="I6" s="98">
        <v>95</v>
      </c>
      <c r="J6" s="97">
        <f t="shared" si="0"/>
        <v>642</v>
      </c>
      <c r="K6" s="97">
        <f>RANK(J6,$J$2:$J$314,0)</f>
        <v>5</v>
      </c>
    </row>
    <row r="7" customFormat="1" customHeight="1" spans="1:11">
      <c r="A7" s="79">
        <v>190301</v>
      </c>
      <c r="B7" s="80" t="s">
        <v>109</v>
      </c>
      <c r="C7" s="83">
        <v>81.5</v>
      </c>
      <c r="D7" s="84">
        <v>84</v>
      </c>
      <c r="E7" s="83">
        <v>87.5</v>
      </c>
      <c r="F7" s="84">
        <v>89</v>
      </c>
      <c r="G7" s="83">
        <v>92</v>
      </c>
      <c r="H7" s="90">
        <v>96</v>
      </c>
      <c r="I7" s="98">
        <v>92</v>
      </c>
      <c r="J7" s="97">
        <f t="shared" si="0"/>
        <v>622</v>
      </c>
      <c r="K7" s="97">
        <f>RANK(J7,$J$2:$J$314,0)</f>
        <v>6</v>
      </c>
    </row>
    <row r="8" customFormat="1" customHeight="1" spans="1:11">
      <c r="A8" s="79">
        <v>190317</v>
      </c>
      <c r="B8" s="80" t="s">
        <v>125</v>
      </c>
      <c r="C8" s="83">
        <v>79.5</v>
      </c>
      <c r="D8" s="84">
        <v>96</v>
      </c>
      <c r="E8" s="83">
        <v>79.5</v>
      </c>
      <c r="F8" s="84">
        <v>91</v>
      </c>
      <c r="G8" s="83">
        <v>92</v>
      </c>
      <c r="H8" s="90">
        <v>99</v>
      </c>
      <c r="I8" s="98">
        <v>85</v>
      </c>
      <c r="J8" s="97">
        <f t="shared" si="0"/>
        <v>622</v>
      </c>
      <c r="K8" s="97">
        <f>RANK(J8,$J$2:$J$314,0)</f>
        <v>6</v>
      </c>
    </row>
    <row r="9" customFormat="1" customHeight="1" spans="1:11">
      <c r="A9" s="79">
        <v>190306</v>
      </c>
      <c r="B9" s="80" t="s">
        <v>114</v>
      </c>
      <c r="C9" s="83">
        <v>82.5</v>
      </c>
      <c r="D9" s="84">
        <v>85</v>
      </c>
      <c r="E9" s="83">
        <v>89.5</v>
      </c>
      <c r="F9" s="84">
        <v>97</v>
      </c>
      <c r="G9" s="83">
        <v>83</v>
      </c>
      <c r="H9" s="90">
        <v>91</v>
      </c>
      <c r="I9" s="98">
        <v>90</v>
      </c>
      <c r="J9" s="97">
        <f t="shared" si="0"/>
        <v>618</v>
      </c>
      <c r="K9" s="97">
        <f>RANK(J9,$J$2:$J$314,0)</f>
        <v>8</v>
      </c>
    </row>
    <row r="10" customFormat="1" customHeight="1" spans="1:11">
      <c r="A10" s="79">
        <v>190320</v>
      </c>
      <c r="B10" s="80" t="s">
        <v>128</v>
      </c>
      <c r="C10" s="83">
        <v>81.5</v>
      </c>
      <c r="D10" s="84">
        <v>87</v>
      </c>
      <c r="E10" s="83">
        <v>85.5</v>
      </c>
      <c r="F10" s="84">
        <v>92</v>
      </c>
      <c r="G10" s="83">
        <v>88</v>
      </c>
      <c r="H10" s="90">
        <v>95</v>
      </c>
      <c r="I10" s="98">
        <v>89</v>
      </c>
      <c r="J10" s="97">
        <f t="shared" si="0"/>
        <v>618</v>
      </c>
      <c r="K10" s="97">
        <f>RANK(J10,$J$2:$J$314,0)</f>
        <v>8</v>
      </c>
    </row>
    <row r="11" customFormat="1" customHeight="1" spans="1:11">
      <c r="A11" s="79">
        <v>190315</v>
      </c>
      <c r="B11" s="80" t="s">
        <v>123</v>
      </c>
      <c r="C11" s="83">
        <v>84</v>
      </c>
      <c r="D11" s="84">
        <v>98</v>
      </c>
      <c r="E11" s="83">
        <v>92.5</v>
      </c>
      <c r="F11" s="84">
        <v>85</v>
      </c>
      <c r="G11" s="83">
        <v>81</v>
      </c>
      <c r="H11" s="90">
        <v>90</v>
      </c>
      <c r="I11" s="98">
        <v>85</v>
      </c>
      <c r="J11" s="97">
        <f t="shared" si="0"/>
        <v>615.5</v>
      </c>
      <c r="K11" s="97">
        <f>RANK(J11,$J$2:$J$314,0)</f>
        <v>10</v>
      </c>
    </row>
    <row r="12" customFormat="1" customHeight="1" spans="1:11">
      <c r="A12" s="79">
        <v>190303</v>
      </c>
      <c r="B12" s="80" t="s">
        <v>111</v>
      </c>
      <c r="C12" s="83">
        <v>88</v>
      </c>
      <c r="D12" s="84">
        <v>73</v>
      </c>
      <c r="E12" s="83">
        <v>88</v>
      </c>
      <c r="F12" s="84">
        <v>97</v>
      </c>
      <c r="G12" s="83">
        <v>89</v>
      </c>
      <c r="H12" s="90">
        <v>95</v>
      </c>
      <c r="I12" s="98">
        <v>85</v>
      </c>
      <c r="J12" s="97">
        <f t="shared" si="0"/>
        <v>615</v>
      </c>
      <c r="K12" s="97">
        <f>RANK(J12,$J$2:$J$314,0)</f>
        <v>11</v>
      </c>
    </row>
    <row r="13" customFormat="1" customHeight="1" spans="1:11">
      <c r="A13" s="79">
        <v>190719</v>
      </c>
      <c r="B13" s="80" t="s">
        <v>285</v>
      </c>
      <c r="C13" s="83">
        <v>87.5</v>
      </c>
      <c r="D13" s="84">
        <v>78</v>
      </c>
      <c r="E13" s="83">
        <v>80</v>
      </c>
      <c r="F13" s="84">
        <v>99</v>
      </c>
      <c r="G13" s="83">
        <v>94</v>
      </c>
      <c r="H13" s="90">
        <v>94</v>
      </c>
      <c r="I13" s="98">
        <v>81</v>
      </c>
      <c r="J13" s="97">
        <f t="shared" si="0"/>
        <v>613.5</v>
      </c>
      <c r="K13" s="97">
        <f>RANK(J13,$J$2:$J$314,0)</f>
        <v>12</v>
      </c>
    </row>
    <row r="14" customFormat="1" customHeight="1" spans="1:11">
      <c r="A14" s="79">
        <v>190815</v>
      </c>
      <c r="B14" s="80" t="s">
        <v>319</v>
      </c>
      <c r="C14" s="85">
        <v>85</v>
      </c>
      <c r="D14" s="84">
        <v>94</v>
      </c>
      <c r="E14" s="83">
        <v>89</v>
      </c>
      <c r="F14" s="91">
        <v>96</v>
      </c>
      <c r="G14" s="83">
        <v>90</v>
      </c>
      <c r="H14" s="90">
        <v>79</v>
      </c>
      <c r="I14" s="98">
        <v>77</v>
      </c>
      <c r="J14" s="97">
        <f t="shared" si="0"/>
        <v>610</v>
      </c>
      <c r="K14" s="97">
        <f>RANK(J14,$J$2:$J$314,0)</f>
        <v>13</v>
      </c>
    </row>
    <row r="15" customFormat="1" customHeight="1" spans="1:11">
      <c r="A15" s="79">
        <v>190808</v>
      </c>
      <c r="B15" s="80" t="s">
        <v>312</v>
      </c>
      <c r="C15" s="83">
        <v>73</v>
      </c>
      <c r="D15" s="84">
        <v>92</v>
      </c>
      <c r="E15" s="83">
        <v>80</v>
      </c>
      <c r="F15" s="84">
        <v>90</v>
      </c>
      <c r="G15" s="83">
        <v>92</v>
      </c>
      <c r="H15" s="90">
        <v>93</v>
      </c>
      <c r="I15" s="98">
        <v>88</v>
      </c>
      <c r="J15" s="97">
        <f t="shared" si="0"/>
        <v>608</v>
      </c>
      <c r="K15" s="97">
        <f>RANK(J15,$J$2:$J$314,0)</f>
        <v>14</v>
      </c>
    </row>
    <row r="16" customFormat="1" customHeight="1" spans="1:11">
      <c r="A16" s="79">
        <v>190537</v>
      </c>
      <c r="B16" s="80" t="s">
        <v>223</v>
      </c>
      <c r="C16" s="83">
        <v>74</v>
      </c>
      <c r="D16" s="84">
        <v>72</v>
      </c>
      <c r="E16" s="83">
        <v>89.5</v>
      </c>
      <c r="F16" s="84">
        <v>94</v>
      </c>
      <c r="G16" s="83">
        <v>85</v>
      </c>
      <c r="H16" s="90">
        <v>98</v>
      </c>
      <c r="I16" s="98">
        <v>95</v>
      </c>
      <c r="J16" s="97">
        <f t="shared" si="0"/>
        <v>607.5</v>
      </c>
      <c r="K16" s="97">
        <f>RANK(J16,$J$2:$J$314,0)</f>
        <v>15</v>
      </c>
    </row>
    <row r="17" customFormat="1" customHeight="1" spans="1:11">
      <c r="A17" s="79">
        <v>190408</v>
      </c>
      <c r="B17" s="80" t="s">
        <v>154</v>
      </c>
      <c r="C17" s="83">
        <v>82</v>
      </c>
      <c r="D17" s="84">
        <v>89</v>
      </c>
      <c r="E17" s="92">
        <v>87</v>
      </c>
      <c r="F17" s="91">
        <v>88</v>
      </c>
      <c r="G17" s="83">
        <v>89</v>
      </c>
      <c r="H17" s="90">
        <v>91</v>
      </c>
      <c r="I17" s="98">
        <v>81</v>
      </c>
      <c r="J17" s="97">
        <f t="shared" si="0"/>
        <v>607</v>
      </c>
      <c r="K17" s="97">
        <f>RANK(J17,$J$2:$J$314,0)</f>
        <v>16</v>
      </c>
    </row>
    <row r="18" customFormat="1" customHeight="1" spans="1:11">
      <c r="A18" s="79">
        <v>190203</v>
      </c>
      <c r="B18" s="80" t="s">
        <v>73</v>
      </c>
      <c r="C18" s="83">
        <v>78.5</v>
      </c>
      <c r="D18" s="84">
        <v>85</v>
      </c>
      <c r="E18" s="83">
        <v>76.5</v>
      </c>
      <c r="F18" s="84">
        <v>95</v>
      </c>
      <c r="G18" s="83">
        <v>90</v>
      </c>
      <c r="H18" s="90">
        <v>88</v>
      </c>
      <c r="I18" s="98">
        <v>92</v>
      </c>
      <c r="J18" s="97">
        <f t="shared" si="0"/>
        <v>605</v>
      </c>
      <c r="K18" s="97">
        <f>RANK(J18,$J$2:$J$314,0)</f>
        <v>17</v>
      </c>
    </row>
    <row r="19" customFormat="1" customHeight="1" spans="1:11">
      <c r="A19" s="79">
        <v>190831</v>
      </c>
      <c r="B19" s="80" t="s">
        <v>335</v>
      </c>
      <c r="C19" s="83">
        <v>82.5</v>
      </c>
      <c r="D19" s="84">
        <v>84</v>
      </c>
      <c r="E19" s="83">
        <v>81.5</v>
      </c>
      <c r="F19" s="84">
        <v>93</v>
      </c>
      <c r="G19" s="83">
        <v>87</v>
      </c>
      <c r="H19" s="90">
        <v>97</v>
      </c>
      <c r="I19" s="98">
        <v>78</v>
      </c>
      <c r="J19" s="97">
        <f t="shared" si="0"/>
        <v>603</v>
      </c>
      <c r="K19" s="97">
        <f>RANK(J19,$J$2:$J$314,0)</f>
        <v>18</v>
      </c>
    </row>
    <row r="20" customFormat="1" customHeight="1" spans="1:11">
      <c r="A20" s="79">
        <v>190307</v>
      </c>
      <c r="B20" s="80" t="s">
        <v>115</v>
      </c>
      <c r="C20" s="83">
        <v>81</v>
      </c>
      <c r="D20" s="84">
        <v>85</v>
      </c>
      <c r="E20" s="83">
        <v>80</v>
      </c>
      <c r="F20" s="84">
        <v>94</v>
      </c>
      <c r="G20" s="83">
        <v>95</v>
      </c>
      <c r="H20" s="90">
        <v>92</v>
      </c>
      <c r="I20" s="98">
        <v>74</v>
      </c>
      <c r="J20" s="97">
        <f t="shared" si="0"/>
        <v>601</v>
      </c>
      <c r="K20" s="97">
        <f>RANK(J20,$J$2:$J$314,0)</f>
        <v>19</v>
      </c>
    </row>
    <row r="21" customFormat="1" customHeight="1" spans="1:11">
      <c r="A21" s="79">
        <v>190118</v>
      </c>
      <c r="B21" s="80" t="s">
        <v>36</v>
      </c>
      <c r="C21" s="83">
        <v>89</v>
      </c>
      <c r="D21" s="84">
        <v>76</v>
      </c>
      <c r="E21" s="83">
        <v>88.5</v>
      </c>
      <c r="F21" s="84">
        <v>96</v>
      </c>
      <c r="G21" s="83">
        <v>91</v>
      </c>
      <c r="H21" s="90">
        <v>76</v>
      </c>
      <c r="I21" s="98">
        <v>84</v>
      </c>
      <c r="J21" s="97">
        <f t="shared" si="0"/>
        <v>600.5</v>
      </c>
      <c r="K21" s="97">
        <f>RANK(J21,$J$2:$J$314,0)</f>
        <v>20</v>
      </c>
    </row>
    <row r="22" customFormat="1" customHeight="1" spans="1:11">
      <c r="A22" s="79">
        <v>190535</v>
      </c>
      <c r="B22" s="80" t="s">
        <v>221</v>
      </c>
      <c r="C22" s="83">
        <v>76</v>
      </c>
      <c r="D22" s="84">
        <v>76</v>
      </c>
      <c r="E22" s="83">
        <v>77</v>
      </c>
      <c r="F22" s="84">
        <v>89</v>
      </c>
      <c r="G22" s="83">
        <v>91</v>
      </c>
      <c r="H22" s="90">
        <v>96</v>
      </c>
      <c r="I22" s="98">
        <v>94</v>
      </c>
      <c r="J22" s="97">
        <f t="shared" si="0"/>
        <v>599</v>
      </c>
      <c r="K22" s="97">
        <f>RANK(J22,$J$2:$J$314,0)</f>
        <v>21</v>
      </c>
    </row>
    <row r="23" customFormat="1" customHeight="1" spans="1:11">
      <c r="A23" s="79">
        <v>190424</v>
      </c>
      <c r="B23" s="80" t="s">
        <v>170</v>
      </c>
      <c r="C23" s="83">
        <v>87</v>
      </c>
      <c r="D23" s="84">
        <v>77</v>
      </c>
      <c r="E23" s="92">
        <v>70</v>
      </c>
      <c r="F23" s="84">
        <v>93</v>
      </c>
      <c r="G23" s="83">
        <v>85</v>
      </c>
      <c r="H23" s="90">
        <v>90</v>
      </c>
      <c r="I23" s="99">
        <v>92</v>
      </c>
      <c r="J23" s="97">
        <f t="shared" si="0"/>
        <v>594</v>
      </c>
      <c r="K23" s="97">
        <f>RANK(J23,$J$2:$J$314,0)</f>
        <v>22</v>
      </c>
    </row>
    <row r="24" customFormat="1" customHeight="1" spans="1:11">
      <c r="A24" s="79">
        <v>190720</v>
      </c>
      <c r="B24" s="80" t="s">
        <v>286</v>
      </c>
      <c r="C24" s="83">
        <v>79.5</v>
      </c>
      <c r="D24" s="84">
        <v>69</v>
      </c>
      <c r="E24" s="83">
        <v>80</v>
      </c>
      <c r="F24" s="84">
        <v>96</v>
      </c>
      <c r="G24" s="83">
        <v>92</v>
      </c>
      <c r="H24" s="90">
        <v>84</v>
      </c>
      <c r="I24" s="96">
        <v>91</v>
      </c>
      <c r="J24" s="97">
        <f t="shared" si="0"/>
        <v>591.5</v>
      </c>
      <c r="K24" s="97">
        <f>RANK(J24,$J$2:$J$314,0)</f>
        <v>23</v>
      </c>
    </row>
    <row r="25" customFormat="1" customHeight="1" spans="1:11">
      <c r="A25" s="79">
        <v>190101</v>
      </c>
      <c r="B25" s="80" t="s">
        <v>19</v>
      </c>
      <c r="C25" s="83">
        <v>80</v>
      </c>
      <c r="D25" s="84">
        <v>67</v>
      </c>
      <c r="E25" s="83">
        <v>82</v>
      </c>
      <c r="F25" s="84">
        <v>99</v>
      </c>
      <c r="G25" s="83">
        <v>84</v>
      </c>
      <c r="H25" s="90">
        <v>90</v>
      </c>
      <c r="I25" s="98">
        <v>86</v>
      </c>
      <c r="J25" s="97">
        <f t="shared" si="0"/>
        <v>588</v>
      </c>
      <c r="K25" s="97">
        <f>RANK(J25,$J$2:$J$314,0)</f>
        <v>24</v>
      </c>
    </row>
    <row r="26" customFormat="1" customHeight="1" spans="1:11">
      <c r="A26" s="79">
        <v>190105</v>
      </c>
      <c r="B26" s="80" t="s">
        <v>23</v>
      </c>
      <c r="C26" s="83">
        <v>94</v>
      </c>
      <c r="D26" s="84">
        <v>82</v>
      </c>
      <c r="E26" s="83">
        <v>77</v>
      </c>
      <c r="F26" s="84">
        <v>87</v>
      </c>
      <c r="G26" s="83">
        <v>82</v>
      </c>
      <c r="H26" s="90">
        <v>83</v>
      </c>
      <c r="I26" s="98">
        <v>82</v>
      </c>
      <c r="J26" s="97">
        <f t="shared" si="0"/>
        <v>587</v>
      </c>
      <c r="K26" s="97">
        <f>RANK(J26,$J$2:$J$314,0)</f>
        <v>25</v>
      </c>
    </row>
    <row r="27" customFormat="1" customHeight="1" spans="1:11">
      <c r="A27" s="79">
        <v>190117</v>
      </c>
      <c r="B27" s="80" t="s">
        <v>35</v>
      </c>
      <c r="C27" s="83">
        <v>83</v>
      </c>
      <c r="D27" s="84">
        <v>63.5</v>
      </c>
      <c r="E27" s="83">
        <v>82.5</v>
      </c>
      <c r="F27" s="84">
        <v>93</v>
      </c>
      <c r="G27" s="83">
        <v>90</v>
      </c>
      <c r="H27" s="90">
        <v>93</v>
      </c>
      <c r="I27" s="98">
        <v>76</v>
      </c>
      <c r="J27" s="97">
        <f t="shared" si="0"/>
        <v>581</v>
      </c>
      <c r="K27" s="97">
        <f>RANK(J27,$J$2:$J$314,0)</f>
        <v>26</v>
      </c>
    </row>
    <row r="28" customFormat="1" customHeight="1" spans="1:11">
      <c r="A28" s="79">
        <v>190811</v>
      </c>
      <c r="B28" s="80" t="s">
        <v>315</v>
      </c>
      <c r="C28" s="83">
        <v>83</v>
      </c>
      <c r="D28" s="84">
        <v>54</v>
      </c>
      <c r="E28" s="83">
        <v>82.5</v>
      </c>
      <c r="F28" s="84">
        <v>99</v>
      </c>
      <c r="G28" s="83">
        <v>89</v>
      </c>
      <c r="H28" s="90">
        <v>88</v>
      </c>
      <c r="I28" s="98">
        <v>78</v>
      </c>
      <c r="J28" s="97">
        <f t="shared" si="0"/>
        <v>573.5</v>
      </c>
      <c r="K28" s="97">
        <f>RANK(J28,$J$2:$J$314,0)</f>
        <v>27</v>
      </c>
    </row>
    <row r="29" customFormat="1" customHeight="1" spans="1:11">
      <c r="A29" s="79">
        <v>190327</v>
      </c>
      <c r="B29" s="80" t="s">
        <v>135</v>
      </c>
      <c r="C29" s="83">
        <v>71.5</v>
      </c>
      <c r="D29" s="84">
        <v>85</v>
      </c>
      <c r="E29" s="83">
        <v>66</v>
      </c>
      <c r="F29" s="84">
        <v>97</v>
      </c>
      <c r="G29" s="83">
        <v>77</v>
      </c>
      <c r="H29" s="90">
        <v>91</v>
      </c>
      <c r="I29" s="98">
        <v>85</v>
      </c>
      <c r="J29" s="97">
        <f t="shared" si="0"/>
        <v>572.5</v>
      </c>
      <c r="K29" s="97">
        <f>RANK(J29,$J$2:$J$314,0)</f>
        <v>28</v>
      </c>
    </row>
    <row r="30" customFormat="1" customHeight="1" spans="1:11">
      <c r="A30" s="79">
        <v>190728</v>
      </c>
      <c r="B30" s="80" t="s">
        <v>294</v>
      </c>
      <c r="C30" s="83">
        <v>84</v>
      </c>
      <c r="D30" s="84">
        <v>81</v>
      </c>
      <c r="E30" s="83">
        <v>76</v>
      </c>
      <c r="F30" s="84">
        <v>98</v>
      </c>
      <c r="G30" s="83">
        <v>86</v>
      </c>
      <c r="H30" s="90">
        <v>57</v>
      </c>
      <c r="I30" s="98">
        <v>84</v>
      </c>
      <c r="J30" s="97">
        <f t="shared" si="0"/>
        <v>566</v>
      </c>
      <c r="K30" s="97">
        <f>RANK(J30,$J$2:$J$314,0)</f>
        <v>29</v>
      </c>
    </row>
    <row r="31" customFormat="1" customHeight="1" spans="1:11">
      <c r="A31" s="79">
        <v>190534</v>
      </c>
      <c r="B31" s="80" t="s">
        <v>220</v>
      </c>
      <c r="C31" s="83">
        <v>78</v>
      </c>
      <c r="D31" s="84">
        <v>54</v>
      </c>
      <c r="E31" s="83">
        <v>86.5</v>
      </c>
      <c r="F31" s="84">
        <v>90</v>
      </c>
      <c r="G31" s="83">
        <v>90</v>
      </c>
      <c r="H31" s="90">
        <v>85</v>
      </c>
      <c r="I31" s="98">
        <v>81</v>
      </c>
      <c r="J31" s="97">
        <f t="shared" si="0"/>
        <v>564.5</v>
      </c>
      <c r="K31" s="97">
        <f>RANK(J31,$J$2:$J$314,0)</f>
        <v>30</v>
      </c>
    </row>
    <row r="32" customFormat="1" customHeight="1" spans="1:11">
      <c r="A32" s="79">
        <v>190521</v>
      </c>
      <c r="B32" s="80" t="s">
        <v>207</v>
      </c>
      <c r="C32" s="83">
        <v>75</v>
      </c>
      <c r="D32" s="84">
        <v>53</v>
      </c>
      <c r="E32" s="83">
        <v>67</v>
      </c>
      <c r="F32" s="84">
        <v>98</v>
      </c>
      <c r="G32" s="83">
        <v>86</v>
      </c>
      <c r="H32" s="90">
        <v>92</v>
      </c>
      <c r="I32" s="98">
        <v>92</v>
      </c>
      <c r="J32" s="97">
        <f t="shared" si="0"/>
        <v>563</v>
      </c>
      <c r="K32" s="97">
        <f>RANK(J32,$J$2:$J$314,0)</f>
        <v>31</v>
      </c>
    </row>
    <row r="33" customFormat="1" customHeight="1" spans="1:11">
      <c r="A33" s="79">
        <v>190423</v>
      </c>
      <c r="B33" s="80" t="s">
        <v>169</v>
      </c>
      <c r="C33" s="83">
        <v>85.5</v>
      </c>
      <c r="D33" s="84">
        <v>77</v>
      </c>
      <c r="E33" s="92">
        <v>76</v>
      </c>
      <c r="F33" s="84">
        <v>95</v>
      </c>
      <c r="G33" s="83">
        <v>87</v>
      </c>
      <c r="H33" s="90">
        <v>62</v>
      </c>
      <c r="I33" s="98">
        <v>80</v>
      </c>
      <c r="J33" s="97">
        <f t="shared" si="0"/>
        <v>562.5</v>
      </c>
      <c r="K33" s="97">
        <f>RANK(J33,$J$2:$J$314,0)</f>
        <v>32</v>
      </c>
    </row>
    <row r="34" customFormat="1" customHeight="1" spans="1:11">
      <c r="A34" s="79">
        <v>190705</v>
      </c>
      <c r="B34" s="80" t="s">
        <v>271</v>
      </c>
      <c r="C34" s="83">
        <v>73.5</v>
      </c>
      <c r="D34" s="84">
        <v>82</v>
      </c>
      <c r="E34" s="83">
        <v>66.5</v>
      </c>
      <c r="F34" s="84">
        <v>89</v>
      </c>
      <c r="G34" s="83">
        <v>93</v>
      </c>
      <c r="H34" s="90">
        <v>84</v>
      </c>
      <c r="I34" s="98">
        <v>73</v>
      </c>
      <c r="J34" s="97">
        <f t="shared" si="0"/>
        <v>561</v>
      </c>
      <c r="K34" s="97">
        <f>RANK(J34,$J$2:$J$314,0)</f>
        <v>33</v>
      </c>
    </row>
    <row r="35" customFormat="1" customHeight="1" spans="1:11">
      <c r="A35" s="79">
        <v>190627</v>
      </c>
      <c r="B35" s="80" t="s">
        <v>252</v>
      </c>
      <c r="C35" s="83">
        <v>82.5</v>
      </c>
      <c r="D35" s="84">
        <v>54</v>
      </c>
      <c r="E35" s="83">
        <v>85</v>
      </c>
      <c r="F35" s="84">
        <v>98</v>
      </c>
      <c r="G35" s="83">
        <v>92</v>
      </c>
      <c r="H35" s="90">
        <v>79</v>
      </c>
      <c r="I35" s="98">
        <v>70</v>
      </c>
      <c r="J35" s="97">
        <f t="shared" si="0"/>
        <v>560.5</v>
      </c>
      <c r="K35" s="97">
        <f>RANK(J35,$J$2:$J$314,0)</f>
        <v>34</v>
      </c>
    </row>
    <row r="36" customFormat="1" customHeight="1" spans="1:11">
      <c r="A36" s="79">
        <v>190421</v>
      </c>
      <c r="B36" s="80" t="s">
        <v>167</v>
      </c>
      <c r="C36" s="83">
        <v>79.5</v>
      </c>
      <c r="D36" s="86">
        <v>87</v>
      </c>
      <c r="E36" s="92">
        <v>88</v>
      </c>
      <c r="F36" s="84">
        <v>88</v>
      </c>
      <c r="G36" s="83">
        <v>66</v>
      </c>
      <c r="H36" s="93">
        <v>78</v>
      </c>
      <c r="I36" s="98">
        <v>73</v>
      </c>
      <c r="J36" s="97">
        <f t="shared" si="0"/>
        <v>559.5</v>
      </c>
      <c r="K36" s="97">
        <f>RANK(J36,$J$2:$J$314,0)</f>
        <v>35</v>
      </c>
    </row>
    <row r="37" customFormat="1" customHeight="1" spans="1:11">
      <c r="A37" s="79">
        <v>190817</v>
      </c>
      <c r="B37" s="80" t="s">
        <v>321</v>
      </c>
      <c r="C37" s="83">
        <v>88.5</v>
      </c>
      <c r="D37" s="84">
        <v>69</v>
      </c>
      <c r="E37" s="83">
        <v>78</v>
      </c>
      <c r="F37" s="84">
        <v>95</v>
      </c>
      <c r="G37" s="81">
        <v>88</v>
      </c>
      <c r="H37" s="89">
        <v>69</v>
      </c>
      <c r="I37" s="98">
        <v>72</v>
      </c>
      <c r="J37" s="97">
        <f t="shared" si="0"/>
        <v>559.5</v>
      </c>
      <c r="K37" s="97">
        <f>RANK(J37,$J$2:$J$314,0)</f>
        <v>35</v>
      </c>
    </row>
    <row r="38" customFormat="1" customHeight="1" spans="1:11">
      <c r="A38" s="79">
        <v>190120</v>
      </c>
      <c r="B38" s="80" t="s">
        <v>38</v>
      </c>
      <c r="C38" s="83">
        <v>85</v>
      </c>
      <c r="D38" s="84">
        <v>75</v>
      </c>
      <c r="E38" s="83">
        <v>74</v>
      </c>
      <c r="F38" s="84">
        <v>89</v>
      </c>
      <c r="G38" s="83">
        <v>78</v>
      </c>
      <c r="H38" s="90">
        <v>87</v>
      </c>
      <c r="I38" s="98">
        <v>71</v>
      </c>
      <c r="J38" s="97">
        <f t="shared" si="0"/>
        <v>559</v>
      </c>
      <c r="K38" s="97">
        <f>RANK(J38,$J$2:$J$314,0)</f>
        <v>37</v>
      </c>
    </row>
    <row r="39" customFormat="1" customHeight="1" spans="1:11">
      <c r="A39" s="79">
        <v>190137</v>
      </c>
      <c r="B39" s="80" t="s">
        <v>352</v>
      </c>
      <c r="C39" s="83">
        <v>82</v>
      </c>
      <c r="D39" s="84">
        <v>67</v>
      </c>
      <c r="E39" s="83">
        <v>72</v>
      </c>
      <c r="F39" s="84">
        <v>96</v>
      </c>
      <c r="G39" s="83">
        <v>77</v>
      </c>
      <c r="H39" s="90">
        <v>79</v>
      </c>
      <c r="I39" s="98">
        <v>86</v>
      </c>
      <c r="J39" s="97">
        <f t="shared" si="0"/>
        <v>559</v>
      </c>
      <c r="K39" s="97">
        <f>RANK(J39,$J$2:$J$314,0)</f>
        <v>37</v>
      </c>
    </row>
    <row r="40" customFormat="1" customHeight="1" spans="1:11">
      <c r="A40" s="79">
        <v>190518</v>
      </c>
      <c r="B40" s="80" t="s">
        <v>204</v>
      </c>
      <c r="C40" s="83">
        <v>77.5</v>
      </c>
      <c r="D40" s="84">
        <v>45</v>
      </c>
      <c r="E40" s="83">
        <v>77.5</v>
      </c>
      <c r="F40" s="84">
        <v>90</v>
      </c>
      <c r="G40" s="83">
        <v>89</v>
      </c>
      <c r="H40" s="90">
        <v>84</v>
      </c>
      <c r="I40" s="98">
        <v>95</v>
      </c>
      <c r="J40" s="97">
        <f t="shared" si="0"/>
        <v>558</v>
      </c>
      <c r="K40" s="97">
        <f>RANK(J40,$J$2:$J$314,0)</f>
        <v>39</v>
      </c>
    </row>
    <row r="41" customFormat="1" customHeight="1" spans="1:11">
      <c r="A41" s="79">
        <v>190623</v>
      </c>
      <c r="B41" s="80" t="s">
        <v>248</v>
      </c>
      <c r="C41" s="83">
        <v>79.5</v>
      </c>
      <c r="D41" s="84">
        <v>71</v>
      </c>
      <c r="E41" s="83">
        <v>78.5</v>
      </c>
      <c r="F41" s="84">
        <v>81</v>
      </c>
      <c r="G41" s="83">
        <v>87</v>
      </c>
      <c r="H41" s="90">
        <v>77</v>
      </c>
      <c r="I41" s="98">
        <v>84</v>
      </c>
      <c r="J41" s="97">
        <f t="shared" si="0"/>
        <v>558</v>
      </c>
      <c r="K41" s="97">
        <f>RANK(J41,$J$2:$J$314,0)</f>
        <v>39</v>
      </c>
    </row>
    <row r="42" customFormat="1" customHeight="1" spans="1:11">
      <c r="A42" s="79">
        <v>190107</v>
      </c>
      <c r="B42" s="80" t="s">
        <v>25</v>
      </c>
      <c r="C42" s="83">
        <v>76</v>
      </c>
      <c r="D42" s="84">
        <v>60</v>
      </c>
      <c r="E42" s="83">
        <v>66</v>
      </c>
      <c r="F42" s="84">
        <v>95</v>
      </c>
      <c r="G42" s="83">
        <v>86</v>
      </c>
      <c r="H42" s="90">
        <v>90</v>
      </c>
      <c r="I42" s="98">
        <v>82</v>
      </c>
      <c r="J42" s="97">
        <f t="shared" si="0"/>
        <v>555</v>
      </c>
      <c r="K42" s="97">
        <f>RANK(J42,$J$2:$J$314,0)</f>
        <v>41</v>
      </c>
    </row>
    <row r="43" customFormat="1" customHeight="1" spans="1:11">
      <c r="A43" s="79">
        <v>190334</v>
      </c>
      <c r="B43" s="80" t="s">
        <v>142</v>
      </c>
      <c r="C43" s="81">
        <v>87</v>
      </c>
      <c r="D43" s="82">
        <v>57</v>
      </c>
      <c r="E43" s="81">
        <v>80</v>
      </c>
      <c r="F43" s="82">
        <v>95</v>
      </c>
      <c r="G43" s="81">
        <v>76</v>
      </c>
      <c r="H43" s="89">
        <v>84</v>
      </c>
      <c r="I43" s="96">
        <v>74</v>
      </c>
      <c r="J43" s="97">
        <f t="shared" si="0"/>
        <v>553</v>
      </c>
      <c r="K43" s="97">
        <f>RANK(J43,$J$2:$J$314,0)</f>
        <v>42</v>
      </c>
    </row>
    <row r="44" customFormat="1" customHeight="1" spans="1:11">
      <c r="A44" s="79">
        <v>190613</v>
      </c>
      <c r="B44" s="80" t="s">
        <v>238</v>
      </c>
      <c r="C44" s="83">
        <v>73.5</v>
      </c>
      <c r="D44" s="84">
        <v>48.5</v>
      </c>
      <c r="E44" s="83">
        <v>83.5</v>
      </c>
      <c r="F44" s="84">
        <v>89</v>
      </c>
      <c r="G44" s="83">
        <v>82</v>
      </c>
      <c r="H44" s="90">
        <v>97</v>
      </c>
      <c r="I44" s="98">
        <v>79</v>
      </c>
      <c r="J44" s="97">
        <f t="shared" si="0"/>
        <v>552.5</v>
      </c>
      <c r="K44" s="97">
        <f>RANK(J44,$J$2:$J$314,0)</f>
        <v>43</v>
      </c>
    </row>
    <row r="45" customFormat="1" customHeight="1" spans="1:11">
      <c r="A45" s="79">
        <v>190312</v>
      </c>
      <c r="B45" s="80" t="s">
        <v>120</v>
      </c>
      <c r="C45" s="83">
        <v>83.5</v>
      </c>
      <c r="D45" s="84">
        <v>74</v>
      </c>
      <c r="E45" s="83">
        <v>78</v>
      </c>
      <c r="F45" s="84">
        <v>88</v>
      </c>
      <c r="G45" s="83">
        <v>76</v>
      </c>
      <c r="H45" s="90">
        <v>89</v>
      </c>
      <c r="I45" s="98">
        <v>59</v>
      </c>
      <c r="J45" s="97">
        <f t="shared" si="0"/>
        <v>547.5</v>
      </c>
      <c r="K45" s="97">
        <f>RANK(J45,$J$2:$J$314,0)</f>
        <v>44</v>
      </c>
    </row>
    <row r="46" customFormat="1" customHeight="1" spans="1:11">
      <c r="A46" s="79">
        <v>190512</v>
      </c>
      <c r="B46" s="80" t="s">
        <v>198</v>
      </c>
      <c r="C46" s="83">
        <v>72</v>
      </c>
      <c r="D46" s="84">
        <v>76</v>
      </c>
      <c r="E46" s="83">
        <v>66.5</v>
      </c>
      <c r="F46" s="84">
        <v>87</v>
      </c>
      <c r="G46" s="83">
        <v>85</v>
      </c>
      <c r="H46" s="90">
        <v>85</v>
      </c>
      <c r="I46" s="98">
        <v>76</v>
      </c>
      <c r="J46" s="97">
        <f t="shared" si="0"/>
        <v>547.5</v>
      </c>
      <c r="K46" s="97">
        <f>RANK(J46,$J$2:$J$314,0)</f>
        <v>44</v>
      </c>
    </row>
    <row r="47" customFormat="1" customHeight="1" spans="1:11">
      <c r="A47" s="79">
        <v>190402</v>
      </c>
      <c r="B47" s="80" t="s">
        <v>148</v>
      </c>
      <c r="C47" s="83">
        <v>81.5</v>
      </c>
      <c r="D47" s="84">
        <v>73</v>
      </c>
      <c r="E47" s="92">
        <v>76</v>
      </c>
      <c r="F47" s="84">
        <v>78</v>
      </c>
      <c r="G47" s="83">
        <v>71</v>
      </c>
      <c r="H47" s="90">
        <v>79</v>
      </c>
      <c r="I47" s="98">
        <v>87</v>
      </c>
      <c r="J47" s="97">
        <f t="shared" si="0"/>
        <v>545.5</v>
      </c>
      <c r="K47" s="97">
        <f>RANK(J47,$J$2:$J$314,0)</f>
        <v>46</v>
      </c>
    </row>
    <row r="48" customFormat="1" customHeight="1" spans="1:11">
      <c r="A48" s="79">
        <v>190640</v>
      </c>
      <c r="B48" s="80" t="s">
        <v>265</v>
      </c>
      <c r="C48" s="83">
        <v>69.5</v>
      </c>
      <c r="D48" s="84">
        <v>48</v>
      </c>
      <c r="E48" s="83">
        <v>71.5</v>
      </c>
      <c r="F48" s="84">
        <v>88</v>
      </c>
      <c r="G48" s="83">
        <v>80</v>
      </c>
      <c r="H48" s="90">
        <v>97</v>
      </c>
      <c r="I48" s="98">
        <v>91</v>
      </c>
      <c r="J48" s="97">
        <f t="shared" si="0"/>
        <v>545</v>
      </c>
      <c r="K48" s="97">
        <f>RANK(J48,$J$2:$J$314,0)</f>
        <v>47</v>
      </c>
    </row>
    <row r="49" customFormat="1" customHeight="1" spans="1:11">
      <c r="A49" s="79">
        <v>190820</v>
      </c>
      <c r="B49" s="80" t="s">
        <v>324</v>
      </c>
      <c r="C49" s="83">
        <v>84.5</v>
      </c>
      <c r="D49" s="84">
        <v>49</v>
      </c>
      <c r="E49" s="83">
        <v>89</v>
      </c>
      <c r="F49" s="84">
        <v>88</v>
      </c>
      <c r="G49" s="83">
        <v>81</v>
      </c>
      <c r="H49" s="90">
        <v>73</v>
      </c>
      <c r="I49" s="98">
        <v>79</v>
      </c>
      <c r="J49" s="97">
        <f t="shared" si="0"/>
        <v>543.5</v>
      </c>
      <c r="K49" s="97">
        <f>RANK(J49,$J$2:$J$314,0)</f>
        <v>48</v>
      </c>
    </row>
    <row r="50" customFormat="1" customHeight="1" spans="1:11">
      <c r="A50" s="79">
        <v>190326</v>
      </c>
      <c r="B50" s="80" t="s">
        <v>134</v>
      </c>
      <c r="C50" s="83">
        <v>67.5</v>
      </c>
      <c r="D50" s="84">
        <v>68</v>
      </c>
      <c r="E50" s="83">
        <v>69</v>
      </c>
      <c r="F50" s="84">
        <v>88</v>
      </c>
      <c r="G50" s="83">
        <v>77</v>
      </c>
      <c r="H50" s="90">
        <v>91</v>
      </c>
      <c r="I50" s="98">
        <v>80</v>
      </c>
      <c r="J50" s="97">
        <f t="shared" si="0"/>
        <v>540.5</v>
      </c>
      <c r="K50" s="97">
        <f>RANK(J50,$J$2:$J$314,0)</f>
        <v>49</v>
      </c>
    </row>
    <row r="51" customFormat="1" customHeight="1" spans="1:11">
      <c r="A51" s="79">
        <v>190131</v>
      </c>
      <c r="B51" s="80" t="s">
        <v>350</v>
      </c>
      <c r="C51" s="83">
        <v>71</v>
      </c>
      <c r="D51" s="84">
        <v>62</v>
      </c>
      <c r="E51" s="83">
        <v>74</v>
      </c>
      <c r="F51" s="84">
        <v>87</v>
      </c>
      <c r="G51" s="83">
        <v>78</v>
      </c>
      <c r="H51" s="90">
        <v>78</v>
      </c>
      <c r="I51" s="98">
        <v>88</v>
      </c>
      <c r="J51" s="97">
        <f t="shared" si="0"/>
        <v>538</v>
      </c>
      <c r="K51" s="97">
        <f>RANK(J51,$J$2:$J$314,0)</f>
        <v>50</v>
      </c>
    </row>
    <row r="52" customFormat="1" customHeight="1" spans="1:11">
      <c r="A52" s="79">
        <v>190133</v>
      </c>
      <c r="B52" s="80" t="s">
        <v>51</v>
      </c>
      <c r="C52" s="83">
        <v>74.5</v>
      </c>
      <c r="D52" s="84">
        <v>72</v>
      </c>
      <c r="E52" s="83">
        <v>77.5</v>
      </c>
      <c r="F52" s="84">
        <v>87</v>
      </c>
      <c r="G52" s="83">
        <v>71</v>
      </c>
      <c r="H52" s="90">
        <v>79</v>
      </c>
      <c r="I52" s="98">
        <v>76</v>
      </c>
      <c r="J52" s="97">
        <f t="shared" si="0"/>
        <v>537</v>
      </c>
      <c r="K52" s="97">
        <f>RANK(J52,$J$2:$J$314,0)</f>
        <v>51</v>
      </c>
    </row>
    <row r="53" customFormat="1" customHeight="1" spans="1:11">
      <c r="A53" s="79">
        <v>190428</v>
      </c>
      <c r="B53" s="80" t="s">
        <v>174</v>
      </c>
      <c r="C53" s="83">
        <v>69</v>
      </c>
      <c r="D53" s="84">
        <v>69</v>
      </c>
      <c r="E53" s="92">
        <v>57.5</v>
      </c>
      <c r="F53" s="84">
        <v>90</v>
      </c>
      <c r="G53" s="83">
        <v>84</v>
      </c>
      <c r="H53" s="90">
        <v>80</v>
      </c>
      <c r="I53" s="98">
        <v>87</v>
      </c>
      <c r="J53" s="97">
        <f t="shared" si="0"/>
        <v>536.5</v>
      </c>
      <c r="K53" s="97">
        <f>RANK(J53,$J$2:$J$314,0)</f>
        <v>52</v>
      </c>
    </row>
    <row r="54" customFormat="1" customHeight="1" spans="1:11">
      <c r="A54" s="79">
        <v>190321</v>
      </c>
      <c r="B54" s="80" t="s">
        <v>129</v>
      </c>
      <c r="C54" s="83">
        <v>86</v>
      </c>
      <c r="D54" s="84">
        <v>52</v>
      </c>
      <c r="E54" s="83">
        <v>82</v>
      </c>
      <c r="F54" s="84">
        <v>95</v>
      </c>
      <c r="G54" s="83">
        <v>80</v>
      </c>
      <c r="H54" s="90">
        <v>68</v>
      </c>
      <c r="I54" s="98">
        <v>73</v>
      </c>
      <c r="J54" s="97">
        <f t="shared" si="0"/>
        <v>536</v>
      </c>
      <c r="K54" s="97">
        <f>RANK(J54,$J$2:$J$314,0)</f>
        <v>53</v>
      </c>
    </row>
    <row r="55" customFormat="1" customHeight="1" spans="1:11">
      <c r="A55" s="79">
        <v>190629</v>
      </c>
      <c r="B55" s="80" t="s">
        <v>254</v>
      </c>
      <c r="C55" s="83">
        <v>75</v>
      </c>
      <c r="D55" s="84">
        <v>59.5</v>
      </c>
      <c r="E55" s="83">
        <v>68</v>
      </c>
      <c r="F55" s="84">
        <v>92</v>
      </c>
      <c r="G55" s="83">
        <v>76</v>
      </c>
      <c r="H55" s="90">
        <v>89</v>
      </c>
      <c r="I55" s="98">
        <v>75</v>
      </c>
      <c r="J55" s="97">
        <f t="shared" si="0"/>
        <v>534.5</v>
      </c>
      <c r="K55" s="97">
        <f>RANK(J55,$J$2:$J$314,0)</f>
        <v>54</v>
      </c>
    </row>
    <row r="56" customFormat="1" customHeight="1" spans="1:11">
      <c r="A56" s="79">
        <v>190826</v>
      </c>
      <c r="B56" s="80" t="s">
        <v>330</v>
      </c>
      <c r="C56" s="83">
        <v>83</v>
      </c>
      <c r="D56" s="84">
        <v>69</v>
      </c>
      <c r="E56" s="83">
        <v>68.5</v>
      </c>
      <c r="F56" s="84">
        <v>89</v>
      </c>
      <c r="G56" s="83">
        <v>70</v>
      </c>
      <c r="H56" s="90">
        <v>73</v>
      </c>
      <c r="I56" s="98">
        <v>82</v>
      </c>
      <c r="J56" s="97">
        <f t="shared" si="0"/>
        <v>534.5</v>
      </c>
      <c r="K56" s="97">
        <f>RANK(J56,$J$2:$J$314,0)</f>
        <v>54</v>
      </c>
    </row>
    <row r="57" customFormat="1" customHeight="1" spans="1:11">
      <c r="A57" s="79">
        <v>190316</v>
      </c>
      <c r="B57" s="80" t="s">
        <v>124</v>
      </c>
      <c r="C57" s="83">
        <v>77.5</v>
      </c>
      <c r="D57" s="84">
        <v>66.5</v>
      </c>
      <c r="E57" s="83">
        <v>79.5</v>
      </c>
      <c r="F57" s="84">
        <v>92</v>
      </c>
      <c r="G57" s="83">
        <v>65</v>
      </c>
      <c r="H57" s="90">
        <v>79</v>
      </c>
      <c r="I57" s="98">
        <v>72</v>
      </c>
      <c r="J57" s="97">
        <f t="shared" si="0"/>
        <v>531.5</v>
      </c>
      <c r="K57" s="97">
        <f>RANK(J57,$J$2:$J$314,0)</f>
        <v>56</v>
      </c>
    </row>
    <row r="58" customFormat="1" customHeight="1" spans="1:11">
      <c r="A58" s="79">
        <v>190818</v>
      </c>
      <c r="B58" s="80" t="s">
        <v>322</v>
      </c>
      <c r="C58" s="83">
        <v>68.5</v>
      </c>
      <c r="D58" s="84">
        <v>78</v>
      </c>
      <c r="E58" s="83">
        <v>80.5</v>
      </c>
      <c r="F58" s="84">
        <v>93</v>
      </c>
      <c r="G58" s="83">
        <v>77</v>
      </c>
      <c r="H58" s="90">
        <v>67</v>
      </c>
      <c r="I58" s="98">
        <v>67</v>
      </c>
      <c r="J58" s="97">
        <f t="shared" si="0"/>
        <v>531</v>
      </c>
      <c r="K58" s="97">
        <f>RANK(J58,$J$2:$J$314,0)</f>
        <v>57</v>
      </c>
    </row>
    <row r="59" customFormat="1" customHeight="1" spans="1:11">
      <c r="A59" s="79">
        <v>190832</v>
      </c>
      <c r="B59" s="80" t="s">
        <v>336</v>
      </c>
      <c r="C59" s="83">
        <v>81</v>
      </c>
      <c r="D59" s="84">
        <v>66</v>
      </c>
      <c r="E59" s="83">
        <v>67</v>
      </c>
      <c r="F59" s="84">
        <v>85</v>
      </c>
      <c r="G59" s="83">
        <v>79</v>
      </c>
      <c r="H59" s="90">
        <v>84</v>
      </c>
      <c r="I59" s="98">
        <v>69</v>
      </c>
      <c r="J59" s="97">
        <f t="shared" si="0"/>
        <v>531</v>
      </c>
      <c r="K59" s="97">
        <f>RANK(J59,$J$2:$J$314,0)</f>
        <v>57</v>
      </c>
    </row>
    <row r="60" customFormat="1" customHeight="1" spans="1:11">
      <c r="A60" s="79">
        <v>190621</v>
      </c>
      <c r="B60" s="80" t="s">
        <v>246</v>
      </c>
      <c r="C60" s="83">
        <v>66.5</v>
      </c>
      <c r="D60" s="84">
        <v>70</v>
      </c>
      <c r="E60" s="83">
        <v>73</v>
      </c>
      <c r="F60" s="84">
        <v>93</v>
      </c>
      <c r="G60" s="83">
        <v>74</v>
      </c>
      <c r="H60" s="90">
        <v>81</v>
      </c>
      <c r="I60" s="98">
        <v>73</v>
      </c>
      <c r="J60" s="97">
        <f t="shared" si="0"/>
        <v>530.5</v>
      </c>
      <c r="K60" s="97">
        <f>RANK(J60,$J$2:$J$314,0)</f>
        <v>59</v>
      </c>
    </row>
    <row r="61" customFormat="1" customHeight="1" spans="1:11">
      <c r="A61" s="79">
        <v>190821</v>
      </c>
      <c r="B61" s="80" t="s">
        <v>325</v>
      </c>
      <c r="C61" s="83">
        <v>78</v>
      </c>
      <c r="D61" s="84">
        <v>47</v>
      </c>
      <c r="E61" s="83">
        <v>86.5</v>
      </c>
      <c r="F61" s="84">
        <v>89</v>
      </c>
      <c r="G61" s="83">
        <v>88</v>
      </c>
      <c r="H61" s="90">
        <v>79</v>
      </c>
      <c r="I61" s="98">
        <v>63</v>
      </c>
      <c r="J61" s="97">
        <f t="shared" si="0"/>
        <v>530.5</v>
      </c>
      <c r="K61" s="97">
        <f>RANK(J61,$J$2:$J$314,0)</f>
        <v>59</v>
      </c>
    </row>
    <row r="62" customFormat="1" customHeight="1" spans="1:11">
      <c r="A62" s="79">
        <v>190412</v>
      </c>
      <c r="B62" s="80" t="s">
        <v>158</v>
      </c>
      <c r="C62" s="83">
        <v>82.5</v>
      </c>
      <c r="D62" s="84">
        <v>60</v>
      </c>
      <c r="E62" s="92">
        <v>71.5</v>
      </c>
      <c r="F62" s="84">
        <v>96</v>
      </c>
      <c r="G62" s="83">
        <v>76</v>
      </c>
      <c r="H62" s="90">
        <v>64</v>
      </c>
      <c r="I62" s="98">
        <v>78</v>
      </c>
      <c r="J62" s="97">
        <f t="shared" si="0"/>
        <v>528</v>
      </c>
      <c r="K62" s="97">
        <f>RANK(J62,$J$2:$J$314,0)</f>
        <v>61</v>
      </c>
    </row>
    <row r="63" customFormat="1" customHeight="1" spans="1:11">
      <c r="A63" s="79">
        <v>190406</v>
      </c>
      <c r="B63" s="80" t="s">
        <v>152</v>
      </c>
      <c r="C63" s="83">
        <v>87.5</v>
      </c>
      <c r="D63" s="84">
        <v>46</v>
      </c>
      <c r="E63" s="92">
        <v>66</v>
      </c>
      <c r="F63" s="84">
        <v>92</v>
      </c>
      <c r="G63" s="83">
        <v>84</v>
      </c>
      <c r="H63" s="90">
        <v>83</v>
      </c>
      <c r="I63" s="98">
        <v>69</v>
      </c>
      <c r="J63" s="97">
        <f t="shared" si="0"/>
        <v>527.5</v>
      </c>
      <c r="K63" s="97">
        <f>RANK(J63,$J$2:$J$314,0)</f>
        <v>62</v>
      </c>
    </row>
    <row r="64" customFormat="1" customHeight="1" spans="1:11">
      <c r="A64" s="79">
        <v>190827</v>
      </c>
      <c r="B64" s="80" t="s">
        <v>331</v>
      </c>
      <c r="C64" s="83">
        <v>83.5</v>
      </c>
      <c r="D64" s="84">
        <v>58</v>
      </c>
      <c r="E64" s="83">
        <v>60.5</v>
      </c>
      <c r="F64" s="84">
        <v>89</v>
      </c>
      <c r="G64" s="83">
        <v>95</v>
      </c>
      <c r="H64" s="90">
        <v>64</v>
      </c>
      <c r="I64" s="98">
        <v>77</v>
      </c>
      <c r="J64" s="97">
        <f t="shared" si="0"/>
        <v>527</v>
      </c>
      <c r="K64" s="97">
        <f>RANK(J64,$J$2:$J$314,0)</f>
        <v>63</v>
      </c>
    </row>
    <row r="65" customFormat="1" customHeight="1" spans="1:11">
      <c r="A65" s="79">
        <v>190639</v>
      </c>
      <c r="B65" s="80" t="s">
        <v>264</v>
      </c>
      <c r="C65" s="83">
        <v>81.5</v>
      </c>
      <c r="D65" s="84">
        <v>74</v>
      </c>
      <c r="E65" s="83">
        <v>77</v>
      </c>
      <c r="F65" s="84">
        <v>92</v>
      </c>
      <c r="G65" s="83">
        <v>78</v>
      </c>
      <c r="H65" s="90">
        <v>53</v>
      </c>
      <c r="I65" s="98">
        <v>71</v>
      </c>
      <c r="J65" s="97">
        <f t="shared" si="0"/>
        <v>526.5</v>
      </c>
      <c r="K65" s="97">
        <f>RANK(J65,$J$2:$J$314,0)</f>
        <v>64</v>
      </c>
    </row>
    <row r="66" customFormat="1" customHeight="1" spans="1:11">
      <c r="A66" s="79">
        <v>190322</v>
      </c>
      <c r="B66" s="80" t="s">
        <v>130</v>
      </c>
      <c r="C66" s="83">
        <v>83.5</v>
      </c>
      <c r="D66" s="84">
        <v>71.5</v>
      </c>
      <c r="E66" s="83">
        <v>76</v>
      </c>
      <c r="F66" s="84">
        <v>96</v>
      </c>
      <c r="G66" s="83">
        <v>68</v>
      </c>
      <c r="H66" s="90">
        <v>58</v>
      </c>
      <c r="I66" s="98">
        <v>69</v>
      </c>
      <c r="J66" s="97">
        <f t="shared" ref="J66:J129" si="1">C66+D66+E66+F66+G66+H66+I66</f>
        <v>522</v>
      </c>
      <c r="K66" s="97">
        <f>RANK(J66,$J$2:$J$314,0)</f>
        <v>65</v>
      </c>
    </row>
    <row r="67" customFormat="1" customHeight="1" spans="1:11">
      <c r="A67" s="79">
        <v>190702</v>
      </c>
      <c r="B67" s="80" t="s">
        <v>268</v>
      </c>
      <c r="C67" s="83">
        <v>81</v>
      </c>
      <c r="D67" s="84">
        <v>62</v>
      </c>
      <c r="E67" s="83">
        <v>76</v>
      </c>
      <c r="F67" s="84">
        <v>86</v>
      </c>
      <c r="G67" s="83">
        <v>80</v>
      </c>
      <c r="H67" s="90">
        <v>71</v>
      </c>
      <c r="I67" s="98">
        <v>66</v>
      </c>
      <c r="J67" s="97">
        <f t="shared" si="1"/>
        <v>522</v>
      </c>
      <c r="K67" s="97">
        <f>RANK(J67,$J$2:$J$314,0)</f>
        <v>65</v>
      </c>
    </row>
    <row r="68" customFormat="1" customHeight="1" spans="1:11">
      <c r="A68" s="79">
        <v>190835</v>
      </c>
      <c r="B68" s="80" t="s">
        <v>339</v>
      </c>
      <c r="C68" s="83">
        <v>84.5</v>
      </c>
      <c r="D68" s="84">
        <v>58</v>
      </c>
      <c r="E68" s="83">
        <v>75</v>
      </c>
      <c r="F68" s="84">
        <v>93</v>
      </c>
      <c r="G68" s="83">
        <v>80</v>
      </c>
      <c r="H68" s="90">
        <v>52</v>
      </c>
      <c r="I68" s="98">
        <v>79</v>
      </c>
      <c r="J68" s="97">
        <f t="shared" si="1"/>
        <v>521.5</v>
      </c>
      <c r="K68" s="97">
        <f>RANK(J68,$J$2:$J$314,0)</f>
        <v>67</v>
      </c>
    </row>
    <row r="69" customFormat="1" customHeight="1" spans="1:11">
      <c r="A69" s="79">
        <v>190806</v>
      </c>
      <c r="B69" s="80" t="s">
        <v>310</v>
      </c>
      <c r="C69" s="83">
        <v>87.5</v>
      </c>
      <c r="D69" s="84">
        <v>46.6</v>
      </c>
      <c r="E69" s="83">
        <v>86</v>
      </c>
      <c r="F69" s="84">
        <v>95</v>
      </c>
      <c r="G69" s="83">
        <v>74</v>
      </c>
      <c r="H69" s="90">
        <v>60</v>
      </c>
      <c r="I69" s="98">
        <v>72</v>
      </c>
      <c r="J69" s="97">
        <f t="shared" si="1"/>
        <v>521.1</v>
      </c>
      <c r="K69" s="97">
        <f>RANK(J69,$J$2:$J$314,0)</f>
        <v>68</v>
      </c>
    </row>
    <row r="70" customFormat="1" customHeight="1" spans="1:11">
      <c r="A70" s="79">
        <v>190517</v>
      </c>
      <c r="B70" s="80" t="s">
        <v>203</v>
      </c>
      <c r="C70" s="83">
        <v>70.5</v>
      </c>
      <c r="D70" s="84">
        <v>46</v>
      </c>
      <c r="E70" s="83">
        <v>77</v>
      </c>
      <c r="F70" s="84">
        <v>88</v>
      </c>
      <c r="G70" s="83">
        <v>73</v>
      </c>
      <c r="H70" s="90">
        <v>84</v>
      </c>
      <c r="I70" s="98">
        <v>79</v>
      </c>
      <c r="J70" s="97">
        <f t="shared" si="1"/>
        <v>517.5</v>
      </c>
      <c r="K70" s="97">
        <f>RANK(J70,$J$2:$J$314,0)</f>
        <v>69</v>
      </c>
    </row>
    <row r="71" customFormat="1" customHeight="1" spans="1:11">
      <c r="A71" s="79">
        <v>190604</v>
      </c>
      <c r="B71" s="80" t="s">
        <v>229</v>
      </c>
      <c r="C71" s="83">
        <v>83</v>
      </c>
      <c r="D71" s="84">
        <v>55</v>
      </c>
      <c r="E71" s="83">
        <v>76</v>
      </c>
      <c r="F71" s="84">
        <v>88</v>
      </c>
      <c r="G71" s="83">
        <v>79</v>
      </c>
      <c r="H71" s="90">
        <v>68</v>
      </c>
      <c r="I71" s="98">
        <v>66</v>
      </c>
      <c r="J71" s="97">
        <f t="shared" si="1"/>
        <v>515</v>
      </c>
      <c r="K71" s="97">
        <f>RANK(J71,$J$2:$J$314,0)</f>
        <v>70</v>
      </c>
    </row>
    <row r="72" customFormat="1" customHeight="1" spans="1:11">
      <c r="A72" s="79">
        <v>190319</v>
      </c>
      <c r="B72" s="80" t="s">
        <v>127</v>
      </c>
      <c r="C72" s="83">
        <v>78</v>
      </c>
      <c r="D72" s="84">
        <v>68</v>
      </c>
      <c r="E72" s="83">
        <v>78.5</v>
      </c>
      <c r="F72" s="84">
        <v>77</v>
      </c>
      <c r="G72" s="83">
        <v>71</v>
      </c>
      <c r="H72" s="90">
        <v>80</v>
      </c>
      <c r="I72" s="98">
        <v>61</v>
      </c>
      <c r="J72" s="97">
        <f t="shared" si="1"/>
        <v>513.5</v>
      </c>
      <c r="K72" s="97">
        <f>RANK(J72,$J$2:$J$314,0)</f>
        <v>71</v>
      </c>
    </row>
    <row r="73" customFormat="1" customHeight="1" spans="1:11">
      <c r="A73" s="79">
        <v>190624</v>
      </c>
      <c r="B73" s="80" t="s">
        <v>249</v>
      </c>
      <c r="C73" s="83">
        <v>74.5</v>
      </c>
      <c r="D73" s="84">
        <v>39</v>
      </c>
      <c r="E73" s="83">
        <v>74.5</v>
      </c>
      <c r="F73" s="84">
        <v>98</v>
      </c>
      <c r="G73" s="83">
        <v>84</v>
      </c>
      <c r="H73" s="90">
        <v>67</v>
      </c>
      <c r="I73" s="98">
        <v>74</v>
      </c>
      <c r="J73" s="97">
        <f t="shared" si="1"/>
        <v>511</v>
      </c>
      <c r="K73" s="97">
        <f>RANK(J73,$J$2:$J$314,0)</f>
        <v>72</v>
      </c>
    </row>
    <row r="74" customFormat="1" customHeight="1" spans="1:11">
      <c r="A74" s="79">
        <v>190618</v>
      </c>
      <c r="B74" s="80" t="s">
        <v>243</v>
      </c>
      <c r="C74" s="83">
        <v>78</v>
      </c>
      <c r="D74" s="84">
        <v>61</v>
      </c>
      <c r="E74" s="83">
        <v>75</v>
      </c>
      <c r="F74" s="84">
        <v>98</v>
      </c>
      <c r="G74" s="83">
        <v>68</v>
      </c>
      <c r="H74" s="90">
        <v>58</v>
      </c>
      <c r="I74" s="98">
        <v>71</v>
      </c>
      <c r="J74" s="97">
        <f t="shared" si="1"/>
        <v>509</v>
      </c>
      <c r="K74" s="97">
        <f>RANK(J74,$J$2:$J$314,0)</f>
        <v>73</v>
      </c>
    </row>
    <row r="75" customFormat="1" customHeight="1" spans="1:11">
      <c r="A75" s="79">
        <v>190830</v>
      </c>
      <c r="B75" s="80" t="s">
        <v>334</v>
      </c>
      <c r="C75" s="83">
        <v>70.5</v>
      </c>
      <c r="D75" s="84">
        <v>84</v>
      </c>
      <c r="E75" s="83">
        <v>66.5</v>
      </c>
      <c r="F75" s="84">
        <v>95</v>
      </c>
      <c r="G75" s="83">
        <v>79</v>
      </c>
      <c r="H75" s="90">
        <v>52</v>
      </c>
      <c r="I75" s="98">
        <v>59</v>
      </c>
      <c r="J75" s="97">
        <f t="shared" si="1"/>
        <v>506</v>
      </c>
      <c r="K75" s="97">
        <f>RANK(J75,$J$2:$J$314,0)</f>
        <v>74</v>
      </c>
    </row>
    <row r="76" customFormat="1" customHeight="1" spans="1:11">
      <c r="A76" s="79">
        <v>190336</v>
      </c>
      <c r="B76" s="80" t="s">
        <v>144</v>
      </c>
      <c r="C76" s="83">
        <v>81.5</v>
      </c>
      <c r="D76" s="84">
        <v>68</v>
      </c>
      <c r="E76" s="83">
        <v>67.5</v>
      </c>
      <c r="F76" s="84">
        <v>92</v>
      </c>
      <c r="G76" s="83">
        <v>72</v>
      </c>
      <c r="H76" s="90">
        <v>61</v>
      </c>
      <c r="I76" s="98">
        <v>63</v>
      </c>
      <c r="J76" s="97">
        <f t="shared" si="1"/>
        <v>505</v>
      </c>
      <c r="K76" s="97">
        <f>RANK(J76,$J$2:$J$314,0)</f>
        <v>75</v>
      </c>
    </row>
    <row r="77" customFormat="1" customHeight="1" spans="1:11">
      <c r="A77" s="79">
        <v>190522</v>
      </c>
      <c r="B77" s="80" t="s">
        <v>208</v>
      </c>
      <c r="C77" s="83">
        <v>69.5</v>
      </c>
      <c r="D77" s="84">
        <v>53</v>
      </c>
      <c r="E77" s="83">
        <v>57.5</v>
      </c>
      <c r="F77" s="84">
        <v>86</v>
      </c>
      <c r="G77" s="83">
        <v>73</v>
      </c>
      <c r="H77" s="90">
        <v>78</v>
      </c>
      <c r="I77" s="98">
        <v>88</v>
      </c>
      <c r="J77" s="97">
        <f t="shared" si="1"/>
        <v>505</v>
      </c>
      <c r="K77" s="97">
        <f>RANK(J77,$J$2:$J$314,0)</f>
        <v>75</v>
      </c>
    </row>
    <row r="78" customFormat="1" customHeight="1" spans="1:11">
      <c r="A78" s="79">
        <v>190433</v>
      </c>
      <c r="B78" s="80" t="s">
        <v>179</v>
      </c>
      <c r="C78" s="85">
        <v>82</v>
      </c>
      <c r="D78" s="84">
        <v>51</v>
      </c>
      <c r="E78" s="92">
        <v>73.5</v>
      </c>
      <c r="F78" s="84">
        <v>88</v>
      </c>
      <c r="G78" s="83">
        <v>74</v>
      </c>
      <c r="H78" s="90">
        <v>66</v>
      </c>
      <c r="I78" s="98">
        <v>70</v>
      </c>
      <c r="J78" s="97">
        <f t="shared" si="1"/>
        <v>504.5</v>
      </c>
      <c r="K78" s="97">
        <f>RANK(J78,$J$2:$J$314,0)</f>
        <v>77</v>
      </c>
    </row>
    <row r="79" customFormat="1" customHeight="1" spans="1:11">
      <c r="A79" s="79">
        <v>190328</v>
      </c>
      <c r="B79" s="80" t="s">
        <v>136</v>
      </c>
      <c r="C79" s="83">
        <v>87</v>
      </c>
      <c r="D79" s="84">
        <v>66</v>
      </c>
      <c r="E79" s="83">
        <v>78</v>
      </c>
      <c r="F79" s="84">
        <v>91</v>
      </c>
      <c r="G79" s="83">
        <v>77</v>
      </c>
      <c r="H79" s="90">
        <v>45</v>
      </c>
      <c r="I79" s="98">
        <v>60</v>
      </c>
      <c r="J79" s="97">
        <f t="shared" si="1"/>
        <v>504</v>
      </c>
      <c r="K79" s="97">
        <f>RANK(J79,$J$2:$J$314,0)</f>
        <v>78</v>
      </c>
    </row>
    <row r="80" customFormat="1" customHeight="1" spans="1:11">
      <c r="A80" s="79">
        <v>190210</v>
      </c>
      <c r="B80" s="80" t="s">
        <v>80</v>
      </c>
      <c r="C80" s="83">
        <v>75</v>
      </c>
      <c r="D80" s="84">
        <v>71.5</v>
      </c>
      <c r="E80" s="83">
        <v>74.5</v>
      </c>
      <c r="F80" s="84">
        <v>79</v>
      </c>
      <c r="G80" s="83">
        <v>77</v>
      </c>
      <c r="H80" s="90">
        <v>68</v>
      </c>
      <c r="I80" s="98">
        <v>58</v>
      </c>
      <c r="J80" s="97">
        <f t="shared" si="1"/>
        <v>503</v>
      </c>
      <c r="K80" s="97">
        <f>RANK(J80,$J$2:$J$314,0)</f>
        <v>79</v>
      </c>
    </row>
    <row r="81" customFormat="1" customHeight="1" spans="1:11">
      <c r="A81" s="79">
        <v>190836</v>
      </c>
      <c r="B81" s="80" t="s">
        <v>340</v>
      </c>
      <c r="C81" s="81">
        <v>78</v>
      </c>
      <c r="D81" s="82">
        <v>44</v>
      </c>
      <c r="E81" s="81">
        <v>82.5</v>
      </c>
      <c r="F81" s="82">
        <v>85</v>
      </c>
      <c r="G81" s="81">
        <v>79</v>
      </c>
      <c r="H81" s="89">
        <v>61</v>
      </c>
      <c r="I81" s="96">
        <v>72</v>
      </c>
      <c r="J81" s="97">
        <f t="shared" si="1"/>
        <v>501.5</v>
      </c>
      <c r="K81" s="97">
        <f>RANK(J81,$J$2:$J$314,0)</f>
        <v>80</v>
      </c>
    </row>
    <row r="82" customFormat="1" customHeight="1" spans="1:11">
      <c r="A82" s="79">
        <v>190130</v>
      </c>
      <c r="B82" s="80" t="s">
        <v>48</v>
      </c>
      <c r="C82" s="83">
        <v>74.5</v>
      </c>
      <c r="D82" s="84">
        <v>63</v>
      </c>
      <c r="E82" s="83">
        <v>50</v>
      </c>
      <c r="F82" s="84">
        <v>94</v>
      </c>
      <c r="G82" s="85">
        <v>79</v>
      </c>
      <c r="H82" s="90">
        <v>71</v>
      </c>
      <c r="I82" s="98">
        <v>69</v>
      </c>
      <c r="J82" s="97">
        <f t="shared" si="1"/>
        <v>500.5</v>
      </c>
      <c r="K82" s="97">
        <f>RANK(J82,$J$2:$J$314,0)</f>
        <v>81</v>
      </c>
    </row>
    <row r="83" customFormat="1" customHeight="1" spans="1:11">
      <c r="A83" s="79">
        <v>190803</v>
      </c>
      <c r="B83" s="80" t="s">
        <v>307</v>
      </c>
      <c r="C83" s="83">
        <v>72.5</v>
      </c>
      <c r="D83" s="84">
        <v>43</v>
      </c>
      <c r="E83" s="83">
        <v>71</v>
      </c>
      <c r="F83" s="84">
        <v>78</v>
      </c>
      <c r="G83" s="83">
        <v>79</v>
      </c>
      <c r="H83" s="90">
        <v>79</v>
      </c>
      <c r="I83" s="98">
        <v>78</v>
      </c>
      <c r="J83" s="97">
        <f t="shared" si="1"/>
        <v>500.5</v>
      </c>
      <c r="K83" s="97">
        <f>RANK(J83,$J$2:$J$314,0)</f>
        <v>81</v>
      </c>
    </row>
    <row r="84" customFormat="1" customHeight="1" spans="1:11">
      <c r="A84" s="79">
        <v>190610</v>
      </c>
      <c r="B84" s="80" t="s">
        <v>235</v>
      </c>
      <c r="C84" s="83">
        <v>67.5</v>
      </c>
      <c r="D84" s="84">
        <v>53</v>
      </c>
      <c r="E84" s="83">
        <v>76</v>
      </c>
      <c r="F84" s="84">
        <v>72</v>
      </c>
      <c r="G84" s="83">
        <v>80</v>
      </c>
      <c r="H84" s="90">
        <v>75</v>
      </c>
      <c r="I84" s="98">
        <v>76</v>
      </c>
      <c r="J84" s="97">
        <f t="shared" si="1"/>
        <v>499.5</v>
      </c>
      <c r="K84" s="97">
        <f>RANK(J84,$J$2:$J$314,0)</f>
        <v>83</v>
      </c>
    </row>
    <row r="85" customFormat="1" customHeight="1" spans="1:11">
      <c r="A85" s="79">
        <v>190533</v>
      </c>
      <c r="B85" s="80" t="s">
        <v>219</v>
      </c>
      <c r="C85" s="83">
        <v>77</v>
      </c>
      <c r="D85" s="84">
        <v>48</v>
      </c>
      <c r="E85" s="83">
        <v>73</v>
      </c>
      <c r="F85" s="84">
        <v>84</v>
      </c>
      <c r="G85" s="83">
        <v>82</v>
      </c>
      <c r="H85" s="90">
        <v>62</v>
      </c>
      <c r="I85" s="98">
        <v>73</v>
      </c>
      <c r="J85" s="97">
        <f t="shared" si="1"/>
        <v>499</v>
      </c>
      <c r="K85" s="97">
        <f>RANK(J85,$J$2:$J$314,0)</f>
        <v>84</v>
      </c>
    </row>
    <row r="86" customFormat="1" customHeight="1" spans="1:11">
      <c r="A86" s="79">
        <v>190505</v>
      </c>
      <c r="B86" s="80" t="s">
        <v>191</v>
      </c>
      <c r="C86" s="83">
        <v>62.5</v>
      </c>
      <c r="D86" s="84">
        <v>52</v>
      </c>
      <c r="E86" s="83">
        <v>75.5</v>
      </c>
      <c r="F86" s="84">
        <v>78</v>
      </c>
      <c r="G86" s="83">
        <v>78</v>
      </c>
      <c r="H86" s="90">
        <v>81</v>
      </c>
      <c r="I86" s="98">
        <v>70</v>
      </c>
      <c r="J86" s="97">
        <f t="shared" si="1"/>
        <v>497</v>
      </c>
      <c r="K86" s="97">
        <f>RANK(J86,$J$2:$J$314,0)</f>
        <v>85</v>
      </c>
    </row>
    <row r="87" customFormat="1" customHeight="1" spans="1:11">
      <c r="A87" s="79">
        <v>190220</v>
      </c>
      <c r="B87" s="80" t="s">
        <v>90</v>
      </c>
      <c r="C87" s="83">
        <v>79.5</v>
      </c>
      <c r="D87" s="84">
        <v>36.5</v>
      </c>
      <c r="E87" s="83">
        <v>67</v>
      </c>
      <c r="F87" s="84">
        <v>95</v>
      </c>
      <c r="G87" s="83">
        <v>88</v>
      </c>
      <c r="H87" s="90">
        <v>68</v>
      </c>
      <c r="I87" s="98">
        <v>61</v>
      </c>
      <c r="J87" s="97">
        <f t="shared" si="1"/>
        <v>495</v>
      </c>
      <c r="K87" s="97">
        <f>RANK(J87,$J$2:$J$314,0)</f>
        <v>86</v>
      </c>
    </row>
    <row r="88" customFormat="1" customHeight="1" spans="1:11">
      <c r="A88" s="79">
        <v>190706</v>
      </c>
      <c r="B88" s="80" t="s">
        <v>272</v>
      </c>
      <c r="C88" s="83">
        <v>69.5</v>
      </c>
      <c r="D88" s="84">
        <v>58.5</v>
      </c>
      <c r="E88" s="83">
        <v>61</v>
      </c>
      <c r="F88" s="84">
        <v>86</v>
      </c>
      <c r="G88" s="83">
        <v>71</v>
      </c>
      <c r="H88" s="90">
        <v>79</v>
      </c>
      <c r="I88" s="98">
        <v>70</v>
      </c>
      <c r="J88" s="97">
        <f t="shared" si="1"/>
        <v>495</v>
      </c>
      <c r="K88" s="97">
        <f>RANK(J88,$J$2:$J$314,0)</f>
        <v>86</v>
      </c>
    </row>
    <row r="89" customFormat="1" customHeight="1" spans="1:11">
      <c r="A89" s="79">
        <v>190819</v>
      </c>
      <c r="B89" s="80" t="s">
        <v>323</v>
      </c>
      <c r="C89" s="83">
        <v>67</v>
      </c>
      <c r="D89" s="84">
        <v>49</v>
      </c>
      <c r="E89" s="83">
        <v>78</v>
      </c>
      <c r="F89" s="84">
        <v>90</v>
      </c>
      <c r="G89" s="83">
        <v>62</v>
      </c>
      <c r="H89" s="90">
        <v>76</v>
      </c>
      <c r="I89" s="98">
        <v>73</v>
      </c>
      <c r="J89" s="97">
        <f t="shared" si="1"/>
        <v>495</v>
      </c>
      <c r="K89" s="97">
        <f>RANK(J89,$J$2:$J$314,0)</f>
        <v>86</v>
      </c>
    </row>
    <row r="90" customFormat="1" customHeight="1" spans="1:11">
      <c r="A90" s="79">
        <v>190331</v>
      </c>
      <c r="B90" s="80" t="s">
        <v>139</v>
      </c>
      <c r="C90" s="83">
        <v>79</v>
      </c>
      <c r="D90" s="84">
        <v>72</v>
      </c>
      <c r="E90" s="83">
        <v>76</v>
      </c>
      <c r="F90" s="84">
        <v>81</v>
      </c>
      <c r="G90" s="83">
        <v>74</v>
      </c>
      <c r="H90" s="90">
        <v>51</v>
      </c>
      <c r="I90" s="98">
        <v>61</v>
      </c>
      <c r="J90" s="97">
        <f t="shared" si="1"/>
        <v>494</v>
      </c>
      <c r="K90" s="97">
        <f>RANK(J90,$J$2:$J$314,0)</f>
        <v>89</v>
      </c>
    </row>
    <row r="91" customFormat="1" customHeight="1" spans="1:11">
      <c r="A91" s="79">
        <v>190102</v>
      </c>
      <c r="B91" s="80" t="s">
        <v>20</v>
      </c>
      <c r="C91" s="83">
        <v>60</v>
      </c>
      <c r="D91" s="84">
        <v>75</v>
      </c>
      <c r="E91" s="83">
        <v>61</v>
      </c>
      <c r="F91" s="84">
        <v>85</v>
      </c>
      <c r="G91" s="83">
        <v>61</v>
      </c>
      <c r="H91" s="90">
        <v>80</v>
      </c>
      <c r="I91" s="98">
        <v>70</v>
      </c>
      <c r="J91" s="97">
        <f t="shared" si="1"/>
        <v>492</v>
      </c>
      <c r="K91" s="97">
        <f>RANK(J91,$J$2:$J$314,0)</f>
        <v>90</v>
      </c>
    </row>
    <row r="92" customFormat="1" customHeight="1" spans="1:11">
      <c r="A92" s="79">
        <v>190532</v>
      </c>
      <c r="B92" s="80" t="s">
        <v>218</v>
      </c>
      <c r="C92" s="83">
        <v>69</v>
      </c>
      <c r="D92" s="84">
        <v>52</v>
      </c>
      <c r="E92" s="83">
        <v>78</v>
      </c>
      <c r="F92" s="84">
        <v>81</v>
      </c>
      <c r="G92" s="83">
        <v>62</v>
      </c>
      <c r="H92" s="90">
        <v>65</v>
      </c>
      <c r="I92" s="98">
        <v>85</v>
      </c>
      <c r="J92" s="97">
        <f t="shared" si="1"/>
        <v>492</v>
      </c>
      <c r="K92" s="97">
        <f>RANK(J92,$J$2:$J$314,0)</f>
        <v>90</v>
      </c>
    </row>
    <row r="93" customFormat="1" customHeight="1" spans="1:11">
      <c r="A93" s="79">
        <v>190132</v>
      </c>
      <c r="B93" s="80" t="s">
        <v>50</v>
      </c>
      <c r="C93" s="83">
        <v>79</v>
      </c>
      <c r="D93" s="84">
        <v>57</v>
      </c>
      <c r="E93" s="83">
        <v>49.5</v>
      </c>
      <c r="F93" s="84">
        <v>92</v>
      </c>
      <c r="G93" s="83">
        <v>77</v>
      </c>
      <c r="H93" s="90">
        <v>51</v>
      </c>
      <c r="I93" s="98">
        <v>85</v>
      </c>
      <c r="J93" s="97">
        <f t="shared" si="1"/>
        <v>490.5</v>
      </c>
      <c r="K93" s="97">
        <f>RANK(J93,$J$2:$J$314,0)</f>
        <v>92</v>
      </c>
    </row>
    <row r="94" customFormat="1" customHeight="1" spans="1:11">
      <c r="A94" s="79">
        <v>190229</v>
      </c>
      <c r="B94" s="80" t="s">
        <v>99</v>
      </c>
      <c r="C94" s="83">
        <v>68</v>
      </c>
      <c r="D94" s="84">
        <v>76</v>
      </c>
      <c r="E94" s="83">
        <v>72</v>
      </c>
      <c r="F94" s="84">
        <v>79</v>
      </c>
      <c r="G94" s="83">
        <v>73</v>
      </c>
      <c r="H94" s="90">
        <v>61</v>
      </c>
      <c r="I94" s="98">
        <v>60</v>
      </c>
      <c r="J94" s="97">
        <f t="shared" si="1"/>
        <v>489</v>
      </c>
      <c r="K94" s="97">
        <f>RANK(J94,$J$2:$J$314,0)</f>
        <v>93</v>
      </c>
    </row>
    <row r="95" customFormat="1" customHeight="1" spans="1:11">
      <c r="A95" s="79">
        <v>190314</v>
      </c>
      <c r="B95" s="80" t="s">
        <v>122</v>
      </c>
      <c r="C95" s="83">
        <v>81</v>
      </c>
      <c r="D95" s="84">
        <v>63</v>
      </c>
      <c r="E95" s="83">
        <v>79</v>
      </c>
      <c r="F95" s="84">
        <v>85</v>
      </c>
      <c r="G95" s="83">
        <v>73</v>
      </c>
      <c r="H95" s="90">
        <v>60</v>
      </c>
      <c r="I95" s="98">
        <v>48</v>
      </c>
      <c r="J95" s="97">
        <f t="shared" si="1"/>
        <v>489</v>
      </c>
      <c r="K95" s="97">
        <f>RANK(J95,$J$2:$J$314,0)</f>
        <v>93</v>
      </c>
    </row>
    <row r="96" customFormat="1" customHeight="1" spans="1:11">
      <c r="A96" s="79">
        <v>190311</v>
      </c>
      <c r="B96" s="80" t="s">
        <v>119</v>
      </c>
      <c r="C96" s="83">
        <v>71.5</v>
      </c>
      <c r="D96" s="84">
        <v>51.5</v>
      </c>
      <c r="E96" s="83">
        <v>79</v>
      </c>
      <c r="F96" s="84">
        <v>77</v>
      </c>
      <c r="G96" s="83">
        <v>69</v>
      </c>
      <c r="H96" s="90">
        <v>85</v>
      </c>
      <c r="I96" s="98">
        <v>55</v>
      </c>
      <c r="J96" s="97">
        <f t="shared" si="1"/>
        <v>488</v>
      </c>
      <c r="K96" s="97">
        <f>RANK(J96,$J$2:$J$314,0)</f>
        <v>95</v>
      </c>
    </row>
    <row r="97" customFormat="1" customHeight="1" spans="1:11">
      <c r="A97" s="79">
        <v>190330</v>
      </c>
      <c r="B97" s="80" t="s">
        <v>138</v>
      </c>
      <c r="C97" s="83">
        <v>75.5</v>
      </c>
      <c r="D97" s="84">
        <v>51</v>
      </c>
      <c r="E97" s="83">
        <v>74</v>
      </c>
      <c r="F97" s="84">
        <v>91</v>
      </c>
      <c r="G97" s="83">
        <v>75</v>
      </c>
      <c r="H97" s="90">
        <v>57</v>
      </c>
      <c r="I97" s="98">
        <v>61</v>
      </c>
      <c r="J97" s="97">
        <f t="shared" si="1"/>
        <v>484.5</v>
      </c>
      <c r="K97" s="97">
        <f>RANK(J97,$J$2:$J$314,0)</f>
        <v>96</v>
      </c>
    </row>
    <row r="98" customFormat="1" customHeight="1" spans="1:11">
      <c r="A98" s="79">
        <v>190504</v>
      </c>
      <c r="B98" s="80" t="s">
        <v>190</v>
      </c>
      <c r="C98" s="83">
        <v>76.5</v>
      </c>
      <c r="D98" s="84">
        <v>42</v>
      </c>
      <c r="E98" s="83">
        <v>55.5</v>
      </c>
      <c r="F98" s="84">
        <v>89</v>
      </c>
      <c r="G98" s="83">
        <v>79</v>
      </c>
      <c r="H98" s="90">
        <v>78</v>
      </c>
      <c r="I98" s="98">
        <v>61</v>
      </c>
      <c r="J98" s="97">
        <f t="shared" si="1"/>
        <v>481</v>
      </c>
      <c r="K98" s="97">
        <f>RANK(J98,$J$2:$J$314,0)</f>
        <v>97</v>
      </c>
    </row>
    <row r="99" customFormat="1" customHeight="1" spans="1:11">
      <c r="A99" s="79">
        <v>190630</v>
      </c>
      <c r="B99" s="80" t="s">
        <v>255</v>
      </c>
      <c r="C99" s="83">
        <v>71.5</v>
      </c>
      <c r="D99" s="84">
        <v>52</v>
      </c>
      <c r="E99" s="83">
        <v>74</v>
      </c>
      <c r="F99" s="84">
        <v>89</v>
      </c>
      <c r="G99" s="83">
        <v>70</v>
      </c>
      <c r="H99" s="90">
        <v>70</v>
      </c>
      <c r="I99" s="98">
        <v>54</v>
      </c>
      <c r="J99" s="97">
        <f t="shared" si="1"/>
        <v>480.5</v>
      </c>
      <c r="K99" s="97">
        <f>RANK(J99,$J$2:$J$314,0)</f>
        <v>98</v>
      </c>
    </row>
    <row r="100" customFormat="1" customHeight="1" spans="1:11">
      <c r="A100" s="79">
        <v>190527</v>
      </c>
      <c r="B100" s="80" t="s">
        <v>213</v>
      </c>
      <c r="C100" s="83">
        <v>66.5</v>
      </c>
      <c r="D100" s="84">
        <v>52</v>
      </c>
      <c r="E100" s="83">
        <v>71</v>
      </c>
      <c r="F100" s="84">
        <v>87</v>
      </c>
      <c r="G100" s="83">
        <v>76</v>
      </c>
      <c r="H100" s="90">
        <v>56</v>
      </c>
      <c r="I100" s="98">
        <v>71</v>
      </c>
      <c r="J100" s="97">
        <f t="shared" si="1"/>
        <v>479.5</v>
      </c>
      <c r="K100" s="97">
        <f>RANK(J100,$J$2:$J$314,0)</f>
        <v>99</v>
      </c>
    </row>
    <row r="101" customFormat="1" customHeight="1" spans="1:11">
      <c r="A101" s="79">
        <v>190128</v>
      </c>
      <c r="B101" s="80" t="s">
        <v>46</v>
      </c>
      <c r="C101" s="83">
        <v>85</v>
      </c>
      <c r="D101" s="84">
        <v>36</v>
      </c>
      <c r="E101" s="83">
        <v>46.5</v>
      </c>
      <c r="F101" s="84">
        <v>95</v>
      </c>
      <c r="G101" s="83">
        <v>89</v>
      </c>
      <c r="H101" s="90">
        <v>69</v>
      </c>
      <c r="I101" s="98">
        <v>55</v>
      </c>
      <c r="J101" s="97">
        <f t="shared" si="1"/>
        <v>475.5</v>
      </c>
      <c r="K101" s="97">
        <f>RANK(J101,$J$2:$J$314,0)</f>
        <v>100</v>
      </c>
    </row>
    <row r="102" customFormat="1" customHeight="1" spans="1:11">
      <c r="A102" s="79">
        <v>190106</v>
      </c>
      <c r="B102" s="80" t="s">
        <v>24</v>
      </c>
      <c r="C102" s="83">
        <v>73.5</v>
      </c>
      <c r="D102" s="84">
        <v>34.5</v>
      </c>
      <c r="E102" s="83">
        <v>46</v>
      </c>
      <c r="F102" s="84">
        <v>91</v>
      </c>
      <c r="G102" s="83">
        <v>86</v>
      </c>
      <c r="H102" s="90">
        <v>76</v>
      </c>
      <c r="I102" s="98">
        <v>67</v>
      </c>
      <c r="J102" s="97">
        <f t="shared" si="1"/>
        <v>474</v>
      </c>
      <c r="K102" s="97">
        <f>RANK(J102,$J$2:$J$314,0)</f>
        <v>101</v>
      </c>
    </row>
    <row r="103" customFormat="1" customHeight="1" spans="1:11">
      <c r="A103" s="79">
        <v>190335</v>
      </c>
      <c r="B103" s="80" t="s">
        <v>143</v>
      </c>
      <c r="C103" s="83">
        <v>68</v>
      </c>
      <c r="D103" s="84">
        <v>66</v>
      </c>
      <c r="E103" s="83">
        <v>80</v>
      </c>
      <c r="F103" s="84">
        <v>81</v>
      </c>
      <c r="G103" s="83">
        <v>75</v>
      </c>
      <c r="H103" s="90">
        <v>52</v>
      </c>
      <c r="I103" s="98">
        <v>52</v>
      </c>
      <c r="J103" s="97">
        <f t="shared" si="1"/>
        <v>474</v>
      </c>
      <c r="K103" s="97">
        <f>RANK(J103,$J$2:$J$314,0)</f>
        <v>101</v>
      </c>
    </row>
    <row r="104" customFormat="1" customHeight="1" spans="1:11">
      <c r="A104" s="79">
        <v>190333</v>
      </c>
      <c r="B104" s="80" t="s">
        <v>141</v>
      </c>
      <c r="C104" s="83">
        <v>73</v>
      </c>
      <c r="D104" s="84">
        <v>66</v>
      </c>
      <c r="E104" s="83">
        <v>64</v>
      </c>
      <c r="F104" s="84">
        <v>68</v>
      </c>
      <c r="G104" s="83">
        <v>85</v>
      </c>
      <c r="H104" s="90">
        <v>65</v>
      </c>
      <c r="I104" s="98">
        <v>52</v>
      </c>
      <c r="J104" s="97">
        <f t="shared" si="1"/>
        <v>473</v>
      </c>
      <c r="K104" s="97">
        <f>RANK(J104,$J$2:$J$314,0)</f>
        <v>103</v>
      </c>
    </row>
    <row r="105" customFormat="1" customHeight="1" spans="1:11">
      <c r="A105" s="79">
        <v>190717</v>
      </c>
      <c r="B105" s="80" t="s">
        <v>283</v>
      </c>
      <c r="C105" s="83">
        <v>80.5</v>
      </c>
      <c r="D105" s="84">
        <v>36</v>
      </c>
      <c r="E105" s="83">
        <v>72</v>
      </c>
      <c r="F105" s="84">
        <v>90</v>
      </c>
      <c r="G105" s="83">
        <v>76</v>
      </c>
      <c r="H105" s="90">
        <v>54</v>
      </c>
      <c r="I105" s="98">
        <v>63</v>
      </c>
      <c r="J105" s="97">
        <f t="shared" si="1"/>
        <v>471.5</v>
      </c>
      <c r="K105" s="97">
        <f>RANK(J105,$J$2:$J$314,0)</f>
        <v>104</v>
      </c>
    </row>
    <row r="106" customFormat="1" customHeight="1" spans="1:11">
      <c r="A106" s="79">
        <v>190703</v>
      </c>
      <c r="B106" s="80" t="s">
        <v>269</v>
      </c>
      <c r="C106" s="83">
        <v>69.5</v>
      </c>
      <c r="D106" s="84">
        <v>61</v>
      </c>
      <c r="E106" s="83">
        <v>70.5</v>
      </c>
      <c r="F106" s="84">
        <v>98</v>
      </c>
      <c r="G106" s="83">
        <v>80</v>
      </c>
      <c r="H106" s="90">
        <v>46</v>
      </c>
      <c r="I106" s="98">
        <v>46</v>
      </c>
      <c r="J106" s="97">
        <f t="shared" si="1"/>
        <v>471</v>
      </c>
      <c r="K106" s="97">
        <f>RANK(J106,$J$2:$J$314,0)</f>
        <v>105</v>
      </c>
    </row>
    <row r="107" customFormat="1" customHeight="1" spans="1:11">
      <c r="A107" s="79">
        <v>190209</v>
      </c>
      <c r="B107" s="80" t="s">
        <v>79</v>
      </c>
      <c r="C107" s="83">
        <v>74</v>
      </c>
      <c r="D107" s="84">
        <v>56</v>
      </c>
      <c r="E107" s="83">
        <v>71.5</v>
      </c>
      <c r="F107" s="84">
        <v>92</v>
      </c>
      <c r="G107" s="83">
        <v>65</v>
      </c>
      <c r="H107" s="90">
        <v>66</v>
      </c>
      <c r="I107" s="98">
        <v>46</v>
      </c>
      <c r="J107" s="97">
        <f t="shared" si="1"/>
        <v>470.5</v>
      </c>
      <c r="K107" s="97">
        <f>RANK(J107,$J$2:$J$314,0)</f>
        <v>106</v>
      </c>
    </row>
    <row r="108" customFormat="1" customHeight="1" spans="1:11">
      <c r="A108" s="79">
        <v>190435</v>
      </c>
      <c r="B108" s="80" t="s">
        <v>181</v>
      </c>
      <c r="C108" s="83">
        <v>73</v>
      </c>
      <c r="D108" s="84">
        <v>67</v>
      </c>
      <c r="E108" s="92">
        <v>69.5</v>
      </c>
      <c r="F108" s="84">
        <v>72</v>
      </c>
      <c r="G108" s="83">
        <v>70</v>
      </c>
      <c r="H108" s="90">
        <v>67</v>
      </c>
      <c r="I108" s="98">
        <v>50</v>
      </c>
      <c r="J108" s="97">
        <f t="shared" si="1"/>
        <v>468.5</v>
      </c>
      <c r="K108" s="97">
        <f>RANK(J108,$J$2:$J$314,0)</f>
        <v>107</v>
      </c>
    </row>
    <row r="109" customFormat="1" customHeight="1" spans="1:11">
      <c r="A109" s="79">
        <v>190726</v>
      </c>
      <c r="B109" s="80" t="s">
        <v>292</v>
      </c>
      <c r="C109" s="83">
        <v>69</v>
      </c>
      <c r="D109" s="84">
        <v>39</v>
      </c>
      <c r="E109" s="83">
        <v>72.5</v>
      </c>
      <c r="F109" s="84">
        <v>92</v>
      </c>
      <c r="G109" s="83">
        <v>79</v>
      </c>
      <c r="H109" s="90">
        <v>66</v>
      </c>
      <c r="I109" s="98">
        <v>51</v>
      </c>
      <c r="J109" s="97">
        <f t="shared" si="1"/>
        <v>468.5</v>
      </c>
      <c r="K109" s="97">
        <f>RANK(J109,$J$2:$J$314,0)</f>
        <v>107</v>
      </c>
    </row>
    <row r="110" customFormat="1" customHeight="1" spans="1:11">
      <c r="A110" s="79">
        <v>190812</v>
      </c>
      <c r="B110" s="80" t="s">
        <v>316</v>
      </c>
      <c r="C110" s="83">
        <v>68</v>
      </c>
      <c r="D110" s="84">
        <v>45</v>
      </c>
      <c r="E110" s="83">
        <v>71.5</v>
      </c>
      <c r="F110" s="84">
        <v>93</v>
      </c>
      <c r="G110" s="83">
        <v>80</v>
      </c>
      <c r="H110" s="90">
        <v>52</v>
      </c>
      <c r="I110" s="98">
        <v>59</v>
      </c>
      <c r="J110" s="97">
        <f t="shared" si="1"/>
        <v>468.5</v>
      </c>
      <c r="K110" s="97">
        <f>RANK(J110,$J$2:$J$314,0)</f>
        <v>107</v>
      </c>
    </row>
    <row r="111" customFormat="1" customHeight="1" spans="1:11">
      <c r="A111" s="79">
        <v>190109</v>
      </c>
      <c r="B111" s="80" t="s">
        <v>27</v>
      </c>
      <c r="C111" s="83">
        <v>70</v>
      </c>
      <c r="D111" s="84">
        <v>66</v>
      </c>
      <c r="E111" s="83">
        <v>72.5</v>
      </c>
      <c r="F111" s="84">
        <v>87</v>
      </c>
      <c r="G111" s="83">
        <v>64</v>
      </c>
      <c r="H111" s="90">
        <v>65</v>
      </c>
      <c r="I111" s="98">
        <v>42</v>
      </c>
      <c r="J111" s="97">
        <f t="shared" si="1"/>
        <v>466.5</v>
      </c>
      <c r="K111" s="97">
        <f>RANK(J111,$J$2:$J$314,0)</f>
        <v>110</v>
      </c>
    </row>
    <row r="112" customFormat="1" customHeight="1" spans="1:11">
      <c r="A112" s="79">
        <v>190520</v>
      </c>
      <c r="B112" s="80" t="s">
        <v>206</v>
      </c>
      <c r="C112" s="83">
        <v>64.5</v>
      </c>
      <c r="D112" s="84">
        <v>61</v>
      </c>
      <c r="E112" s="83">
        <v>60</v>
      </c>
      <c r="F112" s="84">
        <v>89</v>
      </c>
      <c r="G112" s="83">
        <v>62</v>
      </c>
      <c r="H112" s="90">
        <v>65</v>
      </c>
      <c r="I112" s="98">
        <v>62</v>
      </c>
      <c r="J112" s="97">
        <f t="shared" si="1"/>
        <v>463.5</v>
      </c>
      <c r="K112" s="97">
        <f>RANK(J112,$J$2:$J$314,0)</f>
        <v>111</v>
      </c>
    </row>
    <row r="113" customFormat="1" customHeight="1" spans="1:11">
      <c r="A113" s="79">
        <v>190205</v>
      </c>
      <c r="B113" s="80" t="s">
        <v>75</v>
      </c>
      <c r="C113" s="83">
        <v>79</v>
      </c>
      <c r="D113" s="84">
        <v>32</v>
      </c>
      <c r="E113" s="83">
        <v>46</v>
      </c>
      <c r="F113" s="84">
        <v>74</v>
      </c>
      <c r="G113" s="83">
        <v>87</v>
      </c>
      <c r="H113" s="90">
        <v>86</v>
      </c>
      <c r="I113" s="98">
        <v>59</v>
      </c>
      <c r="J113" s="97">
        <f t="shared" si="1"/>
        <v>463</v>
      </c>
      <c r="K113" s="97">
        <f>RANK(J113,$J$2:$J$314,0)</f>
        <v>112</v>
      </c>
    </row>
    <row r="114" customFormat="1" customHeight="1" spans="1:11">
      <c r="A114" s="79">
        <v>190310</v>
      </c>
      <c r="B114" s="80" t="s">
        <v>118</v>
      </c>
      <c r="C114" s="83">
        <v>71</v>
      </c>
      <c r="D114" s="84">
        <v>50</v>
      </c>
      <c r="E114" s="83">
        <v>76</v>
      </c>
      <c r="F114" s="84">
        <v>78</v>
      </c>
      <c r="G114" s="83">
        <v>61</v>
      </c>
      <c r="H114" s="90">
        <v>63</v>
      </c>
      <c r="I114" s="98">
        <v>64</v>
      </c>
      <c r="J114" s="97">
        <f t="shared" si="1"/>
        <v>463</v>
      </c>
      <c r="K114" s="97">
        <f>RANK(J114,$J$2:$J$314,0)</f>
        <v>112</v>
      </c>
    </row>
    <row r="115" customFormat="1" customHeight="1" spans="1:11">
      <c r="A115" s="79">
        <v>190108</v>
      </c>
      <c r="B115" s="80" t="s">
        <v>26</v>
      </c>
      <c r="C115" s="83">
        <v>82.2</v>
      </c>
      <c r="D115" s="84">
        <v>30</v>
      </c>
      <c r="E115" s="83">
        <v>58</v>
      </c>
      <c r="F115" s="84">
        <v>93</v>
      </c>
      <c r="G115" s="83">
        <v>74</v>
      </c>
      <c r="H115" s="90">
        <v>81</v>
      </c>
      <c r="I115" s="98">
        <v>43</v>
      </c>
      <c r="J115" s="97">
        <f t="shared" si="1"/>
        <v>461.2</v>
      </c>
      <c r="K115" s="97">
        <f>RANK(J115,$J$2:$J$314,0)</f>
        <v>114</v>
      </c>
    </row>
    <row r="116" customFormat="1" customHeight="1" spans="1:11">
      <c r="A116" s="79">
        <v>190304</v>
      </c>
      <c r="B116" s="80" t="s">
        <v>112</v>
      </c>
      <c r="C116" s="83">
        <v>82</v>
      </c>
      <c r="D116" s="84">
        <v>45</v>
      </c>
      <c r="E116" s="83">
        <v>79</v>
      </c>
      <c r="F116" s="84">
        <v>91</v>
      </c>
      <c r="G116" s="83">
        <v>64</v>
      </c>
      <c r="H116" s="90">
        <v>46</v>
      </c>
      <c r="I116" s="98">
        <v>53</v>
      </c>
      <c r="J116" s="97">
        <f t="shared" si="1"/>
        <v>460</v>
      </c>
      <c r="K116" s="97">
        <f>RANK(J116,$J$2:$J$314,0)</f>
        <v>115</v>
      </c>
    </row>
    <row r="117" customFormat="1" customHeight="1" spans="1:11">
      <c r="A117" s="79">
        <v>190722</v>
      </c>
      <c r="B117" s="80" t="s">
        <v>288</v>
      </c>
      <c r="C117" s="83">
        <v>63</v>
      </c>
      <c r="D117" s="84">
        <v>68</v>
      </c>
      <c r="E117" s="83">
        <v>40.5</v>
      </c>
      <c r="F117" s="84">
        <v>75</v>
      </c>
      <c r="G117" s="83">
        <v>79</v>
      </c>
      <c r="H117" s="90">
        <v>65</v>
      </c>
      <c r="I117" s="98">
        <v>64</v>
      </c>
      <c r="J117" s="97">
        <f t="shared" si="1"/>
        <v>454.5</v>
      </c>
      <c r="K117" s="97">
        <f>RANK(J117,$J$2:$J$314,0)</f>
        <v>116</v>
      </c>
    </row>
    <row r="118" customFormat="1" customHeight="1" spans="1:11">
      <c r="A118" s="79">
        <v>190614</v>
      </c>
      <c r="B118" s="80" t="s">
        <v>239</v>
      </c>
      <c r="C118" s="81">
        <v>71</v>
      </c>
      <c r="D118" s="82">
        <v>58</v>
      </c>
      <c r="E118" s="81">
        <v>71.5</v>
      </c>
      <c r="F118" s="82">
        <v>92</v>
      </c>
      <c r="G118" s="81">
        <v>71</v>
      </c>
      <c r="H118" s="89">
        <v>41</v>
      </c>
      <c r="I118" s="96">
        <v>49</v>
      </c>
      <c r="J118" s="97">
        <f t="shared" si="1"/>
        <v>453.5</v>
      </c>
      <c r="K118" s="97">
        <f>RANK(J118,$J$2:$J$314,0)</f>
        <v>117</v>
      </c>
    </row>
    <row r="119" customFormat="1" customHeight="1" spans="1:11">
      <c r="A119" s="79">
        <v>190325</v>
      </c>
      <c r="B119" s="80" t="s">
        <v>133</v>
      </c>
      <c r="C119" s="83">
        <v>79</v>
      </c>
      <c r="D119" s="84">
        <v>77</v>
      </c>
      <c r="E119" s="81">
        <v>67.5</v>
      </c>
      <c r="F119" s="84">
        <v>72</v>
      </c>
      <c r="G119" s="83">
        <v>69</v>
      </c>
      <c r="H119" s="90">
        <v>46</v>
      </c>
      <c r="I119" s="98">
        <v>42</v>
      </c>
      <c r="J119" s="97">
        <f t="shared" si="1"/>
        <v>452.5</v>
      </c>
      <c r="K119" s="97">
        <f>RANK(J119,$J$2:$J$314,0)</f>
        <v>118</v>
      </c>
    </row>
    <row r="120" customFormat="1" customHeight="1" spans="1:11">
      <c r="A120" s="79">
        <v>190309</v>
      </c>
      <c r="B120" s="80" t="s">
        <v>117</v>
      </c>
      <c r="C120" s="83">
        <v>77.5</v>
      </c>
      <c r="D120" s="84">
        <v>51</v>
      </c>
      <c r="E120" s="81">
        <v>73.5</v>
      </c>
      <c r="F120" s="84">
        <v>92</v>
      </c>
      <c r="G120" s="83">
        <v>63</v>
      </c>
      <c r="H120" s="90">
        <v>45</v>
      </c>
      <c r="I120" s="98">
        <v>50</v>
      </c>
      <c r="J120" s="97">
        <f t="shared" si="1"/>
        <v>452</v>
      </c>
      <c r="K120" s="97">
        <f>RANK(J120,$J$2:$J$314,0)</f>
        <v>119</v>
      </c>
    </row>
    <row r="121" customFormat="1" customHeight="1" spans="1:11">
      <c r="A121" s="79">
        <v>190813</v>
      </c>
      <c r="B121" s="80" t="s">
        <v>317</v>
      </c>
      <c r="C121" s="83">
        <v>54.5</v>
      </c>
      <c r="D121" s="84">
        <v>22</v>
      </c>
      <c r="E121" s="81">
        <v>84</v>
      </c>
      <c r="F121" s="84">
        <v>86</v>
      </c>
      <c r="G121" s="83">
        <v>81</v>
      </c>
      <c r="H121" s="90">
        <v>83</v>
      </c>
      <c r="I121" s="98">
        <v>40</v>
      </c>
      <c r="J121" s="97">
        <f t="shared" si="1"/>
        <v>450.5</v>
      </c>
      <c r="K121" s="97">
        <f>RANK(J121,$J$2:$J$314,0)</f>
        <v>120</v>
      </c>
    </row>
    <row r="122" customFormat="1" customHeight="1" spans="1:11">
      <c r="A122" s="79">
        <v>190437</v>
      </c>
      <c r="B122" s="80" t="s">
        <v>183</v>
      </c>
      <c r="C122" s="83">
        <v>80</v>
      </c>
      <c r="D122" s="84">
        <v>77</v>
      </c>
      <c r="E122" s="88">
        <v>63</v>
      </c>
      <c r="F122" s="84">
        <v>83</v>
      </c>
      <c r="G122" s="83">
        <v>70</v>
      </c>
      <c r="H122" s="90">
        <v>34</v>
      </c>
      <c r="I122" s="98">
        <v>41</v>
      </c>
      <c r="J122" s="97">
        <f t="shared" si="1"/>
        <v>448</v>
      </c>
      <c r="K122" s="97">
        <f>RANK(J122,$J$2:$J$314,0)</f>
        <v>121</v>
      </c>
    </row>
    <row r="123" customFormat="1" customHeight="1" spans="1:11">
      <c r="A123" s="79">
        <v>190110</v>
      </c>
      <c r="B123" s="80" t="s">
        <v>28</v>
      </c>
      <c r="C123" s="83">
        <v>79.5</v>
      </c>
      <c r="D123" s="84">
        <v>44</v>
      </c>
      <c r="E123" s="81">
        <v>55</v>
      </c>
      <c r="F123" s="84">
        <v>98</v>
      </c>
      <c r="G123" s="83">
        <v>76</v>
      </c>
      <c r="H123" s="90">
        <v>50</v>
      </c>
      <c r="I123" s="98">
        <v>43</v>
      </c>
      <c r="J123" s="97">
        <f t="shared" si="1"/>
        <v>445.5</v>
      </c>
      <c r="K123" s="97">
        <f>RANK(J123,$J$2:$J$314,0)</f>
        <v>122</v>
      </c>
    </row>
    <row r="124" customFormat="1" customHeight="1" spans="1:11">
      <c r="A124" s="79">
        <v>190634</v>
      </c>
      <c r="B124" s="80" t="s">
        <v>259</v>
      </c>
      <c r="C124" s="83">
        <v>69</v>
      </c>
      <c r="D124" s="84">
        <v>44</v>
      </c>
      <c r="E124" s="81">
        <v>56.5</v>
      </c>
      <c r="F124" s="84">
        <v>87</v>
      </c>
      <c r="G124" s="83">
        <v>69</v>
      </c>
      <c r="H124" s="90">
        <v>39</v>
      </c>
      <c r="I124" s="98">
        <v>79</v>
      </c>
      <c r="J124" s="97">
        <f t="shared" si="1"/>
        <v>443.5</v>
      </c>
      <c r="K124" s="97">
        <f>RANK(J124,$J$2:$J$314,0)</f>
        <v>123</v>
      </c>
    </row>
    <row r="125" customFormat="1" customHeight="1" spans="1:11">
      <c r="A125" s="79">
        <v>190635</v>
      </c>
      <c r="B125" s="80" t="s">
        <v>260</v>
      </c>
      <c r="C125" s="83">
        <v>67.5</v>
      </c>
      <c r="D125" s="84">
        <v>47</v>
      </c>
      <c r="E125" s="81">
        <v>78.5</v>
      </c>
      <c r="F125" s="84">
        <v>82</v>
      </c>
      <c r="G125" s="83">
        <v>50</v>
      </c>
      <c r="H125" s="90">
        <v>62</v>
      </c>
      <c r="I125" s="98">
        <v>56</v>
      </c>
      <c r="J125" s="97">
        <f t="shared" si="1"/>
        <v>443</v>
      </c>
      <c r="K125" s="97">
        <f>RANK(J125,$J$2:$J$314,0)</f>
        <v>124</v>
      </c>
    </row>
    <row r="126" customFormat="1" customHeight="1" spans="1:11">
      <c r="A126" s="79">
        <v>190805</v>
      </c>
      <c r="B126" s="80" t="s">
        <v>309</v>
      </c>
      <c r="C126" s="83">
        <v>60.5</v>
      </c>
      <c r="D126" s="84">
        <v>41</v>
      </c>
      <c r="E126" s="81">
        <v>68.5</v>
      </c>
      <c r="F126" s="84">
        <v>78</v>
      </c>
      <c r="G126" s="83">
        <v>63</v>
      </c>
      <c r="H126" s="90">
        <v>74</v>
      </c>
      <c r="I126" s="98">
        <v>58</v>
      </c>
      <c r="J126" s="97">
        <f t="shared" si="1"/>
        <v>443</v>
      </c>
      <c r="K126" s="97">
        <f>RANK(J126,$J$2:$J$314,0)</f>
        <v>124</v>
      </c>
    </row>
    <row r="127" customFormat="1" customHeight="1" spans="1:11">
      <c r="A127" s="79">
        <v>190602</v>
      </c>
      <c r="B127" s="80" t="s">
        <v>227</v>
      </c>
      <c r="C127" s="83">
        <v>70.5</v>
      </c>
      <c r="D127" s="84">
        <v>56</v>
      </c>
      <c r="E127" s="81">
        <v>69</v>
      </c>
      <c r="F127" s="84">
        <v>68</v>
      </c>
      <c r="G127" s="83">
        <v>80</v>
      </c>
      <c r="H127" s="90">
        <v>61</v>
      </c>
      <c r="I127" s="98">
        <v>37</v>
      </c>
      <c r="J127" s="97">
        <f t="shared" si="1"/>
        <v>441.5</v>
      </c>
      <c r="K127" s="97">
        <f>RANK(J127,$J$2:$J$314,0)</f>
        <v>126</v>
      </c>
    </row>
    <row r="128" customFormat="1" customHeight="1" spans="1:11">
      <c r="A128" s="79">
        <v>190411</v>
      </c>
      <c r="B128" s="80" t="s">
        <v>157</v>
      </c>
      <c r="C128" s="83">
        <v>71.5</v>
      </c>
      <c r="D128" s="84">
        <v>44</v>
      </c>
      <c r="E128" s="88">
        <v>50.5</v>
      </c>
      <c r="F128" s="84">
        <v>77</v>
      </c>
      <c r="G128" s="83">
        <v>75</v>
      </c>
      <c r="H128" s="90">
        <v>62</v>
      </c>
      <c r="I128" s="98">
        <v>60</v>
      </c>
      <c r="J128" s="97">
        <f t="shared" si="1"/>
        <v>440</v>
      </c>
      <c r="K128" s="97">
        <f>RANK(J128,$J$2:$J$314,0)</f>
        <v>127</v>
      </c>
    </row>
    <row r="129" customFormat="1" customHeight="1" spans="1:11">
      <c r="A129" s="79">
        <v>190228</v>
      </c>
      <c r="B129" s="80" t="s">
        <v>98</v>
      </c>
      <c r="C129" s="83">
        <v>76.5</v>
      </c>
      <c r="D129" s="84">
        <v>47</v>
      </c>
      <c r="E129" s="81">
        <v>62.5</v>
      </c>
      <c r="F129" s="84">
        <v>87</v>
      </c>
      <c r="G129" s="83">
        <v>56</v>
      </c>
      <c r="H129" s="90">
        <v>50</v>
      </c>
      <c r="I129" s="98">
        <v>60</v>
      </c>
      <c r="J129" s="97">
        <f t="shared" si="1"/>
        <v>439</v>
      </c>
      <c r="K129" s="97">
        <f>RANK(J129,$J$2:$J$314,0)</f>
        <v>128</v>
      </c>
    </row>
    <row r="130" customFormat="1" customHeight="1" spans="1:11">
      <c r="A130" s="79">
        <v>190735</v>
      </c>
      <c r="B130" s="80" t="s">
        <v>301</v>
      </c>
      <c r="C130" s="83">
        <v>72.5</v>
      </c>
      <c r="D130" s="84">
        <v>53</v>
      </c>
      <c r="E130" s="81">
        <v>60.5</v>
      </c>
      <c r="F130" s="84">
        <v>86</v>
      </c>
      <c r="G130" s="83">
        <v>66</v>
      </c>
      <c r="H130" s="90">
        <v>51</v>
      </c>
      <c r="I130" s="98">
        <v>50</v>
      </c>
      <c r="J130" s="97">
        <f t="shared" ref="J130:J193" si="2">C130+D130+E130+F130+G130+H130+I130</f>
        <v>439</v>
      </c>
      <c r="K130" s="97">
        <f>RANK(J130,$J$2:$J$314,0)</f>
        <v>128</v>
      </c>
    </row>
    <row r="131" customFormat="1" customHeight="1" spans="1:11">
      <c r="A131" s="79">
        <v>190524</v>
      </c>
      <c r="B131" s="80" t="s">
        <v>210</v>
      </c>
      <c r="C131" s="83">
        <v>73.5</v>
      </c>
      <c r="D131" s="84">
        <v>35</v>
      </c>
      <c r="E131" s="81">
        <v>74</v>
      </c>
      <c r="F131" s="84">
        <v>86</v>
      </c>
      <c r="G131" s="83">
        <v>63</v>
      </c>
      <c r="H131" s="90">
        <v>47</v>
      </c>
      <c r="I131" s="98">
        <v>59</v>
      </c>
      <c r="J131" s="97">
        <f t="shared" si="2"/>
        <v>437.5</v>
      </c>
      <c r="K131" s="97">
        <f>RANK(J131,$J$2:$J$314,0)</f>
        <v>130</v>
      </c>
    </row>
    <row r="132" customFormat="1" customHeight="1" spans="1:11">
      <c r="A132" s="79">
        <v>190632</v>
      </c>
      <c r="B132" s="80" t="s">
        <v>257</v>
      </c>
      <c r="C132" s="83">
        <v>65.5</v>
      </c>
      <c r="D132" s="84">
        <v>26</v>
      </c>
      <c r="E132" s="81">
        <v>59.5</v>
      </c>
      <c r="F132" s="84">
        <v>83</v>
      </c>
      <c r="G132" s="83">
        <v>80</v>
      </c>
      <c r="H132" s="90">
        <v>75</v>
      </c>
      <c r="I132" s="98">
        <v>47</v>
      </c>
      <c r="J132" s="97">
        <f t="shared" si="2"/>
        <v>436</v>
      </c>
      <c r="K132" s="97">
        <f>RANK(J132,$J$2:$J$314,0)</f>
        <v>131</v>
      </c>
    </row>
    <row r="133" customFormat="1" customHeight="1" spans="1:11">
      <c r="A133" s="79">
        <v>190733</v>
      </c>
      <c r="B133" s="80" t="s">
        <v>299</v>
      </c>
      <c r="C133" s="83">
        <v>65</v>
      </c>
      <c r="D133" s="84">
        <v>36</v>
      </c>
      <c r="E133" s="81">
        <v>52.5</v>
      </c>
      <c r="F133" s="84">
        <v>79</v>
      </c>
      <c r="G133" s="83">
        <v>80</v>
      </c>
      <c r="H133" s="90">
        <v>67</v>
      </c>
      <c r="I133" s="98">
        <v>56</v>
      </c>
      <c r="J133" s="97">
        <f t="shared" si="2"/>
        <v>435.5</v>
      </c>
      <c r="K133" s="97">
        <f>RANK(J133,$J$2:$J$314,0)</f>
        <v>132</v>
      </c>
    </row>
    <row r="134" customFormat="1" customHeight="1" spans="1:11">
      <c r="A134" s="79">
        <v>190329</v>
      </c>
      <c r="B134" s="80" t="s">
        <v>137</v>
      </c>
      <c r="C134" s="83">
        <v>79</v>
      </c>
      <c r="D134" s="84">
        <v>63</v>
      </c>
      <c r="E134" s="81">
        <v>70.5</v>
      </c>
      <c r="F134" s="84">
        <v>93</v>
      </c>
      <c r="G134" s="83">
        <v>45</v>
      </c>
      <c r="H134" s="90">
        <v>32</v>
      </c>
      <c r="I134" s="98">
        <v>50</v>
      </c>
      <c r="J134" s="97">
        <f t="shared" si="2"/>
        <v>432.5</v>
      </c>
      <c r="K134" s="97">
        <f>RANK(J134,$J$2:$J$314,0)</f>
        <v>133</v>
      </c>
    </row>
    <row r="135" customFormat="1" customHeight="1" spans="1:11">
      <c r="A135" s="79">
        <v>190211</v>
      </c>
      <c r="B135" s="80" t="s">
        <v>81</v>
      </c>
      <c r="C135" s="83">
        <v>47.5</v>
      </c>
      <c r="D135" s="84">
        <v>57</v>
      </c>
      <c r="E135" s="81">
        <v>65.5</v>
      </c>
      <c r="F135" s="84">
        <v>82</v>
      </c>
      <c r="G135" s="83">
        <v>67</v>
      </c>
      <c r="H135" s="90">
        <v>49</v>
      </c>
      <c r="I135" s="98">
        <v>62</v>
      </c>
      <c r="J135" s="97">
        <f t="shared" si="2"/>
        <v>430</v>
      </c>
      <c r="K135" s="97">
        <f>RANK(J135,$J$2:$J$314,0)</f>
        <v>134</v>
      </c>
    </row>
    <row r="136" customFormat="1" customHeight="1" spans="1:11">
      <c r="A136" s="79">
        <v>190718</v>
      </c>
      <c r="B136" s="80" t="s">
        <v>284</v>
      </c>
      <c r="C136" s="83">
        <v>66.5</v>
      </c>
      <c r="D136" s="84">
        <v>53</v>
      </c>
      <c r="E136" s="81">
        <v>49</v>
      </c>
      <c r="F136" s="84">
        <v>93</v>
      </c>
      <c r="G136" s="83">
        <v>67</v>
      </c>
      <c r="H136" s="90">
        <v>41</v>
      </c>
      <c r="I136" s="98">
        <v>60</v>
      </c>
      <c r="J136" s="97">
        <f t="shared" si="2"/>
        <v>429.5</v>
      </c>
      <c r="K136" s="97">
        <f>RANK(J136,$J$2:$J$314,0)</f>
        <v>135</v>
      </c>
    </row>
    <row r="137" customFormat="1" customHeight="1" spans="1:11">
      <c r="A137" s="79">
        <v>190413</v>
      </c>
      <c r="B137" s="80" t="s">
        <v>159</v>
      </c>
      <c r="C137" s="83">
        <v>83</v>
      </c>
      <c r="D137" s="84">
        <v>33.5</v>
      </c>
      <c r="E137" s="88">
        <v>67.5</v>
      </c>
      <c r="F137" s="84">
        <v>79</v>
      </c>
      <c r="G137" s="83">
        <v>61</v>
      </c>
      <c r="H137" s="90">
        <v>53</v>
      </c>
      <c r="I137" s="98">
        <v>51</v>
      </c>
      <c r="J137" s="97">
        <f t="shared" si="2"/>
        <v>428</v>
      </c>
      <c r="K137" s="97">
        <f>RANK(J137,$J$2:$J$314,0)</f>
        <v>136</v>
      </c>
    </row>
    <row r="138" customFormat="1" customHeight="1" spans="1:11">
      <c r="A138" s="79">
        <v>190528</v>
      </c>
      <c r="B138" s="80" t="s">
        <v>214</v>
      </c>
      <c r="C138" s="83">
        <v>57</v>
      </c>
      <c r="D138" s="84">
        <v>30.5</v>
      </c>
      <c r="E138" s="81">
        <v>56.5</v>
      </c>
      <c r="F138" s="84">
        <v>86</v>
      </c>
      <c r="G138" s="83">
        <v>79</v>
      </c>
      <c r="H138" s="90">
        <v>49</v>
      </c>
      <c r="I138" s="98">
        <v>70</v>
      </c>
      <c r="J138" s="97">
        <f t="shared" si="2"/>
        <v>428</v>
      </c>
      <c r="K138" s="97">
        <f>RANK(J138,$J$2:$J$314,0)</f>
        <v>136</v>
      </c>
    </row>
    <row r="139" customFormat="1" customHeight="1" spans="1:11">
      <c r="A139" s="79">
        <v>190519</v>
      </c>
      <c r="B139" s="80" t="s">
        <v>205</v>
      </c>
      <c r="C139" s="83">
        <v>69</v>
      </c>
      <c r="D139" s="84">
        <v>48</v>
      </c>
      <c r="E139" s="81">
        <v>72.5</v>
      </c>
      <c r="F139" s="84">
        <v>79</v>
      </c>
      <c r="G139" s="83">
        <v>48</v>
      </c>
      <c r="H139" s="90">
        <v>45</v>
      </c>
      <c r="I139" s="98">
        <v>66</v>
      </c>
      <c r="J139" s="97">
        <f t="shared" si="2"/>
        <v>427.5</v>
      </c>
      <c r="K139" s="97">
        <f>RANK(J139,$J$2:$J$314,0)</f>
        <v>138</v>
      </c>
    </row>
    <row r="140" customFormat="1" customHeight="1" spans="1:11">
      <c r="A140" s="79">
        <v>190824</v>
      </c>
      <c r="B140" s="80" t="s">
        <v>328</v>
      </c>
      <c r="C140" s="83">
        <v>73.5</v>
      </c>
      <c r="D140" s="84">
        <v>40</v>
      </c>
      <c r="E140" s="81">
        <v>56.5</v>
      </c>
      <c r="F140" s="84">
        <v>82</v>
      </c>
      <c r="G140" s="83">
        <v>68</v>
      </c>
      <c r="H140" s="90">
        <v>49</v>
      </c>
      <c r="I140" s="98">
        <v>57</v>
      </c>
      <c r="J140" s="97">
        <f t="shared" si="2"/>
        <v>426</v>
      </c>
      <c r="K140" s="97">
        <f>RANK(J140,$J$2:$J$314,0)</f>
        <v>139</v>
      </c>
    </row>
    <row r="141" customFormat="1" customHeight="1" spans="1:11">
      <c r="A141" s="79">
        <v>190129</v>
      </c>
      <c r="B141" s="80" t="s">
        <v>47</v>
      </c>
      <c r="C141" s="83">
        <v>70</v>
      </c>
      <c r="D141" s="84">
        <v>54</v>
      </c>
      <c r="E141" s="81">
        <v>62</v>
      </c>
      <c r="F141" s="84">
        <v>80</v>
      </c>
      <c r="G141" s="83">
        <v>59</v>
      </c>
      <c r="H141" s="90">
        <v>53</v>
      </c>
      <c r="I141" s="98">
        <v>46</v>
      </c>
      <c r="J141" s="97">
        <f t="shared" si="2"/>
        <v>424</v>
      </c>
      <c r="K141" s="97">
        <f>RANK(J141,$J$2:$J$314,0)</f>
        <v>140</v>
      </c>
    </row>
    <row r="142" customFormat="1" customHeight="1" spans="1:11">
      <c r="A142" s="79">
        <v>190407</v>
      </c>
      <c r="B142" s="80" t="s">
        <v>153</v>
      </c>
      <c r="C142" s="83">
        <v>69.5</v>
      </c>
      <c r="D142" s="84">
        <v>40.5</v>
      </c>
      <c r="E142" s="88">
        <v>53</v>
      </c>
      <c r="F142" s="84">
        <v>76</v>
      </c>
      <c r="G142" s="83">
        <v>80</v>
      </c>
      <c r="H142" s="90">
        <v>41</v>
      </c>
      <c r="I142" s="98">
        <v>64</v>
      </c>
      <c r="J142" s="97">
        <f t="shared" si="2"/>
        <v>424</v>
      </c>
      <c r="K142" s="97">
        <f>RANK(J142,$J$2:$J$314,0)</f>
        <v>140</v>
      </c>
    </row>
    <row r="143" customFormat="1" customHeight="1" spans="1:11">
      <c r="A143" s="79">
        <v>190619</v>
      </c>
      <c r="B143" s="80" t="s">
        <v>244</v>
      </c>
      <c r="C143" s="83">
        <v>46.5</v>
      </c>
      <c r="D143" s="84">
        <v>42</v>
      </c>
      <c r="E143" s="81">
        <v>58.5</v>
      </c>
      <c r="F143" s="84">
        <v>65</v>
      </c>
      <c r="G143" s="83">
        <v>75</v>
      </c>
      <c r="H143" s="90">
        <v>88</v>
      </c>
      <c r="I143" s="98">
        <v>49</v>
      </c>
      <c r="J143" s="97">
        <f t="shared" si="2"/>
        <v>424</v>
      </c>
      <c r="K143" s="97">
        <f>RANK(J143,$J$2:$J$314,0)</f>
        <v>140</v>
      </c>
    </row>
    <row r="144" customFormat="1" customHeight="1" spans="1:11">
      <c r="A144" s="79">
        <v>190234</v>
      </c>
      <c r="B144" s="80" t="s">
        <v>104</v>
      </c>
      <c r="C144" s="83">
        <v>76.5</v>
      </c>
      <c r="D144" s="84">
        <v>40.5</v>
      </c>
      <c r="E144" s="81">
        <v>64</v>
      </c>
      <c r="F144" s="84">
        <v>89</v>
      </c>
      <c r="G144" s="83">
        <v>69</v>
      </c>
      <c r="H144" s="90">
        <v>44</v>
      </c>
      <c r="I144" s="98">
        <v>40</v>
      </c>
      <c r="J144" s="97">
        <f t="shared" si="2"/>
        <v>423</v>
      </c>
      <c r="K144" s="97">
        <f>RANK(J144,$J$2:$J$314,0)</f>
        <v>143</v>
      </c>
    </row>
    <row r="145" customFormat="1" customHeight="1" spans="1:11">
      <c r="A145" s="79">
        <v>190238</v>
      </c>
      <c r="B145" s="80" t="s">
        <v>108</v>
      </c>
      <c r="C145" s="83">
        <v>75</v>
      </c>
      <c r="D145" s="84">
        <v>44</v>
      </c>
      <c r="E145" s="81">
        <v>29.5</v>
      </c>
      <c r="F145" s="84">
        <v>79</v>
      </c>
      <c r="G145" s="83">
        <v>73</v>
      </c>
      <c r="H145" s="90">
        <v>66</v>
      </c>
      <c r="I145" s="98">
        <v>56</v>
      </c>
      <c r="J145" s="97">
        <f t="shared" si="2"/>
        <v>422.5</v>
      </c>
      <c r="K145" s="97">
        <f>RANK(J145,$J$2:$J$314,0)</f>
        <v>144</v>
      </c>
    </row>
    <row r="146" customFormat="1" customHeight="1" spans="1:11">
      <c r="A146" s="79">
        <v>190318</v>
      </c>
      <c r="B146" s="80" t="s">
        <v>126</v>
      </c>
      <c r="C146" s="83">
        <v>71.5</v>
      </c>
      <c r="D146" s="84">
        <v>30</v>
      </c>
      <c r="E146" s="81">
        <v>57</v>
      </c>
      <c r="F146" s="84">
        <v>80</v>
      </c>
      <c r="G146" s="83">
        <v>58</v>
      </c>
      <c r="H146" s="90">
        <v>64</v>
      </c>
      <c r="I146" s="98">
        <v>61</v>
      </c>
      <c r="J146" s="97">
        <f t="shared" si="2"/>
        <v>421.5</v>
      </c>
      <c r="K146" s="97">
        <f>RANK(J146,$J$2:$J$314,0)</f>
        <v>145</v>
      </c>
    </row>
    <row r="147" customFormat="1" customHeight="1" spans="1:11">
      <c r="A147" s="79">
        <v>190603</v>
      </c>
      <c r="B147" s="80" t="s">
        <v>228</v>
      </c>
      <c r="C147" s="83">
        <v>60</v>
      </c>
      <c r="D147" s="84">
        <v>18</v>
      </c>
      <c r="E147" s="81">
        <v>55.5</v>
      </c>
      <c r="F147" s="84">
        <v>89</v>
      </c>
      <c r="G147" s="83">
        <v>69</v>
      </c>
      <c r="H147" s="90">
        <v>74</v>
      </c>
      <c r="I147" s="98">
        <v>56</v>
      </c>
      <c r="J147" s="97">
        <f t="shared" si="2"/>
        <v>421.5</v>
      </c>
      <c r="K147" s="97">
        <f>RANK(J147,$J$2:$J$314,0)</f>
        <v>145</v>
      </c>
    </row>
    <row r="148" customFormat="1" customHeight="1" spans="1:11">
      <c r="A148" s="79">
        <v>190834</v>
      </c>
      <c r="B148" s="80" t="s">
        <v>338</v>
      </c>
      <c r="C148" s="83">
        <v>64</v>
      </c>
      <c r="D148" s="84">
        <v>24</v>
      </c>
      <c r="E148" s="81">
        <v>69.5</v>
      </c>
      <c r="F148" s="84">
        <v>88</v>
      </c>
      <c r="G148" s="83">
        <v>63</v>
      </c>
      <c r="H148" s="90">
        <v>63</v>
      </c>
      <c r="I148" s="98">
        <v>50</v>
      </c>
      <c r="J148" s="97">
        <f t="shared" si="2"/>
        <v>421.5</v>
      </c>
      <c r="K148" s="97">
        <f>RANK(J148,$J$2:$J$314,0)</f>
        <v>145</v>
      </c>
    </row>
    <row r="149" customFormat="1" customHeight="1" spans="1:11">
      <c r="A149" s="79">
        <v>190427</v>
      </c>
      <c r="B149" s="80" t="s">
        <v>173</v>
      </c>
      <c r="C149" s="83">
        <v>67</v>
      </c>
      <c r="D149" s="84">
        <v>52.5</v>
      </c>
      <c r="E149" s="88">
        <v>31</v>
      </c>
      <c r="F149" s="84">
        <v>83</v>
      </c>
      <c r="G149" s="83">
        <v>67</v>
      </c>
      <c r="H149" s="90">
        <v>50</v>
      </c>
      <c r="I149" s="98">
        <v>70</v>
      </c>
      <c r="J149" s="97">
        <f t="shared" si="2"/>
        <v>420.5</v>
      </c>
      <c r="K149" s="97">
        <f>RANK(J149,$J$2:$J$314,0)</f>
        <v>148</v>
      </c>
    </row>
    <row r="150" customFormat="1" customHeight="1" spans="1:11">
      <c r="A150" s="79">
        <v>190414</v>
      </c>
      <c r="B150" s="80" t="s">
        <v>160</v>
      </c>
      <c r="C150" s="83">
        <v>70.5</v>
      </c>
      <c r="D150" s="84">
        <v>58</v>
      </c>
      <c r="E150" s="88">
        <v>44.5</v>
      </c>
      <c r="F150" s="84">
        <v>74</v>
      </c>
      <c r="G150" s="83">
        <v>55</v>
      </c>
      <c r="H150" s="90">
        <v>56</v>
      </c>
      <c r="I150" s="98">
        <v>62</v>
      </c>
      <c r="J150" s="97">
        <f t="shared" si="2"/>
        <v>420</v>
      </c>
      <c r="K150" s="97">
        <f>RANK(J150,$J$2:$J$314,0)</f>
        <v>149</v>
      </c>
    </row>
    <row r="151" customFormat="1" customHeight="1" spans="1:11">
      <c r="A151" s="79">
        <v>190214</v>
      </c>
      <c r="B151" s="80" t="s">
        <v>84</v>
      </c>
      <c r="C151" s="83">
        <v>66</v>
      </c>
      <c r="D151" s="84">
        <v>64</v>
      </c>
      <c r="E151" s="81">
        <v>46.5</v>
      </c>
      <c r="F151" s="84">
        <v>88</v>
      </c>
      <c r="G151" s="83">
        <v>67</v>
      </c>
      <c r="H151" s="90">
        <v>42</v>
      </c>
      <c r="I151" s="98">
        <v>46</v>
      </c>
      <c r="J151" s="97">
        <f t="shared" si="2"/>
        <v>419.5</v>
      </c>
      <c r="K151" s="97">
        <f>RANK(J151,$J$2:$J$314,0)</f>
        <v>150</v>
      </c>
    </row>
    <row r="152" customFormat="1" customHeight="1" spans="1:11">
      <c r="A152" s="79">
        <v>190121</v>
      </c>
      <c r="B152" s="80" t="s">
        <v>39</v>
      </c>
      <c r="C152" s="83">
        <v>61</v>
      </c>
      <c r="D152" s="84">
        <v>48</v>
      </c>
      <c r="E152" s="81">
        <v>56.5</v>
      </c>
      <c r="F152" s="84">
        <v>67</v>
      </c>
      <c r="G152" s="83">
        <v>58</v>
      </c>
      <c r="H152" s="90">
        <v>65</v>
      </c>
      <c r="I152" s="98">
        <v>60</v>
      </c>
      <c r="J152" s="97">
        <f t="shared" si="2"/>
        <v>415.5</v>
      </c>
      <c r="K152" s="97">
        <f>RANK(J152,$J$2:$J$314,0)</f>
        <v>151</v>
      </c>
    </row>
    <row r="153" customFormat="1" customHeight="1" spans="1:11">
      <c r="A153" s="79">
        <v>190620</v>
      </c>
      <c r="B153" s="80" t="s">
        <v>245</v>
      </c>
      <c r="C153" s="83">
        <v>72.5</v>
      </c>
      <c r="D153" s="84">
        <v>47</v>
      </c>
      <c r="E153" s="81">
        <v>63</v>
      </c>
      <c r="F153" s="84">
        <v>79</v>
      </c>
      <c r="G153" s="83">
        <v>69</v>
      </c>
      <c r="H153" s="90">
        <v>44</v>
      </c>
      <c r="I153" s="98">
        <v>40</v>
      </c>
      <c r="J153" s="97">
        <f t="shared" si="2"/>
        <v>414.5</v>
      </c>
      <c r="K153" s="97">
        <f>RANK(J153,$J$2:$J$314,0)</f>
        <v>152</v>
      </c>
    </row>
    <row r="154" customFormat="1" customHeight="1" spans="1:11">
      <c r="A154" s="79">
        <v>190418</v>
      </c>
      <c r="B154" s="80" t="s">
        <v>164</v>
      </c>
      <c r="C154" s="83">
        <v>76</v>
      </c>
      <c r="D154" s="84">
        <v>27.5</v>
      </c>
      <c r="E154" s="88">
        <v>58.5</v>
      </c>
      <c r="F154" s="84">
        <v>90</v>
      </c>
      <c r="G154" s="83">
        <v>65</v>
      </c>
      <c r="H154" s="90">
        <v>41</v>
      </c>
      <c r="I154" s="98">
        <v>55</v>
      </c>
      <c r="J154" s="97">
        <f t="shared" si="2"/>
        <v>413</v>
      </c>
      <c r="K154" s="97">
        <f>RANK(J154,$J$2:$J$314,0)</f>
        <v>153</v>
      </c>
    </row>
    <row r="155" customFormat="1" customHeight="1" spans="1:11">
      <c r="A155" s="79">
        <v>190807</v>
      </c>
      <c r="B155" s="80" t="s">
        <v>311</v>
      </c>
      <c r="C155" s="83">
        <v>63.5</v>
      </c>
      <c r="D155" s="84">
        <v>48</v>
      </c>
      <c r="E155" s="81">
        <v>28.5</v>
      </c>
      <c r="F155" s="84">
        <v>83</v>
      </c>
      <c r="G155" s="83">
        <v>55</v>
      </c>
      <c r="H155" s="90">
        <v>66</v>
      </c>
      <c r="I155" s="98">
        <v>69</v>
      </c>
      <c r="J155" s="97">
        <f t="shared" si="2"/>
        <v>413</v>
      </c>
      <c r="K155" s="97">
        <f>RANK(J155,$J$2:$J$314,0)</f>
        <v>153</v>
      </c>
    </row>
    <row r="156" customFormat="1" customHeight="1" spans="1:11">
      <c r="A156" s="79">
        <v>190809</v>
      </c>
      <c r="B156" s="80" t="s">
        <v>313</v>
      </c>
      <c r="C156" s="83">
        <v>62</v>
      </c>
      <c r="D156" s="84">
        <v>22</v>
      </c>
      <c r="E156" s="81">
        <v>27</v>
      </c>
      <c r="F156" s="84">
        <v>76</v>
      </c>
      <c r="G156" s="83">
        <v>83</v>
      </c>
      <c r="H156" s="90">
        <v>82</v>
      </c>
      <c r="I156" s="98">
        <v>60</v>
      </c>
      <c r="J156" s="97">
        <f t="shared" si="2"/>
        <v>412</v>
      </c>
      <c r="K156" s="97">
        <f>RANK(J156,$J$2:$J$314,0)</f>
        <v>155</v>
      </c>
    </row>
    <row r="157" customFormat="1" customHeight="1" spans="1:11">
      <c r="A157" s="79">
        <v>190103</v>
      </c>
      <c r="B157" s="80" t="s">
        <v>21</v>
      </c>
      <c r="C157" s="83">
        <v>72.5</v>
      </c>
      <c r="D157" s="84">
        <v>46</v>
      </c>
      <c r="E157" s="81">
        <v>60</v>
      </c>
      <c r="F157" s="84">
        <v>77</v>
      </c>
      <c r="G157" s="83">
        <v>68</v>
      </c>
      <c r="H157" s="90">
        <v>49</v>
      </c>
      <c r="I157" s="98">
        <v>38</v>
      </c>
      <c r="J157" s="97">
        <f t="shared" si="2"/>
        <v>410.5</v>
      </c>
      <c r="K157" s="97">
        <f>RANK(J157,$J$2:$J$314,0)</f>
        <v>156</v>
      </c>
    </row>
    <row r="158" customFormat="1" customHeight="1" spans="1:11">
      <c r="A158" s="79">
        <v>190235</v>
      </c>
      <c r="B158" s="80" t="s">
        <v>105</v>
      </c>
      <c r="C158" s="81">
        <v>69.5</v>
      </c>
      <c r="D158" s="82">
        <v>56</v>
      </c>
      <c r="E158" s="81">
        <v>73</v>
      </c>
      <c r="F158" s="82">
        <v>59</v>
      </c>
      <c r="G158" s="81">
        <v>67</v>
      </c>
      <c r="H158" s="89">
        <v>50</v>
      </c>
      <c r="I158" s="96">
        <v>35</v>
      </c>
      <c r="J158" s="97">
        <f t="shared" si="2"/>
        <v>409.5</v>
      </c>
      <c r="K158" s="97">
        <f>RANK(J158,$J$2:$J$314,0)</f>
        <v>157</v>
      </c>
    </row>
    <row r="159" customFormat="1" customHeight="1" spans="1:11">
      <c r="A159" s="79">
        <v>190511</v>
      </c>
      <c r="B159" s="80" t="s">
        <v>197</v>
      </c>
      <c r="C159" s="83">
        <v>55</v>
      </c>
      <c r="D159" s="84">
        <v>42</v>
      </c>
      <c r="E159" s="83">
        <v>46</v>
      </c>
      <c r="F159" s="84">
        <v>82</v>
      </c>
      <c r="G159" s="83">
        <v>66</v>
      </c>
      <c r="H159" s="90">
        <v>45</v>
      </c>
      <c r="I159" s="98">
        <v>73</v>
      </c>
      <c r="J159" s="97">
        <f t="shared" si="2"/>
        <v>409</v>
      </c>
      <c r="K159" s="97">
        <f>RANK(J159,$J$2:$J$314,0)</f>
        <v>158</v>
      </c>
    </row>
    <row r="160" customFormat="1" customHeight="1" spans="1:11">
      <c r="A160" s="79">
        <v>190727</v>
      </c>
      <c r="B160" s="80" t="s">
        <v>293</v>
      </c>
      <c r="C160" s="83">
        <v>58</v>
      </c>
      <c r="D160" s="84">
        <v>21</v>
      </c>
      <c r="E160" s="83">
        <v>25</v>
      </c>
      <c r="F160" s="84">
        <v>88</v>
      </c>
      <c r="G160" s="83">
        <v>86</v>
      </c>
      <c r="H160" s="90">
        <v>77</v>
      </c>
      <c r="I160" s="98">
        <v>52</v>
      </c>
      <c r="J160" s="97">
        <f t="shared" si="2"/>
        <v>407</v>
      </c>
      <c r="K160" s="97">
        <f>RANK(J160,$J$2:$J$314,0)</f>
        <v>159</v>
      </c>
    </row>
    <row r="161" customFormat="1" customHeight="1" spans="1:11">
      <c r="A161" s="79">
        <v>190814</v>
      </c>
      <c r="B161" s="80" t="s">
        <v>318</v>
      </c>
      <c r="C161" s="83">
        <v>67</v>
      </c>
      <c r="D161" s="84">
        <v>44</v>
      </c>
      <c r="E161" s="83">
        <v>51.5</v>
      </c>
      <c r="F161" s="84">
        <v>89</v>
      </c>
      <c r="G161" s="83">
        <v>65</v>
      </c>
      <c r="H161" s="90">
        <v>31</v>
      </c>
      <c r="I161" s="98">
        <v>59</v>
      </c>
      <c r="J161" s="97">
        <f t="shared" si="2"/>
        <v>406.5</v>
      </c>
      <c r="K161" s="97">
        <f>RANK(J161,$J$2:$J$314,0)</f>
        <v>160</v>
      </c>
    </row>
    <row r="162" customFormat="1" customHeight="1" spans="1:11">
      <c r="A162" s="79">
        <v>190531</v>
      </c>
      <c r="B162" s="80" t="s">
        <v>217</v>
      </c>
      <c r="C162" s="83">
        <v>64.5</v>
      </c>
      <c r="D162" s="84">
        <v>37</v>
      </c>
      <c r="E162" s="83">
        <v>36</v>
      </c>
      <c r="F162" s="84">
        <v>74</v>
      </c>
      <c r="G162" s="83">
        <v>66</v>
      </c>
      <c r="H162" s="90">
        <v>56</v>
      </c>
      <c r="I162" s="98">
        <v>72</v>
      </c>
      <c r="J162" s="97">
        <f t="shared" si="2"/>
        <v>405.5</v>
      </c>
      <c r="K162" s="97">
        <f>RANK(J162,$J$2:$J$314,0)</f>
        <v>161</v>
      </c>
    </row>
    <row r="163" customFormat="1" customHeight="1" spans="1:11">
      <c r="A163" s="79">
        <v>190308</v>
      </c>
      <c r="B163" s="80" t="s">
        <v>116</v>
      </c>
      <c r="C163" s="83">
        <v>81</v>
      </c>
      <c r="D163" s="84">
        <v>57</v>
      </c>
      <c r="E163" s="83">
        <v>42</v>
      </c>
      <c r="F163" s="84">
        <v>76</v>
      </c>
      <c r="G163" s="83">
        <v>86</v>
      </c>
      <c r="H163" s="90">
        <v>35</v>
      </c>
      <c r="I163" s="98">
        <v>28</v>
      </c>
      <c r="J163" s="97">
        <f t="shared" si="2"/>
        <v>405</v>
      </c>
      <c r="K163" s="97">
        <f>RANK(J163,$J$2:$J$314,0)</f>
        <v>162</v>
      </c>
    </row>
    <row r="164" customFormat="1" customHeight="1" spans="1:11">
      <c r="A164" s="79">
        <v>190507</v>
      </c>
      <c r="B164" s="80" t="s">
        <v>193</v>
      </c>
      <c r="C164" s="83">
        <v>66</v>
      </c>
      <c r="D164" s="84">
        <v>15</v>
      </c>
      <c r="E164" s="83">
        <v>59</v>
      </c>
      <c r="F164" s="84">
        <v>77</v>
      </c>
      <c r="G164" s="83">
        <v>66</v>
      </c>
      <c r="H164" s="90">
        <v>60</v>
      </c>
      <c r="I164" s="98">
        <v>62</v>
      </c>
      <c r="J164" s="97">
        <f t="shared" si="2"/>
        <v>405</v>
      </c>
      <c r="K164" s="97">
        <f>RANK(J164,$J$2:$J$314,0)</f>
        <v>162</v>
      </c>
    </row>
    <row r="165" customFormat="1" customHeight="1" spans="1:11">
      <c r="A165" s="79">
        <v>190636</v>
      </c>
      <c r="B165" s="80" t="s">
        <v>261</v>
      </c>
      <c r="C165" s="83">
        <v>49.5</v>
      </c>
      <c r="D165" s="84">
        <v>32.5</v>
      </c>
      <c r="E165" s="83">
        <v>78.5</v>
      </c>
      <c r="F165" s="84">
        <v>77</v>
      </c>
      <c r="G165" s="83">
        <v>76</v>
      </c>
      <c r="H165" s="90">
        <v>61</v>
      </c>
      <c r="I165" s="98">
        <v>30</v>
      </c>
      <c r="J165" s="97">
        <f t="shared" si="2"/>
        <v>404.5</v>
      </c>
      <c r="K165" s="97">
        <f>RANK(J165,$J$2:$J$314,0)</f>
        <v>164</v>
      </c>
    </row>
    <row r="166" customFormat="1" customHeight="1" spans="1:11">
      <c r="A166" s="79">
        <v>190226</v>
      </c>
      <c r="B166" s="80" t="s">
        <v>96</v>
      </c>
      <c r="C166" s="83">
        <v>76</v>
      </c>
      <c r="D166" s="84">
        <v>36</v>
      </c>
      <c r="E166" s="83">
        <v>50.5</v>
      </c>
      <c r="F166" s="84">
        <v>85</v>
      </c>
      <c r="G166" s="83">
        <v>60</v>
      </c>
      <c r="H166" s="90">
        <v>48</v>
      </c>
      <c r="I166" s="98">
        <v>47</v>
      </c>
      <c r="J166" s="97">
        <f t="shared" si="2"/>
        <v>402.5</v>
      </c>
      <c r="K166" s="97">
        <f>RANK(J166,$J$2:$J$314,0)</f>
        <v>165</v>
      </c>
    </row>
    <row r="167" customFormat="1" customHeight="1" spans="1:11">
      <c r="A167" s="79">
        <v>190113</v>
      </c>
      <c r="B167" s="80" t="s">
        <v>31</v>
      </c>
      <c r="C167" s="83">
        <v>75.5</v>
      </c>
      <c r="D167" s="84">
        <v>54</v>
      </c>
      <c r="E167" s="83">
        <v>57.5</v>
      </c>
      <c r="F167" s="84">
        <v>82</v>
      </c>
      <c r="G167" s="83">
        <v>73</v>
      </c>
      <c r="H167" s="90">
        <v>24</v>
      </c>
      <c r="I167" s="98">
        <v>36</v>
      </c>
      <c r="J167" s="97">
        <f t="shared" si="2"/>
        <v>402</v>
      </c>
      <c r="K167" s="97">
        <f>RANK(J167,$J$2:$J$314,0)</f>
        <v>166</v>
      </c>
    </row>
    <row r="168" customFormat="1" customHeight="1" spans="1:11">
      <c r="A168" s="79">
        <v>190429</v>
      </c>
      <c r="B168" s="80" t="s">
        <v>175</v>
      </c>
      <c r="C168" s="83">
        <v>70</v>
      </c>
      <c r="D168" s="84">
        <v>78</v>
      </c>
      <c r="E168" s="92">
        <v>45.5</v>
      </c>
      <c r="F168" s="84">
        <v>76</v>
      </c>
      <c r="G168" s="83">
        <v>37</v>
      </c>
      <c r="H168" s="90">
        <v>37</v>
      </c>
      <c r="I168" s="98">
        <v>58</v>
      </c>
      <c r="J168" s="97">
        <f t="shared" si="2"/>
        <v>401.5</v>
      </c>
      <c r="K168" s="97">
        <f>RANK(J168,$J$2:$J$314,0)</f>
        <v>167</v>
      </c>
    </row>
    <row r="169" customFormat="1" customHeight="1" spans="1:11">
      <c r="A169" s="79">
        <v>190111</v>
      </c>
      <c r="B169" s="80" t="s">
        <v>29</v>
      </c>
      <c r="C169" s="83">
        <v>74</v>
      </c>
      <c r="D169" s="84">
        <v>21</v>
      </c>
      <c r="E169" s="83">
        <v>54</v>
      </c>
      <c r="F169" s="84">
        <v>75</v>
      </c>
      <c r="G169" s="83">
        <v>70</v>
      </c>
      <c r="H169" s="90">
        <v>56</v>
      </c>
      <c r="I169" s="98">
        <v>51</v>
      </c>
      <c r="J169" s="97">
        <f t="shared" si="2"/>
        <v>401</v>
      </c>
      <c r="K169" s="97">
        <f>RANK(J169,$J$2:$J$314,0)</f>
        <v>168</v>
      </c>
    </row>
    <row r="170" customFormat="1" customHeight="1" spans="1:11">
      <c r="A170" s="79">
        <v>190125</v>
      </c>
      <c r="B170" s="80" t="s">
        <v>43</v>
      </c>
      <c r="C170" s="83">
        <v>74</v>
      </c>
      <c r="D170" s="84">
        <v>35</v>
      </c>
      <c r="E170" s="83">
        <v>50</v>
      </c>
      <c r="F170" s="84">
        <v>92</v>
      </c>
      <c r="G170" s="83">
        <v>71</v>
      </c>
      <c r="H170" s="90">
        <v>44</v>
      </c>
      <c r="I170" s="98">
        <v>35</v>
      </c>
      <c r="J170" s="97">
        <f t="shared" si="2"/>
        <v>401</v>
      </c>
      <c r="K170" s="97">
        <f>RANK(J170,$J$2:$J$314,0)</f>
        <v>168</v>
      </c>
    </row>
    <row r="171" customFormat="1" customHeight="1" spans="1:11">
      <c r="A171" s="79">
        <v>190126</v>
      </c>
      <c r="B171" s="80" t="s">
        <v>44</v>
      </c>
      <c r="C171" s="83">
        <v>62</v>
      </c>
      <c r="D171" s="84">
        <v>46</v>
      </c>
      <c r="E171" s="83">
        <v>57.5</v>
      </c>
      <c r="F171" s="84">
        <v>74</v>
      </c>
      <c r="G171" s="83">
        <v>46</v>
      </c>
      <c r="H171" s="90">
        <v>55.5</v>
      </c>
      <c r="I171" s="98">
        <v>58</v>
      </c>
      <c r="J171" s="97">
        <f t="shared" si="2"/>
        <v>399</v>
      </c>
      <c r="K171" s="97">
        <f>RANK(J171,$J$2:$J$314,0)</f>
        <v>170</v>
      </c>
    </row>
    <row r="172" customFormat="1" customHeight="1" spans="1:11">
      <c r="A172" s="79">
        <v>190202</v>
      </c>
      <c r="B172" s="80" t="s">
        <v>72</v>
      </c>
      <c r="C172" s="83">
        <v>62</v>
      </c>
      <c r="D172" s="84">
        <v>74</v>
      </c>
      <c r="E172" s="83">
        <v>43</v>
      </c>
      <c r="F172" s="84">
        <v>87</v>
      </c>
      <c r="G172" s="83">
        <v>39</v>
      </c>
      <c r="H172" s="90">
        <v>43</v>
      </c>
      <c r="I172" s="98">
        <v>50</v>
      </c>
      <c r="J172" s="97">
        <f t="shared" si="2"/>
        <v>398</v>
      </c>
      <c r="K172" s="97">
        <f>RANK(J172,$J$2:$J$314,0)</f>
        <v>171</v>
      </c>
    </row>
    <row r="173" customFormat="1" customHeight="1" spans="1:11">
      <c r="A173" s="79">
        <v>190404</v>
      </c>
      <c r="B173" s="80" t="s">
        <v>150</v>
      </c>
      <c r="C173" s="83">
        <v>60</v>
      </c>
      <c r="D173" s="84">
        <v>60</v>
      </c>
      <c r="E173" s="92">
        <v>52.5</v>
      </c>
      <c r="F173" s="84">
        <v>73</v>
      </c>
      <c r="G173" s="83">
        <v>36</v>
      </c>
      <c r="H173" s="90">
        <v>52</v>
      </c>
      <c r="I173" s="98">
        <v>64</v>
      </c>
      <c r="J173" s="97">
        <f t="shared" si="2"/>
        <v>397.5</v>
      </c>
      <c r="K173" s="97">
        <f>RANK(J173,$J$2:$J$314,0)</f>
        <v>172</v>
      </c>
    </row>
    <row r="174" customFormat="1" customHeight="1" spans="1:11">
      <c r="A174" s="79">
        <v>190606</v>
      </c>
      <c r="B174" s="80" t="s">
        <v>231</v>
      </c>
      <c r="C174" s="83">
        <v>60.5</v>
      </c>
      <c r="D174" s="84">
        <v>55</v>
      </c>
      <c r="E174" s="83">
        <v>59</v>
      </c>
      <c r="F174" s="84">
        <v>77</v>
      </c>
      <c r="G174" s="83">
        <v>63</v>
      </c>
      <c r="H174" s="90">
        <v>37</v>
      </c>
      <c r="I174" s="98">
        <v>45</v>
      </c>
      <c r="J174" s="97">
        <f t="shared" si="2"/>
        <v>396.5</v>
      </c>
      <c r="K174" s="97">
        <f>RANK(J174,$J$2:$J$314,0)</f>
        <v>173</v>
      </c>
    </row>
    <row r="175" customFormat="1" customHeight="1" spans="1:11">
      <c r="A175" s="79">
        <v>190219</v>
      </c>
      <c r="B175" s="80" t="s">
        <v>89</v>
      </c>
      <c r="C175" s="83">
        <v>70.5</v>
      </c>
      <c r="D175" s="84">
        <v>37</v>
      </c>
      <c r="E175" s="83">
        <v>52</v>
      </c>
      <c r="F175" s="84">
        <v>86</v>
      </c>
      <c r="G175" s="83">
        <v>61</v>
      </c>
      <c r="H175" s="90">
        <v>49</v>
      </c>
      <c r="I175" s="98">
        <v>40</v>
      </c>
      <c r="J175" s="97">
        <f t="shared" si="2"/>
        <v>395.5</v>
      </c>
      <c r="K175" s="97">
        <f>RANK(J175,$J$2:$J$314,0)</f>
        <v>174</v>
      </c>
    </row>
    <row r="176" customFormat="1" customHeight="1" spans="1:11">
      <c r="A176" s="79">
        <v>190529</v>
      </c>
      <c r="B176" s="80" t="s">
        <v>215</v>
      </c>
      <c r="C176" s="83">
        <v>68.5</v>
      </c>
      <c r="D176" s="84">
        <v>36</v>
      </c>
      <c r="E176" s="83">
        <v>46</v>
      </c>
      <c r="F176" s="84">
        <v>84</v>
      </c>
      <c r="G176" s="83">
        <v>70</v>
      </c>
      <c r="H176" s="90">
        <v>39</v>
      </c>
      <c r="I176" s="98">
        <v>49</v>
      </c>
      <c r="J176" s="97">
        <f t="shared" si="2"/>
        <v>392.5</v>
      </c>
      <c r="K176" s="97">
        <f>RANK(J176,$J$2:$J$314,0)</f>
        <v>175</v>
      </c>
    </row>
    <row r="177" customFormat="1" customHeight="1" spans="1:11">
      <c r="A177" s="79">
        <v>190140</v>
      </c>
      <c r="B177" s="80" t="s">
        <v>59</v>
      </c>
      <c r="C177" s="83">
        <v>78.5</v>
      </c>
      <c r="D177" s="84">
        <v>37</v>
      </c>
      <c r="E177" s="83">
        <v>53.5</v>
      </c>
      <c r="F177" s="84">
        <v>69</v>
      </c>
      <c r="G177" s="83">
        <v>57</v>
      </c>
      <c r="H177" s="90">
        <v>44</v>
      </c>
      <c r="I177" s="98">
        <v>52</v>
      </c>
      <c r="J177" s="97">
        <f t="shared" si="2"/>
        <v>391</v>
      </c>
      <c r="K177" s="97">
        <f>RANK(J177,$J$2:$J$314,0)</f>
        <v>176</v>
      </c>
    </row>
    <row r="178" customFormat="1" customHeight="1" spans="1:11">
      <c r="A178" s="79">
        <v>190313</v>
      </c>
      <c r="B178" s="80" t="s">
        <v>121</v>
      </c>
      <c r="C178" s="83">
        <v>73.5</v>
      </c>
      <c r="D178" s="84">
        <v>51</v>
      </c>
      <c r="E178" s="83">
        <v>49.5</v>
      </c>
      <c r="F178" s="84">
        <v>82</v>
      </c>
      <c r="G178" s="83">
        <v>57</v>
      </c>
      <c r="H178" s="90">
        <v>35</v>
      </c>
      <c r="I178" s="98">
        <v>43</v>
      </c>
      <c r="J178" s="97">
        <f t="shared" si="2"/>
        <v>391</v>
      </c>
      <c r="K178" s="97">
        <f>RANK(J178,$J$2:$J$314,0)</f>
        <v>176</v>
      </c>
    </row>
    <row r="179" customFormat="1" customHeight="1" spans="1:11">
      <c r="A179" s="79">
        <v>190617</v>
      </c>
      <c r="B179" s="80" t="s">
        <v>242</v>
      </c>
      <c r="C179" s="83">
        <v>65</v>
      </c>
      <c r="D179" s="84">
        <v>51</v>
      </c>
      <c r="E179" s="83">
        <v>51</v>
      </c>
      <c r="F179" s="84">
        <v>70</v>
      </c>
      <c r="G179" s="83">
        <v>63</v>
      </c>
      <c r="H179" s="90">
        <v>40</v>
      </c>
      <c r="I179" s="98">
        <v>51</v>
      </c>
      <c r="J179" s="97">
        <f t="shared" si="2"/>
        <v>391</v>
      </c>
      <c r="K179" s="97">
        <f>RANK(J179,$J$2:$J$314,0)</f>
        <v>176</v>
      </c>
    </row>
    <row r="180" customFormat="1" customHeight="1" spans="1:11">
      <c r="A180" s="79">
        <v>190213</v>
      </c>
      <c r="B180" s="80" t="s">
        <v>83</v>
      </c>
      <c r="C180" s="83">
        <v>57.5</v>
      </c>
      <c r="D180" s="84">
        <v>20</v>
      </c>
      <c r="E180" s="83">
        <v>32</v>
      </c>
      <c r="F180" s="84">
        <v>77</v>
      </c>
      <c r="G180" s="83">
        <v>81</v>
      </c>
      <c r="H180" s="90">
        <v>79</v>
      </c>
      <c r="I180" s="98">
        <v>43</v>
      </c>
      <c r="J180" s="97">
        <f t="shared" si="2"/>
        <v>389.5</v>
      </c>
      <c r="K180" s="97">
        <f>RANK(J180,$J$2:$J$314,0)</f>
        <v>179</v>
      </c>
    </row>
    <row r="181" customFormat="1" customHeight="1" spans="1:11">
      <c r="A181" s="79">
        <v>190416</v>
      </c>
      <c r="B181" s="80" t="s">
        <v>162</v>
      </c>
      <c r="C181" s="83">
        <v>67</v>
      </c>
      <c r="D181" s="84">
        <v>57.5</v>
      </c>
      <c r="E181" s="92">
        <v>41</v>
      </c>
      <c r="F181" s="84">
        <v>60</v>
      </c>
      <c r="G181" s="83">
        <v>28</v>
      </c>
      <c r="H181" s="90">
        <v>65</v>
      </c>
      <c r="I181" s="98">
        <v>69</v>
      </c>
      <c r="J181" s="97">
        <f t="shared" si="2"/>
        <v>387.5</v>
      </c>
      <c r="K181" s="97">
        <f>RANK(J181,$J$2:$J$314,0)</f>
        <v>180</v>
      </c>
    </row>
    <row r="182" customFormat="1" customHeight="1" spans="1:11">
      <c r="A182" s="79">
        <v>190237</v>
      </c>
      <c r="B182" s="80" t="s">
        <v>107</v>
      </c>
      <c r="C182" s="83">
        <v>66.5</v>
      </c>
      <c r="D182" s="84">
        <v>27</v>
      </c>
      <c r="E182" s="83">
        <v>55</v>
      </c>
      <c r="F182" s="84">
        <v>88</v>
      </c>
      <c r="G182" s="83">
        <v>58</v>
      </c>
      <c r="H182" s="90">
        <v>38</v>
      </c>
      <c r="I182" s="98">
        <v>54</v>
      </c>
      <c r="J182" s="97">
        <f t="shared" si="2"/>
        <v>386.5</v>
      </c>
      <c r="K182" s="97">
        <f>RANK(J182,$J$2:$J$314,0)</f>
        <v>181</v>
      </c>
    </row>
    <row r="183" customFormat="1" customHeight="1" spans="1:11">
      <c r="A183" s="79">
        <v>190536</v>
      </c>
      <c r="B183" s="80" t="s">
        <v>222</v>
      </c>
      <c r="C183" s="83">
        <v>72</v>
      </c>
      <c r="D183" s="84">
        <v>32</v>
      </c>
      <c r="E183" s="83">
        <v>61</v>
      </c>
      <c r="F183" s="84">
        <v>56</v>
      </c>
      <c r="G183" s="83">
        <v>45</v>
      </c>
      <c r="H183" s="90">
        <v>67</v>
      </c>
      <c r="I183" s="98">
        <v>52</v>
      </c>
      <c r="J183" s="97">
        <f t="shared" si="2"/>
        <v>385</v>
      </c>
      <c r="K183" s="97">
        <f>RANK(J183,$J$2:$J$314,0)</f>
        <v>182</v>
      </c>
    </row>
    <row r="184" customFormat="1" customHeight="1" spans="1:11">
      <c r="A184" s="79">
        <v>190612</v>
      </c>
      <c r="B184" s="80" t="s">
        <v>237</v>
      </c>
      <c r="C184" s="83">
        <v>74</v>
      </c>
      <c r="D184" s="84">
        <v>33.5</v>
      </c>
      <c r="E184" s="83">
        <v>63.5</v>
      </c>
      <c r="F184" s="84">
        <v>82</v>
      </c>
      <c r="G184" s="83">
        <v>66</v>
      </c>
      <c r="H184" s="90">
        <v>36</v>
      </c>
      <c r="I184" s="98">
        <v>30</v>
      </c>
      <c r="J184" s="97">
        <f t="shared" si="2"/>
        <v>385</v>
      </c>
      <c r="K184" s="97">
        <f>RANK(J184,$J$2:$J$314,0)</f>
        <v>182</v>
      </c>
    </row>
    <row r="185" customFormat="1" customHeight="1" spans="1:11">
      <c r="A185" s="79">
        <v>190409</v>
      </c>
      <c r="B185" s="80" t="s">
        <v>155</v>
      </c>
      <c r="C185" s="83">
        <v>65</v>
      </c>
      <c r="D185" s="84">
        <v>34.5</v>
      </c>
      <c r="E185" s="92">
        <v>44</v>
      </c>
      <c r="F185" s="84">
        <v>78</v>
      </c>
      <c r="G185" s="83">
        <v>39</v>
      </c>
      <c r="H185" s="90">
        <v>60</v>
      </c>
      <c r="I185" s="98">
        <v>60</v>
      </c>
      <c r="J185" s="97">
        <f t="shared" si="2"/>
        <v>380.5</v>
      </c>
      <c r="K185" s="97">
        <f>RANK(J185,$J$2:$J$314,0)</f>
        <v>184</v>
      </c>
    </row>
    <row r="186" customFormat="1" customHeight="1" spans="1:11">
      <c r="A186" s="79">
        <v>190710</v>
      </c>
      <c r="B186" s="80" t="s">
        <v>276</v>
      </c>
      <c r="C186" s="83">
        <v>69</v>
      </c>
      <c r="D186" s="84">
        <v>22</v>
      </c>
      <c r="E186" s="83">
        <v>42</v>
      </c>
      <c r="F186" s="84">
        <v>80</v>
      </c>
      <c r="G186" s="83">
        <v>63</v>
      </c>
      <c r="H186" s="90">
        <v>57</v>
      </c>
      <c r="I186" s="98">
        <v>47</v>
      </c>
      <c r="J186" s="97">
        <f t="shared" si="2"/>
        <v>380</v>
      </c>
      <c r="K186" s="97">
        <f>RANK(J186,$J$2:$J$314,0)</f>
        <v>185</v>
      </c>
    </row>
    <row r="187" customFormat="1" customHeight="1" spans="1:11">
      <c r="A187" s="79">
        <v>190513</v>
      </c>
      <c r="B187" s="80" t="s">
        <v>199</v>
      </c>
      <c r="C187" s="83">
        <v>52</v>
      </c>
      <c r="D187" s="84">
        <v>25</v>
      </c>
      <c r="E187" s="83">
        <v>53</v>
      </c>
      <c r="F187" s="84">
        <v>83</v>
      </c>
      <c r="G187" s="83">
        <v>61</v>
      </c>
      <c r="H187" s="90">
        <v>45</v>
      </c>
      <c r="I187" s="98">
        <v>60</v>
      </c>
      <c r="J187" s="97">
        <f t="shared" si="2"/>
        <v>379</v>
      </c>
      <c r="K187" s="97">
        <f>RANK(J187,$J$2:$J$314,0)</f>
        <v>186</v>
      </c>
    </row>
    <row r="188" customFormat="1" customHeight="1" spans="1:11">
      <c r="A188" s="79">
        <v>190725</v>
      </c>
      <c r="B188" s="80" t="s">
        <v>291</v>
      </c>
      <c r="C188" s="83">
        <v>70.5</v>
      </c>
      <c r="D188" s="84">
        <v>20</v>
      </c>
      <c r="E188" s="83">
        <v>17</v>
      </c>
      <c r="F188" s="84">
        <v>98</v>
      </c>
      <c r="G188" s="83">
        <v>75</v>
      </c>
      <c r="H188" s="90">
        <v>55</v>
      </c>
      <c r="I188" s="98">
        <v>42</v>
      </c>
      <c r="J188" s="97">
        <f t="shared" si="2"/>
        <v>377.5</v>
      </c>
      <c r="K188" s="97">
        <f>RANK(J188,$J$2:$J$314,0)</f>
        <v>187</v>
      </c>
    </row>
    <row r="189" customFormat="1" customHeight="1" spans="1:11">
      <c r="A189" s="79">
        <v>190227</v>
      </c>
      <c r="B189" s="80" t="s">
        <v>97</v>
      </c>
      <c r="C189" s="83">
        <v>81.5</v>
      </c>
      <c r="D189" s="84">
        <v>32</v>
      </c>
      <c r="E189" s="83">
        <v>46.5</v>
      </c>
      <c r="F189" s="84">
        <v>84</v>
      </c>
      <c r="G189" s="83">
        <v>47</v>
      </c>
      <c r="H189" s="90">
        <v>40</v>
      </c>
      <c r="I189" s="98">
        <v>46</v>
      </c>
      <c r="J189" s="97">
        <f t="shared" si="2"/>
        <v>377</v>
      </c>
      <c r="K189" s="97">
        <f>RANK(J189,$J$2:$J$314,0)</f>
        <v>188</v>
      </c>
    </row>
    <row r="190" customFormat="1" customHeight="1" spans="1:11">
      <c r="A190" s="79">
        <v>190302</v>
      </c>
      <c r="B190" s="80" t="s">
        <v>110</v>
      </c>
      <c r="C190" s="83">
        <v>73</v>
      </c>
      <c r="D190" s="84">
        <v>62</v>
      </c>
      <c r="E190" s="83">
        <v>36</v>
      </c>
      <c r="F190" s="84">
        <v>75</v>
      </c>
      <c r="G190" s="83">
        <v>50</v>
      </c>
      <c r="H190" s="90">
        <v>40</v>
      </c>
      <c r="I190" s="98">
        <v>41</v>
      </c>
      <c r="J190" s="97">
        <f t="shared" si="2"/>
        <v>377</v>
      </c>
      <c r="K190" s="97">
        <f>RANK(J190,$J$2:$J$314,0)</f>
        <v>188</v>
      </c>
    </row>
    <row r="191" customFormat="1" customHeight="1" spans="1:11">
      <c r="A191" s="79">
        <v>190305</v>
      </c>
      <c r="B191" s="80" t="s">
        <v>113</v>
      </c>
      <c r="C191" s="83">
        <v>71</v>
      </c>
      <c r="D191" s="84">
        <v>58.5</v>
      </c>
      <c r="E191" s="83">
        <v>31.5</v>
      </c>
      <c r="F191" s="84">
        <v>82</v>
      </c>
      <c r="G191" s="83">
        <v>53</v>
      </c>
      <c r="H191" s="90">
        <v>34</v>
      </c>
      <c r="I191" s="98">
        <v>45</v>
      </c>
      <c r="J191" s="97">
        <f t="shared" si="2"/>
        <v>375</v>
      </c>
      <c r="K191" s="97">
        <f>RANK(J191,$J$2:$J$314,0)</f>
        <v>190</v>
      </c>
    </row>
    <row r="192" customFormat="1" customHeight="1" spans="1:11">
      <c r="A192" s="79">
        <v>190116</v>
      </c>
      <c r="B192" s="80" t="s">
        <v>34</v>
      </c>
      <c r="C192" s="83">
        <v>68</v>
      </c>
      <c r="D192" s="84">
        <v>36</v>
      </c>
      <c r="E192" s="83">
        <v>46</v>
      </c>
      <c r="F192" s="84">
        <v>76</v>
      </c>
      <c r="G192" s="83">
        <v>57</v>
      </c>
      <c r="H192" s="90">
        <v>43</v>
      </c>
      <c r="I192" s="98">
        <v>48</v>
      </c>
      <c r="J192" s="97">
        <f t="shared" si="2"/>
        <v>374</v>
      </c>
      <c r="K192" s="97">
        <f>RANK(J192,$J$2:$J$314,0)</f>
        <v>191</v>
      </c>
    </row>
    <row r="193" customFormat="1" customHeight="1" spans="1:11">
      <c r="A193" s="79">
        <v>190141</v>
      </c>
      <c r="B193" s="80" t="s">
        <v>60</v>
      </c>
      <c r="C193" s="83">
        <v>63</v>
      </c>
      <c r="D193" s="84">
        <v>27</v>
      </c>
      <c r="E193" s="83">
        <v>42</v>
      </c>
      <c r="F193" s="84">
        <v>78</v>
      </c>
      <c r="G193" s="83">
        <v>62</v>
      </c>
      <c r="H193" s="90">
        <v>49</v>
      </c>
      <c r="I193" s="98">
        <v>52</v>
      </c>
      <c r="J193" s="97">
        <f t="shared" si="2"/>
        <v>373</v>
      </c>
      <c r="K193" s="97">
        <f>RANK(J193,$J$2:$J$314,0)</f>
        <v>192</v>
      </c>
    </row>
    <row r="194" customFormat="1" customHeight="1" spans="1:11">
      <c r="A194" s="79">
        <v>190708</v>
      </c>
      <c r="B194" s="80" t="s">
        <v>274</v>
      </c>
      <c r="C194" s="83">
        <v>57.5</v>
      </c>
      <c r="D194" s="84">
        <v>49</v>
      </c>
      <c r="E194" s="83">
        <v>48.5</v>
      </c>
      <c r="F194" s="84">
        <v>67</v>
      </c>
      <c r="G194" s="83">
        <v>59</v>
      </c>
      <c r="H194" s="90">
        <v>46</v>
      </c>
      <c r="I194" s="98">
        <v>46</v>
      </c>
      <c r="J194" s="97">
        <f t="shared" ref="J194:J257" si="3">C194+D194+E194+F194+G194+H194+I194</f>
        <v>373</v>
      </c>
      <c r="K194" s="97">
        <f>RANK(J194,$J$2:$J$314,0)</f>
        <v>192</v>
      </c>
    </row>
    <row r="195" customFormat="1" customHeight="1" spans="1:11">
      <c r="A195" s="79">
        <v>190641</v>
      </c>
      <c r="B195" s="80" t="s">
        <v>266</v>
      </c>
      <c r="C195" s="85">
        <v>65.5</v>
      </c>
      <c r="D195" s="84">
        <v>33</v>
      </c>
      <c r="E195" s="83">
        <v>57.5</v>
      </c>
      <c r="F195" s="84">
        <v>81</v>
      </c>
      <c r="G195" s="83">
        <v>54</v>
      </c>
      <c r="H195" s="90">
        <v>35</v>
      </c>
      <c r="I195" s="98">
        <v>45</v>
      </c>
      <c r="J195" s="97">
        <f t="shared" si="3"/>
        <v>371</v>
      </c>
      <c r="K195" s="97">
        <f>RANK(J195,$J$2:$J$314,0)</f>
        <v>194</v>
      </c>
    </row>
    <row r="196" customFormat="1" customHeight="1" spans="1:11">
      <c r="A196" s="79">
        <v>190838</v>
      </c>
      <c r="B196" s="80" t="s">
        <v>342</v>
      </c>
      <c r="C196" s="83">
        <v>56.5</v>
      </c>
      <c r="D196" s="84">
        <v>21.5</v>
      </c>
      <c r="E196" s="83">
        <v>64</v>
      </c>
      <c r="F196" s="84">
        <v>68</v>
      </c>
      <c r="G196" s="83">
        <v>54</v>
      </c>
      <c r="H196" s="90">
        <v>50</v>
      </c>
      <c r="I196" s="98">
        <v>57</v>
      </c>
      <c r="J196" s="97">
        <f t="shared" si="3"/>
        <v>371</v>
      </c>
      <c r="K196" s="97">
        <f>RANK(J196,$J$2:$J$314,0)</f>
        <v>194</v>
      </c>
    </row>
    <row r="197" customFormat="1" customHeight="1" spans="1:11">
      <c r="A197" s="79">
        <v>190510</v>
      </c>
      <c r="B197" s="80" t="s">
        <v>196</v>
      </c>
      <c r="C197" s="81">
        <v>53</v>
      </c>
      <c r="D197" s="82">
        <v>29</v>
      </c>
      <c r="E197" s="81">
        <v>62</v>
      </c>
      <c r="F197" s="82">
        <v>59</v>
      </c>
      <c r="G197" s="81">
        <v>52</v>
      </c>
      <c r="H197" s="89">
        <v>41</v>
      </c>
      <c r="I197" s="96">
        <v>74</v>
      </c>
      <c r="J197" s="97">
        <f t="shared" si="3"/>
        <v>370</v>
      </c>
      <c r="K197" s="97">
        <f>RANK(J197,$J$2:$J$314,0)</f>
        <v>196</v>
      </c>
    </row>
    <row r="198" customFormat="1" customHeight="1" spans="1:11">
      <c r="A198" s="79">
        <v>190206</v>
      </c>
      <c r="B198" s="80" t="s">
        <v>76</v>
      </c>
      <c r="C198" s="83">
        <v>70.5</v>
      </c>
      <c r="D198" s="84">
        <v>26.5</v>
      </c>
      <c r="E198" s="83">
        <v>55.5</v>
      </c>
      <c r="F198" s="84">
        <v>75</v>
      </c>
      <c r="G198" s="83">
        <v>60</v>
      </c>
      <c r="H198" s="90">
        <v>41</v>
      </c>
      <c r="I198" s="98">
        <v>41</v>
      </c>
      <c r="J198" s="97">
        <f t="shared" si="3"/>
        <v>369.5</v>
      </c>
      <c r="K198" s="97">
        <f>RANK(J198,$J$2:$J$314,0)</f>
        <v>197</v>
      </c>
    </row>
    <row r="199" customFormat="1" customHeight="1" spans="1:11">
      <c r="A199" s="79">
        <v>190217</v>
      </c>
      <c r="B199" s="80" t="s">
        <v>87</v>
      </c>
      <c r="C199" s="83">
        <v>72</v>
      </c>
      <c r="D199" s="84">
        <v>45</v>
      </c>
      <c r="E199" s="83">
        <v>50</v>
      </c>
      <c r="F199" s="84">
        <v>78</v>
      </c>
      <c r="G199" s="83">
        <v>46</v>
      </c>
      <c r="H199" s="90">
        <v>41</v>
      </c>
      <c r="I199" s="98">
        <v>35</v>
      </c>
      <c r="J199" s="97">
        <f t="shared" si="3"/>
        <v>367</v>
      </c>
      <c r="K199" s="97">
        <f>RANK(J199,$J$2:$J$314,0)</f>
        <v>198</v>
      </c>
    </row>
    <row r="200" customFormat="1" customHeight="1" spans="1:11">
      <c r="A200" s="79">
        <v>190607</v>
      </c>
      <c r="B200" s="80" t="s">
        <v>232</v>
      </c>
      <c r="C200" s="83">
        <v>72.5</v>
      </c>
      <c r="D200" s="84">
        <v>24</v>
      </c>
      <c r="E200" s="83">
        <v>61.5</v>
      </c>
      <c r="F200" s="84">
        <v>75</v>
      </c>
      <c r="G200" s="83">
        <v>55</v>
      </c>
      <c r="H200" s="90">
        <v>39</v>
      </c>
      <c r="I200" s="98">
        <v>40</v>
      </c>
      <c r="J200" s="97">
        <f t="shared" si="3"/>
        <v>367</v>
      </c>
      <c r="K200" s="97">
        <f>RANK(J200,$J$2:$J$314,0)</f>
        <v>198</v>
      </c>
    </row>
    <row r="201" customFormat="1" customHeight="1" spans="1:11">
      <c r="A201" s="79">
        <v>190804</v>
      </c>
      <c r="B201" s="80" t="s">
        <v>308</v>
      </c>
      <c r="C201" s="83">
        <v>55</v>
      </c>
      <c r="D201" s="84">
        <v>51</v>
      </c>
      <c r="E201" s="83">
        <v>38</v>
      </c>
      <c r="F201" s="84">
        <v>77</v>
      </c>
      <c r="G201" s="83">
        <v>41</v>
      </c>
      <c r="H201" s="90">
        <v>39</v>
      </c>
      <c r="I201" s="98">
        <v>62</v>
      </c>
      <c r="J201" s="97">
        <f t="shared" si="3"/>
        <v>363</v>
      </c>
      <c r="K201" s="97">
        <f>RANK(J201,$J$2:$J$314,0)</f>
        <v>200</v>
      </c>
    </row>
    <row r="202" customFormat="1" customHeight="1" spans="1:11">
      <c r="A202" s="79">
        <v>190136</v>
      </c>
      <c r="B202" s="80" t="s">
        <v>55</v>
      </c>
      <c r="C202" s="83">
        <v>64</v>
      </c>
      <c r="D202" s="84">
        <v>12</v>
      </c>
      <c r="E202" s="83">
        <v>36.5</v>
      </c>
      <c r="F202" s="84">
        <v>76</v>
      </c>
      <c r="G202" s="83">
        <v>65</v>
      </c>
      <c r="H202" s="90">
        <v>66</v>
      </c>
      <c r="I202" s="98">
        <v>41</v>
      </c>
      <c r="J202" s="97">
        <f t="shared" si="3"/>
        <v>360.5</v>
      </c>
      <c r="K202" s="97">
        <f>RANK(J202,$J$2:$J$314,0)</f>
        <v>201</v>
      </c>
    </row>
    <row r="203" customFormat="1" customHeight="1" spans="1:11">
      <c r="A203" s="79">
        <v>190224</v>
      </c>
      <c r="B203" s="80" t="s">
        <v>94</v>
      </c>
      <c r="C203" s="83">
        <v>55.5</v>
      </c>
      <c r="D203" s="84">
        <v>54</v>
      </c>
      <c r="E203" s="83">
        <v>45</v>
      </c>
      <c r="F203" s="84">
        <v>68</v>
      </c>
      <c r="G203" s="83">
        <v>39</v>
      </c>
      <c r="H203" s="90">
        <v>45</v>
      </c>
      <c r="I203" s="98">
        <v>51</v>
      </c>
      <c r="J203" s="97">
        <f t="shared" si="3"/>
        <v>357.5</v>
      </c>
      <c r="K203" s="97">
        <f>RANK(J203,$J$2:$J$314,0)</f>
        <v>202</v>
      </c>
    </row>
    <row r="204" customFormat="1" customHeight="1" spans="1:11">
      <c r="A204" s="79">
        <v>190701</v>
      </c>
      <c r="B204" s="80" t="s">
        <v>267</v>
      </c>
      <c r="C204" s="83">
        <v>56.5</v>
      </c>
      <c r="D204" s="84">
        <v>41</v>
      </c>
      <c r="E204" s="83">
        <v>47</v>
      </c>
      <c r="F204" s="84">
        <v>79</v>
      </c>
      <c r="G204" s="83">
        <v>54</v>
      </c>
      <c r="H204" s="90">
        <v>38</v>
      </c>
      <c r="I204" s="98">
        <v>42</v>
      </c>
      <c r="J204" s="97">
        <f t="shared" si="3"/>
        <v>357.5</v>
      </c>
      <c r="K204" s="97">
        <f>RANK(J204,$J$2:$J$314,0)</f>
        <v>202</v>
      </c>
    </row>
    <row r="205" customFormat="1" customHeight="1" spans="1:11">
      <c r="A205" s="79">
        <v>190124</v>
      </c>
      <c r="B205" s="80" t="s">
        <v>42</v>
      </c>
      <c r="C205" s="83">
        <v>61.5</v>
      </c>
      <c r="D205" s="84">
        <v>44</v>
      </c>
      <c r="E205" s="83">
        <v>55.5</v>
      </c>
      <c r="F205" s="84">
        <v>72</v>
      </c>
      <c r="G205" s="83">
        <v>34</v>
      </c>
      <c r="H205" s="90">
        <v>43</v>
      </c>
      <c r="I205" s="98">
        <v>45</v>
      </c>
      <c r="J205" s="97">
        <f t="shared" si="3"/>
        <v>355</v>
      </c>
      <c r="K205" s="97">
        <f>RANK(J205,$J$2:$J$314,0)</f>
        <v>204</v>
      </c>
    </row>
    <row r="206" customFormat="1" customHeight="1" spans="1:11">
      <c r="A206" s="79">
        <v>190119</v>
      </c>
      <c r="B206" s="80" t="s">
        <v>37</v>
      </c>
      <c r="C206" s="83">
        <v>64.5</v>
      </c>
      <c r="D206" s="84">
        <v>46</v>
      </c>
      <c r="E206" s="83">
        <v>52.5</v>
      </c>
      <c r="F206" s="84">
        <v>74</v>
      </c>
      <c r="G206" s="83">
        <v>35</v>
      </c>
      <c r="H206" s="90">
        <v>32</v>
      </c>
      <c r="I206" s="98">
        <v>49</v>
      </c>
      <c r="J206" s="97">
        <f t="shared" si="3"/>
        <v>353</v>
      </c>
      <c r="K206" s="97">
        <f>RANK(J206,$J$2:$J$314,0)</f>
        <v>205</v>
      </c>
    </row>
    <row r="207" customFormat="1" customHeight="1" spans="1:11">
      <c r="A207" s="79">
        <v>190426</v>
      </c>
      <c r="B207" s="80" t="s">
        <v>172</v>
      </c>
      <c r="C207" s="83">
        <v>76.5</v>
      </c>
      <c r="D207" s="84">
        <v>22</v>
      </c>
      <c r="E207" s="92">
        <v>41</v>
      </c>
      <c r="F207" s="84">
        <v>56</v>
      </c>
      <c r="G207" s="83">
        <v>62</v>
      </c>
      <c r="H207" s="90">
        <v>42</v>
      </c>
      <c r="I207" s="98">
        <v>53</v>
      </c>
      <c r="J207" s="97">
        <f t="shared" si="3"/>
        <v>352.5</v>
      </c>
      <c r="K207" s="97">
        <f>RANK(J207,$J$2:$J$314,0)</f>
        <v>206</v>
      </c>
    </row>
    <row r="208" customFormat="1" customHeight="1" spans="1:11">
      <c r="A208" s="79">
        <v>190829</v>
      </c>
      <c r="B208" s="80" t="s">
        <v>333</v>
      </c>
      <c r="C208" s="83">
        <v>62.5</v>
      </c>
      <c r="D208" s="84">
        <v>22</v>
      </c>
      <c r="E208" s="83">
        <v>45.5</v>
      </c>
      <c r="F208" s="84">
        <v>67</v>
      </c>
      <c r="G208" s="83">
        <v>49</v>
      </c>
      <c r="H208" s="90">
        <v>64</v>
      </c>
      <c r="I208" s="98">
        <v>42</v>
      </c>
      <c r="J208" s="97">
        <f t="shared" si="3"/>
        <v>352</v>
      </c>
      <c r="K208" s="97">
        <f>RANK(J208,$J$2:$J$314,0)</f>
        <v>207</v>
      </c>
    </row>
    <row r="209" customFormat="1" customHeight="1" spans="1:11">
      <c r="A209" s="79">
        <v>190207</v>
      </c>
      <c r="B209" s="80" t="s">
        <v>77</v>
      </c>
      <c r="C209" s="83">
        <v>72.5</v>
      </c>
      <c r="D209" s="84">
        <v>29</v>
      </c>
      <c r="E209" s="83">
        <v>60</v>
      </c>
      <c r="F209" s="84">
        <v>57</v>
      </c>
      <c r="G209" s="83">
        <v>45</v>
      </c>
      <c r="H209" s="90">
        <v>58</v>
      </c>
      <c r="I209" s="98">
        <v>30</v>
      </c>
      <c r="J209" s="97">
        <f t="shared" si="3"/>
        <v>351.5</v>
      </c>
      <c r="K209" s="97">
        <f>RANK(J209,$J$2:$J$314,0)</f>
        <v>208</v>
      </c>
    </row>
    <row r="210" customFormat="1" customHeight="1" spans="1:11">
      <c r="A210" s="79">
        <v>190730</v>
      </c>
      <c r="B210" s="80" t="s">
        <v>296</v>
      </c>
      <c r="C210" s="83">
        <v>46.5</v>
      </c>
      <c r="D210" s="84">
        <v>53</v>
      </c>
      <c r="E210" s="83">
        <v>20</v>
      </c>
      <c r="F210" s="84">
        <v>81</v>
      </c>
      <c r="G210" s="83">
        <v>74</v>
      </c>
      <c r="H210" s="90">
        <v>43</v>
      </c>
      <c r="I210" s="98">
        <v>34</v>
      </c>
      <c r="J210" s="97">
        <f t="shared" si="3"/>
        <v>351.5</v>
      </c>
      <c r="K210" s="97">
        <f>RANK(J210,$J$2:$J$314,0)</f>
        <v>208</v>
      </c>
    </row>
    <row r="211" customFormat="1" customHeight="1" spans="1:11">
      <c r="A211" s="79">
        <v>190410</v>
      </c>
      <c r="B211" s="80" t="s">
        <v>156</v>
      </c>
      <c r="C211" s="83">
        <v>67</v>
      </c>
      <c r="D211" s="84">
        <v>49.5</v>
      </c>
      <c r="E211" s="92">
        <v>39.5</v>
      </c>
      <c r="F211" s="84">
        <v>60</v>
      </c>
      <c r="G211" s="83">
        <v>48</v>
      </c>
      <c r="H211" s="90">
        <v>36</v>
      </c>
      <c r="I211" s="98">
        <v>51</v>
      </c>
      <c r="J211" s="97">
        <f t="shared" si="3"/>
        <v>351</v>
      </c>
      <c r="K211" s="97">
        <f>RANK(J211,$J$2:$J$314,0)</f>
        <v>210</v>
      </c>
    </row>
    <row r="212" customFormat="1" customHeight="1" spans="1:11">
      <c r="A212" s="79">
        <v>190823</v>
      </c>
      <c r="B212" s="80" t="s">
        <v>327</v>
      </c>
      <c r="C212" s="83">
        <v>53</v>
      </c>
      <c r="D212" s="84">
        <v>25</v>
      </c>
      <c r="E212" s="83">
        <v>66</v>
      </c>
      <c r="F212" s="84">
        <v>67</v>
      </c>
      <c r="G212" s="83">
        <v>53</v>
      </c>
      <c r="H212" s="90">
        <v>42</v>
      </c>
      <c r="I212" s="98">
        <v>45</v>
      </c>
      <c r="J212" s="97">
        <f t="shared" si="3"/>
        <v>351</v>
      </c>
      <c r="K212" s="97">
        <f>RANK(J212,$J$2:$J$314,0)</f>
        <v>210</v>
      </c>
    </row>
    <row r="213" customFormat="1" customHeight="1" spans="1:11">
      <c r="A213" s="79">
        <v>190626</v>
      </c>
      <c r="B213" s="80" t="s">
        <v>251</v>
      </c>
      <c r="C213" s="83">
        <v>69.5</v>
      </c>
      <c r="D213" s="84">
        <v>30</v>
      </c>
      <c r="E213" s="83">
        <v>48.5</v>
      </c>
      <c r="F213" s="84">
        <v>64</v>
      </c>
      <c r="G213" s="83">
        <v>55</v>
      </c>
      <c r="H213" s="90">
        <v>39</v>
      </c>
      <c r="I213" s="98">
        <v>44</v>
      </c>
      <c r="J213" s="97">
        <f t="shared" si="3"/>
        <v>350</v>
      </c>
      <c r="K213" s="97">
        <f>RANK(J213,$J$2:$J$314,0)</f>
        <v>212</v>
      </c>
    </row>
    <row r="214" customFormat="1" customHeight="1" spans="1:11">
      <c r="A214" s="79">
        <v>190502</v>
      </c>
      <c r="B214" s="80" t="s">
        <v>188</v>
      </c>
      <c r="C214" s="83">
        <v>67.5</v>
      </c>
      <c r="D214" s="84">
        <v>28</v>
      </c>
      <c r="E214" s="83">
        <v>54.5</v>
      </c>
      <c r="F214" s="84">
        <v>75</v>
      </c>
      <c r="G214" s="83">
        <v>40</v>
      </c>
      <c r="H214" s="90">
        <v>40</v>
      </c>
      <c r="I214" s="98">
        <v>44</v>
      </c>
      <c r="J214" s="97">
        <f t="shared" si="3"/>
        <v>349</v>
      </c>
      <c r="K214" s="97">
        <f>RANK(J214,$J$2:$J$314,0)</f>
        <v>213</v>
      </c>
    </row>
    <row r="215" customFormat="1" customHeight="1" spans="1:11">
      <c r="A215" s="79">
        <v>190432</v>
      </c>
      <c r="B215" s="80" t="s">
        <v>178</v>
      </c>
      <c r="C215" s="83">
        <v>68</v>
      </c>
      <c r="D215" s="84">
        <v>28.5</v>
      </c>
      <c r="E215" s="92">
        <v>69</v>
      </c>
      <c r="F215" s="84">
        <v>77</v>
      </c>
      <c r="G215" s="83">
        <v>44</v>
      </c>
      <c r="H215" s="90">
        <v>39.5</v>
      </c>
      <c r="I215" s="98">
        <v>22</v>
      </c>
      <c r="J215" s="97">
        <f t="shared" si="3"/>
        <v>348</v>
      </c>
      <c r="K215" s="97">
        <f>RANK(J215,$J$2:$J$314,0)</f>
        <v>214</v>
      </c>
    </row>
    <row r="216" customFormat="1" customHeight="1" spans="1:11">
      <c r="A216" s="79">
        <v>190723</v>
      </c>
      <c r="B216" s="80" t="s">
        <v>289</v>
      </c>
      <c r="C216" s="83">
        <v>47.5</v>
      </c>
      <c r="D216" s="84">
        <v>52.5</v>
      </c>
      <c r="E216" s="83">
        <v>32.5</v>
      </c>
      <c r="F216" s="84">
        <v>74</v>
      </c>
      <c r="G216" s="83">
        <v>49</v>
      </c>
      <c r="H216" s="90">
        <v>46</v>
      </c>
      <c r="I216" s="98">
        <v>45</v>
      </c>
      <c r="J216" s="97">
        <f t="shared" si="3"/>
        <v>346.5</v>
      </c>
      <c r="K216" s="97">
        <f>RANK(J216,$J$2:$J$314,0)</f>
        <v>215</v>
      </c>
    </row>
    <row r="217" customFormat="1" customHeight="1" spans="1:11">
      <c r="A217" s="79">
        <v>190711</v>
      </c>
      <c r="B217" s="80" t="s">
        <v>277</v>
      </c>
      <c r="C217" s="83">
        <v>62</v>
      </c>
      <c r="D217" s="84">
        <v>27.5</v>
      </c>
      <c r="E217" s="83">
        <v>30</v>
      </c>
      <c r="F217" s="84">
        <v>78</v>
      </c>
      <c r="G217" s="83">
        <v>41</v>
      </c>
      <c r="H217" s="90">
        <v>51</v>
      </c>
      <c r="I217" s="98">
        <v>55</v>
      </c>
      <c r="J217" s="97">
        <f t="shared" si="3"/>
        <v>344.5</v>
      </c>
      <c r="K217" s="97">
        <f>RANK(J217,$J$2:$J$314,0)</f>
        <v>216</v>
      </c>
    </row>
    <row r="218" customFormat="1" customHeight="1" spans="1:11">
      <c r="A218" s="79">
        <v>190633</v>
      </c>
      <c r="B218" s="80" t="s">
        <v>258</v>
      </c>
      <c r="C218" s="83">
        <v>64</v>
      </c>
      <c r="D218" s="84">
        <v>28</v>
      </c>
      <c r="E218" s="83">
        <v>57.5</v>
      </c>
      <c r="F218" s="84">
        <v>70</v>
      </c>
      <c r="G218" s="83">
        <v>51</v>
      </c>
      <c r="H218" s="90">
        <v>33</v>
      </c>
      <c r="I218" s="98">
        <v>39</v>
      </c>
      <c r="J218" s="97">
        <f t="shared" si="3"/>
        <v>342.5</v>
      </c>
      <c r="K218" s="97">
        <f>RANK(J218,$J$2:$J$314,0)</f>
        <v>217</v>
      </c>
    </row>
    <row r="219" customFormat="1" customHeight="1" spans="1:11">
      <c r="A219" s="79">
        <v>190506</v>
      </c>
      <c r="B219" s="80" t="s">
        <v>192</v>
      </c>
      <c r="C219" s="83">
        <v>47</v>
      </c>
      <c r="D219" s="84">
        <v>40</v>
      </c>
      <c r="E219" s="83">
        <v>37</v>
      </c>
      <c r="F219" s="84">
        <v>71</v>
      </c>
      <c r="G219" s="83">
        <v>45</v>
      </c>
      <c r="H219" s="90">
        <v>41</v>
      </c>
      <c r="I219" s="98">
        <v>56</v>
      </c>
      <c r="J219" s="97">
        <f t="shared" si="3"/>
        <v>337</v>
      </c>
      <c r="K219" s="97">
        <f>RANK(J219,$J$2:$J$314,0)</f>
        <v>218</v>
      </c>
    </row>
    <row r="220" customFormat="1" customHeight="1" spans="1:11">
      <c r="A220" s="79">
        <v>190515</v>
      </c>
      <c r="B220" s="80" t="s">
        <v>201</v>
      </c>
      <c r="C220" s="83">
        <v>50.5</v>
      </c>
      <c r="D220" s="84">
        <v>38</v>
      </c>
      <c r="E220" s="83">
        <v>39.5</v>
      </c>
      <c r="F220" s="84">
        <v>75</v>
      </c>
      <c r="G220" s="83">
        <v>41</v>
      </c>
      <c r="H220" s="90">
        <v>39</v>
      </c>
      <c r="I220" s="98">
        <v>54</v>
      </c>
      <c r="J220" s="97">
        <f t="shared" si="3"/>
        <v>337</v>
      </c>
      <c r="K220" s="97">
        <f>RANK(J220,$J$2:$J$314,0)</f>
        <v>218</v>
      </c>
    </row>
    <row r="221" customFormat="1" customHeight="1" spans="1:11">
      <c r="A221" s="79">
        <v>190323</v>
      </c>
      <c r="B221" s="80" t="s">
        <v>131</v>
      </c>
      <c r="C221" s="83">
        <v>69.5</v>
      </c>
      <c r="D221" s="84">
        <v>19</v>
      </c>
      <c r="E221" s="83">
        <v>35.5</v>
      </c>
      <c r="F221" s="84">
        <v>63</v>
      </c>
      <c r="G221" s="83">
        <v>55</v>
      </c>
      <c r="H221" s="90">
        <v>37</v>
      </c>
      <c r="I221" s="98">
        <v>56</v>
      </c>
      <c r="J221" s="97">
        <f t="shared" si="3"/>
        <v>335</v>
      </c>
      <c r="K221" s="97">
        <f>RANK(J221,$J$2:$J$314,0)</f>
        <v>220</v>
      </c>
    </row>
    <row r="222" customFormat="1" customHeight="1" spans="1:11">
      <c r="A222" s="79">
        <v>190123</v>
      </c>
      <c r="B222" s="80" t="s">
        <v>41</v>
      </c>
      <c r="C222" s="83">
        <v>64</v>
      </c>
      <c r="D222" s="84">
        <v>18</v>
      </c>
      <c r="E222" s="83">
        <v>30.5</v>
      </c>
      <c r="F222" s="84">
        <v>88</v>
      </c>
      <c r="G222" s="83">
        <v>46</v>
      </c>
      <c r="H222" s="90">
        <v>40</v>
      </c>
      <c r="I222" s="98">
        <v>48</v>
      </c>
      <c r="J222" s="97">
        <f t="shared" si="3"/>
        <v>334.5</v>
      </c>
      <c r="K222" s="97">
        <f>RANK(J222,$J$2:$J$314,0)</f>
        <v>221</v>
      </c>
    </row>
    <row r="223" customFormat="1" customHeight="1" spans="1:11">
      <c r="A223" s="79">
        <v>190232</v>
      </c>
      <c r="B223" s="80" t="s">
        <v>102</v>
      </c>
      <c r="C223" s="83">
        <v>69.5</v>
      </c>
      <c r="D223" s="84">
        <v>46</v>
      </c>
      <c r="E223" s="83">
        <v>41.5</v>
      </c>
      <c r="F223" s="84">
        <v>75</v>
      </c>
      <c r="G223" s="83">
        <v>36</v>
      </c>
      <c r="H223" s="90">
        <v>32</v>
      </c>
      <c r="I223" s="98">
        <v>34</v>
      </c>
      <c r="J223" s="97">
        <f t="shared" si="3"/>
        <v>334</v>
      </c>
      <c r="K223" s="97">
        <f>RANK(J223,$J$2:$J$314,0)</f>
        <v>222</v>
      </c>
    </row>
    <row r="224" customFormat="1" customHeight="1" spans="1:11">
      <c r="A224" s="79">
        <v>190422</v>
      </c>
      <c r="B224" s="80" t="s">
        <v>168</v>
      </c>
      <c r="C224" s="83">
        <v>58</v>
      </c>
      <c r="D224" s="84">
        <v>34</v>
      </c>
      <c r="E224" s="92">
        <v>30.5</v>
      </c>
      <c r="F224" s="84">
        <v>72</v>
      </c>
      <c r="G224" s="83">
        <v>46</v>
      </c>
      <c r="H224" s="90">
        <v>39</v>
      </c>
      <c r="I224" s="98">
        <v>54</v>
      </c>
      <c r="J224" s="97">
        <f t="shared" si="3"/>
        <v>333.5</v>
      </c>
      <c r="K224" s="97">
        <f>RANK(J224,$J$2:$J$314,0)</f>
        <v>223</v>
      </c>
    </row>
    <row r="225" customFormat="1" customHeight="1" spans="1:11">
      <c r="A225" s="79">
        <v>190420</v>
      </c>
      <c r="B225" s="80" t="s">
        <v>166</v>
      </c>
      <c r="C225" s="83">
        <v>65</v>
      </c>
      <c r="D225" s="84">
        <v>26</v>
      </c>
      <c r="E225" s="92">
        <v>32</v>
      </c>
      <c r="F225" s="84">
        <v>54</v>
      </c>
      <c r="G225" s="83">
        <v>49</v>
      </c>
      <c r="H225" s="90">
        <v>50</v>
      </c>
      <c r="I225" s="98">
        <v>56</v>
      </c>
      <c r="J225" s="97">
        <f t="shared" si="3"/>
        <v>332</v>
      </c>
      <c r="K225" s="97">
        <f>RANK(J225,$J$2:$J$314,0)</f>
        <v>224</v>
      </c>
    </row>
    <row r="226" customFormat="1" customHeight="1" spans="1:11">
      <c r="A226" s="79">
        <v>190638</v>
      </c>
      <c r="B226" s="80" t="s">
        <v>263</v>
      </c>
      <c r="C226" s="83">
        <v>60.5</v>
      </c>
      <c r="D226" s="84">
        <v>16.5</v>
      </c>
      <c r="E226" s="83">
        <v>56</v>
      </c>
      <c r="F226" s="84">
        <v>62</v>
      </c>
      <c r="G226" s="83">
        <v>60</v>
      </c>
      <c r="H226" s="90">
        <v>47</v>
      </c>
      <c r="I226" s="98">
        <v>30</v>
      </c>
      <c r="J226" s="97">
        <f t="shared" si="3"/>
        <v>332</v>
      </c>
      <c r="K226" s="97">
        <f>RANK(J226,$J$2:$J$314,0)</f>
        <v>224</v>
      </c>
    </row>
    <row r="227" customFormat="1" customHeight="1" spans="1:11">
      <c r="A227" s="79">
        <v>190216</v>
      </c>
      <c r="B227" s="80" t="s">
        <v>86</v>
      </c>
      <c r="C227" s="83">
        <v>39</v>
      </c>
      <c r="D227" s="84">
        <v>28</v>
      </c>
      <c r="E227" s="83">
        <v>48</v>
      </c>
      <c r="F227" s="91">
        <v>77</v>
      </c>
      <c r="G227" s="83">
        <v>72</v>
      </c>
      <c r="H227" s="90">
        <v>35</v>
      </c>
      <c r="I227" s="98">
        <v>32</v>
      </c>
      <c r="J227" s="97">
        <f t="shared" si="3"/>
        <v>331</v>
      </c>
      <c r="K227" s="97">
        <f>RANK(J227,$J$2:$J$314,0)</f>
        <v>226</v>
      </c>
    </row>
    <row r="228" customFormat="1" customHeight="1" spans="1:11">
      <c r="A228" s="79">
        <v>190825</v>
      </c>
      <c r="B228" s="80" t="s">
        <v>329</v>
      </c>
      <c r="C228" s="83">
        <v>63.5</v>
      </c>
      <c r="D228" s="84">
        <v>18.5</v>
      </c>
      <c r="E228" s="83">
        <v>49.5</v>
      </c>
      <c r="F228" s="84">
        <v>65</v>
      </c>
      <c r="G228" s="83">
        <v>64</v>
      </c>
      <c r="H228" s="90">
        <v>33</v>
      </c>
      <c r="I228" s="98">
        <v>35</v>
      </c>
      <c r="J228" s="97">
        <f t="shared" si="3"/>
        <v>328.5</v>
      </c>
      <c r="K228" s="97">
        <f>RANK(J228,$J$2:$J$314,0)</f>
        <v>227</v>
      </c>
    </row>
    <row r="229" customFormat="1" customHeight="1" spans="1:11">
      <c r="A229" s="79">
        <v>190436</v>
      </c>
      <c r="B229" s="80" t="s">
        <v>182</v>
      </c>
      <c r="C229" s="83">
        <v>54</v>
      </c>
      <c r="D229" s="84">
        <v>24</v>
      </c>
      <c r="E229" s="92">
        <v>54</v>
      </c>
      <c r="F229" s="84">
        <v>76</v>
      </c>
      <c r="G229" s="83">
        <v>30</v>
      </c>
      <c r="H229" s="90">
        <v>34</v>
      </c>
      <c r="I229" s="98">
        <v>54</v>
      </c>
      <c r="J229" s="97">
        <f t="shared" si="3"/>
        <v>326</v>
      </c>
      <c r="K229" s="97">
        <f>RANK(J229,$J$2:$J$314,0)</f>
        <v>228</v>
      </c>
    </row>
    <row r="230" customFormat="1" customHeight="1" spans="1:11">
      <c r="A230" s="79">
        <v>190822</v>
      </c>
      <c r="B230" s="80" t="s">
        <v>326</v>
      </c>
      <c r="C230" s="83">
        <v>57</v>
      </c>
      <c r="D230" s="84">
        <v>30</v>
      </c>
      <c r="E230" s="83">
        <v>46</v>
      </c>
      <c r="F230" s="84">
        <v>57</v>
      </c>
      <c r="G230" s="83">
        <v>56</v>
      </c>
      <c r="H230" s="90">
        <v>49</v>
      </c>
      <c r="I230" s="98">
        <v>30</v>
      </c>
      <c r="J230" s="97">
        <f t="shared" si="3"/>
        <v>325</v>
      </c>
      <c r="K230" s="97">
        <f>RANK(J230,$J$2:$J$314,0)</f>
        <v>229</v>
      </c>
    </row>
    <row r="231" customFormat="1" customHeight="1" spans="1:11">
      <c r="A231" s="79">
        <v>190714</v>
      </c>
      <c r="B231" s="80" t="s">
        <v>280</v>
      </c>
      <c r="C231" s="83">
        <v>55</v>
      </c>
      <c r="D231" s="84">
        <v>22</v>
      </c>
      <c r="E231" s="83">
        <v>38</v>
      </c>
      <c r="F231" s="84">
        <v>76</v>
      </c>
      <c r="G231" s="83">
        <v>49</v>
      </c>
      <c r="H231" s="90">
        <v>39.5</v>
      </c>
      <c r="I231" s="98">
        <v>43</v>
      </c>
      <c r="J231" s="97">
        <f t="shared" si="3"/>
        <v>322.5</v>
      </c>
      <c r="K231" s="97">
        <f>RANK(J231,$J$2:$J$314,0)</f>
        <v>230</v>
      </c>
    </row>
    <row r="232" customFormat="1" customHeight="1" spans="1:11">
      <c r="A232" s="79">
        <v>190801</v>
      </c>
      <c r="B232" s="80" t="s">
        <v>305</v>
      </c>
      <c r="C232" s="83">
        <v>65</v>
      </c>
      <c r="D232" s="84">
        <v>18</v>
      </c>
      <c r="E232" s="83">
        <v>44.5</v>
      </c>
      <c r="F232" s="84">
        <v>73</v>
      </c>
      <c r="G232" s="83">
        <v>60</v>
      </c>
      <c r="H232" s="90">
        <v>32</v>
      </c>
      <c r="I232" s="98">
        <v>30</v>
      </c>
      <c r="J232" s="97">
        <f t="shared" si="3"/>
        <v>322.5</v>
      </c>
      <c r="K232" s="97">
        <f>RANK(J232,$J$2:$J$314,0)</f>
        <v>230</v>
      </c>
    </row>
    <row r="233" customFormat="1" customHeight="1" spans="1:11">
      <c r="A233" s="79">
        <v>190707</v>
      </c>
      <c r="B233" s="80" t="s">
        <v>273</v>
      </c>
      <c r="C233" s="83">
        <v>53.5</v>
      </c>
      <c r="D233" s="84">
        <v>20</v>
      </c>
      <c r="E233" s="83">
        <v>35</v>
      </c>
      <c r="F233" s="84">
        <v>75</v>
      </c>
      <c r="G233" s="83">
        <v>57</v>
      </c>
      <c r="H233" s="90">
        <v>43</v>
      </c>
      <c r="I233" s="98">
        <v>38</v>
      </c>
      <c r="J233" s="97">
        <f t="shared" si="3"/>
        <v>321.5</v>
      </c>
      <c r="K233" s="97">
        <f>RANK(J233,$J$2:$J$314,0)</f>
        <v>232</v>
      </c>
    </row>
    <row r="234" customFormat="1" customHeight="1" spans="1:11">
      <c r="A234" s="79">
        <v>190221</v>
      </c>
      <c r="B234" s="80" t="s">
        <v>91</v>
      </c>
      <c r="C234" s="83">
        <v>63.5</v>
      </c>
      <c r="D234" s="84">
        <v>42</v>
      </c>
      <c r="E234" s="83">
        <v>45</v>
      </c>
      <c r="F234" s="84">
        <v>63</v>
      </c>
      <c r="G234" s="83">
        <v>55</v>
      </c>
      <c r="H234" s="90">
        <v>21</v>
      </c>
      <c r="I234" s="98">
        <v>31</v>
      </c>
      <c r="J234" s="97">
        <f t="shared" si="3"/>
        <v>320.5</v>
      </c>
      <c r="K234" s="97">
        <f>RANK(J234,$J$2:$J$314,0)</f>
        <v>233</v>
      </c>
    </row>
    <row r="235" customFormat="1" customHeight="1" spans="1:11">
      <c r="A235" s="79">
        <v>190431</v>
      </c>
      <c r="B235" s="80" t="s">
        <v>177</v>
      </c>
      <c r="C235" s="83">
        <v>54</v>
      </c>
      <c r="D235" s="84">
        <v>73</v>
      </c>
      <c r="E235" s="92">
        <v>27.5</v>
      </c>
      <c r="F235" s="84">
        <v>76</v>
      </c>
      <c r="G235" s="83">
        <v>23</v>
      </c>
      <c r="H235" s="90">
        <v>38</v>
      </c>
      <c r="I235" s="98">
        <v>28</v>
      </c>
      <c r="J235" s="97">
        <f t="shared" si="3"/>
        <v>319.5</v>
      </c>
      <c r="K235" s="97">
        <f>RANK(J235,$J$2:$J$314,0)</f>
        <v>234</v>
      </c>
    </row>
    <row r="236" customFormat="1" customHeight="1" spans="1:11">
      <c r="A236" s="79">
        <v>190609</v>
      </c>
      <c r="B236" s="80" t="s">
        <v>234</v>
      </c>
      <c r="C236" s="83">
        <v>61</v>
      </c>
      <c r="D236" s="84">
        <v>30.5</v>
      </c>
      <c r="E236" s="83">
        <v>67.5</v>
      </c>
      <c r="F236" s="84">
        <v>58</v>
      </c>
      <c r="G236" s="83">
        <v>45</v>
      </c>
      <c r="H236" s="90">
        <v>25</v>
      </c>
      <c r="I236" s="98">
        <v>32</v>
      </c>
      <c r="J236" s="97">
        <f t="shared" si="3"/>
        <v>319</v>
      </c>
      <c r="K236" s="97">
        <f>RANK(J236,$J$2:$J$314,0)</f>
        <v>235</v>
      </c>
    </row>
    <row r="237" customFormat="1" customHeight="1" spans="1:11">
      <c r="A237" s="79">
        <v>190833</v>
      </c>
      <c r="B237" s="80" t="s">
        <v>337</v>
      </c>
      <c r="C237" s="83">
        <v>62</v>
      </c>
      <c r="D237" s="84">
        <v>12</v>
      </c>
      <c r="E237" s="83">
        <v>27</v>
      </c>
      <c r="F237" s="84">
        <v>59</v>
      </c>
      <c r="G237" s="83">
        <v>58</v>
      </c>
      <c r="H237" s="90">
        <v>65</v>
      </c>
      <c r="I237" s="98">
        <v>36</v>
      </c>
      <c r="J237" s="97">
        <f t="shared" si="3"/>
        <v>319</v>
      </c>
      <c r="K237" s="97">
        <f>RANK(J237,$J$2:$J$314,0)</f>
        <v>235</v>
      </c>
    </row>
    <row r="238" customFormat="1" customHeight="1" spans="1:11">
      <c r="A238" s="79">
        <v>190114</v>
      </c>
      <c r="B238" s="80" t="s">
        <v>32</v>
      </c>
      <c r="C238" s="81">
        <v>71</v>
      </c>
      <c r="D238" s="82">
        <v>12</v>
      </c>
      <c r="E238" s="81">
        <v>38</v>
      </c>
      <c r="F238" s="82">
        <v>81</v>
      </c>
      <c r="G238" s="81">
        <v>43</v>
      </c>
      <c r="H238" s="89">
        <v>24</v>
      </c>
      <c r="I238" s="96">
        <v>49</v>
      </c>
      <c r="J238" s="97">
        <f t="shared" si="3"/>
        <v>318</v>
      </c>
      <c r="K238" s="97">
        <f>RANK(J238,$J$2:$J$314,0)</f>
        <v>237</v>
      </c>
    </row>
    <row r="239" customFormat="1" customHeight="1" spans="1:11">
      <c r="A239" s="79">
        <v>190732</v>
      </c>
      <c r="B239" s="80" t="s">
        <v>298</v>
      </c>
      <c r="C239" s="83">
        <v>54.5</v>
      </c>
      <c r="D239" s="84">
        <v>12</v>
      </c>
      <c r="E239" s="83">
        <v>39.5</v>
      </c>
      <c r="F239" s="84">
        <v>85</v>
      </c>
      <c r="G239" s="83">
        <v>60</v>
      </c>
      <c r="H239" s="90">
        <v>30</v>
      </c>
      <c r="I239" s="98">
        <v>37</v>
      </c>
      <c r="J239" s="97">
        <f t="shared" si="3"/>
        <v>318</v>
      </c>
      <c r="K239" s="97">
        <f>RANK(J239,$J$2:$J$314,0)</f>
        <v>237</v>
      </c>
    </row>
    <row r="240" customFormat="1" customHeight="1" spans="1:11">
      <c r="A240" s="79">
        <v>190415</v>
      </c>
      <c r="B240" s="80" t="s">
        <v>161</v>
      </c>
      <c r="C240" s="83">
        <v>62</v>
      </c>
      <c r="D240" s="84">
        <v>22</v>
      </c>
      <c r="E240" s="92">
        <v>45</v>
      </c>
      <c r="F240" s="84">
        <v>83</v>
      </c>
      <c r="G240" s="83">
        <v>49</v>
      </c>
      <c r="H240" s="90">
        <v>28</v>
      </c>
      <c r="I240" s="98">
        <v>28</v>
      </c>
      <c r="J240" s="97">
        <f t="shared" si="3"/>
        <v>317</v>
      </c>
      <c r="K240" s="97">
        <f>RANK(J240,$J$2:$J$314,0)</f>
        <v>239</v>
      </c>
    </row>
    <row r="241" customFormat="1" customHeight="1" spans="1:11">
      <c r="A241" s="79">
        <v>190337</v>
      </c>
      <c r="B241" s="80" t="s">
        <v>145</v>
      </c>
      <c r="C241" s="83">
        <v>67.5</v>
      </c>
      <c r="D241" s="84">
        <v>14</v>
      </c>
      <c r="E241" s="83">
        <v>24</v>
      </c>
      <c r="F241" s="84">
        <v>76</v>
      </c>
      <c r="G241" s="83">
        <v>68</v>
      </c>
      <c r="H241" s="90">
        <v>31</v>
      </c>
      <c r="I241" s="98">
        <v>31</v>
      </c>
      <c r="J241" s="97">
        <f t="shared" si="3"/>
        <v>311.5</v>
      </c>
      <c r="K241" s="97">
        <f>RANK(J241,$J$2:$J$314,0)</f>
        <v>240</v>
      </c>
    </row>
    <row r="242" customFormat="1" customHeight="1" spans="1:11">
      <c r="A242" s="79">
        <v>190134</v>
      </c>
      <c r="B242" s="80" t="s">
        <v>351</v>
      </c>
      <c r="C242" s="83">
        <v>70.5</v>
      </c>
      <c r="D242" s="84">
        <v>24</v>
      </c>
      <c r="E242" s="83">
        <v>40.5</v>
      </c>
      <c r="F242" s="84">
        <v>78</v>
      </c>
      <c r="G242" s="83">
        <v>23</v>
      </c>
      <c r="H242" s="90">
        <v>27</v>
      </c>
      <c r="I242" s="98">
        <v>47</v>
      </c>
      <c r="J242" s="97">
        <f t="shared" si="3"/>
        <v>310</v>
      </c>
      <c r="K242" s="97">
        <f>RANK(J242,$J$2:$J$314,0)</f>
        <v>241</v>
      </c>
    </row>
    <row r="243" customFormat="1" customHeight="1" spans="1:11">
      <c r="A243" s="79">
        <v>190417</v>
      </c>
      <c r="B243" s="80" t="s">
        <v>163</v>
      </c>
      <c r="C243" s="83">
        <v>67.5</v>
      </c>
      <c r="D243" s="84">
        <v>22.5</v>
      </c>
      <c r="E243" s="92">
        <v>32</v>
      </c>
      <c r="F243" s="84">
        <v>70</v>
      </c>
      <c r="G243" s="83">
        <v>40</v>
      </c>
      <c r="H243" s="90">
        <v>33</v>
      </c>
      <c r="I243" s="98">
        <v>45</v>
      </c>
      <c r="J243" s="97">
        <f t="shared" si="3"/>
        <v>310</v>
      </c>
      <c r="K243" s="97">
        <f>RANK(J243,$J$2:$J$314,0)</f>
        <v>241</v>
      </c>
    </row>
    <row r="244" customFormat="1" customHeight="1" spans="1:11">
      <c r="A244" s="79">
        <v>190403</v>
      </c>
      <c r="B244" s="80" t="s">
        <v>149</v>
      </c>
      <c r="C244" s="83">
        <v>60</v>
      </c>
      <c r="D244" s="84">
        <v>13</v>
      </c>
      <c r="E244" s="92">
        <v>39.5</v>
      </c>
      <c r="F244" s="84">
        <v>80</v>
      </c>
      <c r="G244" s="83">
        <v>37</v>
      </c>
      <c r="H244" s="90">
        <v>39.5</v>
      </c>
      <c r="I244" s="98">
        <v>40</v>
      </c>
      <c r="J244" s="97">
        <f t="shared" si="3"/>
        <v>309</v>
      </c>
      <c r="K244" s="97">
        <f>RANK(J244,$J$2:$J$314,0)</f>
        <v>243</v>
      </c>
    </row>
    <row r="245" customFormat="1" customHeight="1" spans="1:11">
      <c r="A245" s="79">
        <v>190514</v>
      </c>
      <c r="B245" s="80" t="s">
        <v>200</v>
      </c>
      <c r="C245" s="83">
        <v>38</v>
      </c>
      <c r="D245" s="84">
        <v>12</v>
      </c>
      <c r="E245" s="83">
        <v>62.5</v>
      </c>
      <c r="F245" s="84">
        <v>67</v>
      </c>
      <c r="G245" s="83">
        <v>41</v>
      </c>
      <c r="H245" s="90">
        <v>35</v>
      </c>
      <c r="I245" s="98">
        <v>53</v>
      </c>
      <c r="J245" s="97">
        <f t="shared" si="3"/>
        <v>308.5</v>
      </c>
      <c r="K245" s="97">
        <f>RANK(J245,$J$2:$J$314,0)</f>
        <v>244</v>
      </c>
    </row>
    <row r="246" customFormat="1" customHeight="1" spans="1:11">
      <c r="A246" s="79">
        <v>190503</v>
      </c>
      <c r="B246" s="80" t="s">
        <v>189</v>
      </c>
      <c r="C246" s="83">
        <v>60</v>
      </c>
      <c r="D246" s="84">
        <v>14</v>
      </c>
      <c r="E246" s="83">
        <v>36</v>
      </c>
      <c r="F246" s="84">
        <v>61</v>
      </c>
      <c r="G246" s="83">
        <v>49</v>
      </c>
      <c r="H246" s="90">
        <v>40</v>
      </c>
      <c r="I246" s="98">
        <v>48</v>
      </c>
      <c r="J246" s="97">
        <f t="shared" si="3"/>
        <v>308</v>
      </c>
      <c r="K246" s="97">
        <f>RANK(J246,$J$2:$J$314,0)</f>
        <v>245</v>
      </c>
    </row>
    <row r="247" customFormat="1" customHeight="1" spans="1:11">
      <c r="A247" s="79">
        <v>190605</v>
      </c>
      <c r="B247" s="80" t="s">
        <v>230</v>
      </c>
      <c r="C247" s="83">
        <v>27</v>
      </c>
      <c r="D247" s="84">
        <v>48</v>
      </c>
      <c r="E247" s="83">
        <v>60</v>
      </c>
      <c r="F247" s="84">
        <v>82</v>
      </c>
      <c r="G247" s="83">
        <v>45</v>
      </c>
      <c r="H247" s="90">
        <v>20</v>
      </c>
      <c r="I247" s="98">
        <v>26</v>
      </c>
      <c r="J247" s="97">
        <f t="shared" si="3"/>
        <v>308</v>
      </c>
      <c r="K247" s="97">
        <f>RANK(J247,$J$2:$J$314,0)</f>
        <v>245</v>
      </c>
    </row>
    <row r="248" customFormat="1" customHeight="1" spans="1:11">
      <c r="A248" s="79">
        <v>190637</v>
      </c>
      <c r="B248" s="80" t="s">
        <v>262</v>
      </c>
      <c r="C248" s="83">
        <v>53.5</v>
      </c>
      <c r="D248" s="84">
        <v>24</v>
      </c>
      <c r="E248" s="83">
        <v>45</v>
      </c>
      <c r="F248" s="84">
        <v>65</v>
      </c>
      <c r="G248" s="83">
        <v>38</v>
      </c>
      <c r="H248" s="90">
        <v>36</v>
      </c>
      <c r="I248" s="98">
        <v>46</v>
      </c>
      <c r="J248" s="97">
        <f t="shared" si="3"/>
        <v>307.5</v>
      </c>
      <c r="K248" s="97">
        <f>RANK(J248,$J$2:$J$314,0)</f>
        <v>247</v>
      </c>
    </row>
    <row r="249" customFormat="1" customHeight="1" spans="1:11">
      <c r="A249" s="79">
        <v>190713</v>
      </c>
      <c r="B249" s="80" t="s">
        <v>279</v>
      </c>
      <c r="C249" s="83">
        <v>52</v>
      </c>
      <c r="D249" s="84">
        <v>23</v>
      </c>
      <c r="E249" s="83">
        <v>31.5</v>
      </c>
      <c r="F249" s="84">
        <v>73</v>
      </c>
      <c r="G249" s="83">
        <v>55</v>
      </c>
      <c r="H249" s="90">
        <v>41</v>
      </c>
      <c r="I249" s="98">
        <v>31</v>
      </c>
      <c r="J249" s="97">
        <f t="shared" si="3"/>
        <v>306.5</v>
      </c>
      <c r="K249" s="97">
        <f>RANK(J249,$J$2:$J$314,0)</f>
        <v>248</v>
      </c>
    </row>
    <row r="250" customFormat="1" customHeight="1" spans="1:11">
      <c r="A250" s="79">
        <v>190112</v>
      </c>
      <c r="B250" s="80" t="s">
        <v>30</v>
      </c>
      <c r="C250" s="83">
        <v>46.5</v>
      </c>
      <c r="D250" s="84">
        <v>29</v>
      </c>
      <c r="E250" s="83">
        <v>53</v>
      </c>
      <c r="F250" s="84">
        <v>73</v>
      </c>
      <c r="G250" s="83">
        <v>41</v>
      </c>
      <c r="H250" s="90">
        <v>31</v>
      </c>
      <c r="I250" s="98">
        <v>32</v>
      </c>
      <c r="J250" s="97">
        <f t="shared" si="3"/>
        <v>305.5</v>
      </c>
      <c r="K250" s="97">
        <f>RANK(J250,$J$2:$J$314,0)</f>
        <v>249</v>
      </c>
    </row>
    <row r="251" customFormat="1" customHeight="1" spans="1:11">
      <c r="A251" s="79">
        <v>190439</v>
      </c>
      <c r="B251" s="80" t="s">
        <v>185</v>
      </c>
      <c r="C251" s="83">
        <v>52.5</v>
      </c>
      <c r="D251" s="84">
        <v>8</v>
      </c>
      <c r="E251" s="92">
        <v>28</v>
      </c>
      <c r="F251" s="84">
        <v>65</v>
      </c>
      <c r="G251" s="83">
        <v>60</v>
      </c>
      <c r="H251" s="90">
        <v>50</v>
      </c>
      <c r="I251" s="98">
        <v>42</v>
      </c>
      <c r="J251" s="97">
        <f t="shared" si="3"/>
        <v>305.5</v>
      </c>
      <c r="K251" s="97">
        <f>RANK(J251,$J$2:$J$314,0)</f>
        <v>249</v>
      </c>
    </row>
    <row r="252" customFormat="1" customHeight="1" spans="1:11">
      <c r="A252" s="79">
        <v>190231</v>
      </c>
      <c r="B252" s="80" t="s">
        <v>101</v>
      </c>
      <c r="C252" s="83">
        <v>67</v>
      </c>
      <c r="D252" s="84">
        <v>26</v>
      </c>
      <c r="E252" s="83">
        <v>57.5</v>
      </c>
      <c r="F252" s="84">
        <v>54</v>
      </c>
      <c r="G252" s="83">
        <v>33</v>
      </c>
      <c r="H252" s="90">
        <v>31.5</v>
      </c>
      <c r="I252" s="98">
        <v>35</v>
      </c>
      <c r="J252" s="97">
        <f t="shared" si="3"/>
        <v>304</v>
      </c>
      <c r="K252" s="97">
        <f>RANK(J252,$J$2:$J$314,0)</f>
        <v>251</v>
      </c>
    </row>
    <row r="253" customFormat="1" customHeight="1" spans="1:11">
      <c r="A253" s="79">
        <v>190127</v>
      </c>
      <c r="B253" s="80" t="s">
        <v>45</v>
      </c>
      <c r="C253" s="83">
        <v>53</v>
      </c>
      <c r="D253" s="84">
        <v>20</v>
      </c>
      <c r="E253" s="83">
        <v>43</v>
      </c>
      <c r="F253" s="84">
        <v>77</v>
      </c>
      <c r="G253" s="83">
        <v>41</v>
      </c>
      <c r="H253" s="90">
        <v>40</v>
      </c>
      <c r="I253" s="98">
        <v>29</v>
      </c>
      <c r="J253" s="97">
        <f t="shared" si="3"/>
        <v>303</v>
      </c>
      <c r="K253" s="97">
        <f>RANK(J253,$J$2:$J$314,0)</f>
        <v>252</v>
      </c>
    </row>
    <row r="254" customFormat="1" customHeight="1" spans="1:11">
      <c r="A254" s="79">
        <v>190731</v>
      </c>
      <c r="B254" s="80" t="s">
        <v>297</v>
      </c>
      <c r="C254" s="83">
        <v>76</v>
      </c>
      <c r="D254" s="84"/>
      <c r="E254" s="83"/>
      <c r="F254" s="84">
        <v>92</v>
      </c>
      <c r="G254" s="83">
        <v>80</v>
      </c>
      <c r="H254" s="90"/>
      <c r="I254" s="98">
        <v>55</v>
      </c>
      <c r="J254" s="97">
        <f t="shared" si="3"/>
        <v>303</v>
      </c>
      <c r="K254" s="97">
        <f>RANK(J254,$J$2:$J$314,0)</f>
        <v>252</v>
      </c>
    </row>
    <row r="255" customFormat="1" customHeight="1" spans="1:11">
      <c r="A255" s="79">
        <v>190709</v>
      </c>
      <c r="B255" s="80" t="s">
        <v>275</v>
      </c>
      <c r="C255" s="83">
        <v>66.5</v>
      </c>
      <c r="D255" s="84">
        <v>4</v>
      </c>
      <c r="E255" s="83">
        <v>39.5</v>
      </c>
      <c r="F255" s="84">
        <v>72</v>
      </c>
      <c r="G255" s="83">
        <v>65</v>
      </c>
      <c r="H255" s="90">
        <v>17</v>
      </c>
      <c r="I255" s="98">
        <v>38</v>
      </c>
      <c r="J255" s="97">
        <f t="shared" si="3"/>
        <v>302</v>
      </c>
      <c r="K255" s="97">
        <f>RANK(J255,$J$2:$J$314,0)</f>
        <v>254</v>
      </c>
    </row>
    <row r="256" customFormat="1" customHeight="1" spans="1:11">
      <c r="A256" s="79">
        <v>190201</v>
      </c>
      <c r="B256" s="80" t="s">
        <v>71</v>
      </c>
      <c r="C256" s="83">
        <v>54.5</v>
      </c>
      <c r="D256" s="84">
        <v>33</v>
      </c>
      <c r="E256" s="83">
        <v>39</v>
      </c>
      <c r="F256" s="84">
        <v>48</v>
      </c>
      <c r="G256" s="83">
        <v>52</v>
      </c>
      <c r="H256" s="90">
        <v>46</v>
      </c>
      <c r="I256" s="98">
        <v>25</v>
      </c>
      <c r="J256" s="97">
        <f t="shared" si="3"/>
        <v>297.5</v>
      </c>
      <c r="K256" s="97">
        <f>RANK(J256,$J$2:$J$314,0)</f>
        <v>255</v>
      </c>
    </row>
    <row r="257" customFormat="1" customHeight="1" spans="1:11">
      <c r="A257" s="79">
        <v>190138</v>
      </c>
      <c r="B257" s="80" t="s">
        <v>57</v>
      </c>
      <c r="C257" s="83">
        <v>60</v>
      </c>
      <c r="D257" s="84">
        <v>10</v>
      </c>
      <c r="E257" s="83">
        <v>69</v>
      </c>
      <c r="F257" s="84">
        <v>63</v>
      </c>
      <c r="G257" s="83">
        <v>28</v>
      </c>
      <c r="H257" s="90">
        <v>40</v>
      </c>
      <c r="I257" s="98">
        <v>27</v>
      </c>
      <c r="J257" s="97">
        <f t="shared" si="3"/>
        <v>297</v>
      </c>
      <c r="K257" s="97">
        <f>RANK(J257,$J$2:$J$314,0)</f>
        <v>256</v>
      </c>
    </row>
    <row r="258" customFormat="1" customHeight="1" spans="1:11">
      <c r="A258" s="79">
        <v>190715</v>
      </c>
      <c r="B258" s="80" t="s">
        <v>281</v>
      </c>
      <c r="C258" s="83">
        <v>57.5</v>
      </c>
      <c r="D258" s="84">
        <v>14</v>
      </c>
      <c r="E258" s="83">
        <v>34</v>
      </c>
      <c r="F258" s="84">
        <v>69</v>
      </c>
      <c r="G258" s="83">
        <v>60</v>
      </c>
      <c r="H258" s="90">
        <v>35.5</v>
      </c>
      <c r="I258" s="98">
        <v>27</v>
      </c>
      <c r="J258" s="97">
        <f t="shared" ref="J258:J314" si="4">C258+D258+E258+F258+G258+H258+I258</f>
        <v>297</v>
      </c>
      <c r="K258" s="97">
        <f>RANK(J258,$J$2:$J$314,0)</f>
        <v>256</v>
      </c>
    </row>
    <row r="259" customFormat="1" customHeight="1" spans="1:11">
      <c r="A259" s="79">
        <v>190122</v>
      </c>
      <c r="B259" s="80" t="s">
        <v>40</v>
      </c>
      <c r="C259" s="83">
        <v>60</v>
      </c>
      <c r="D259" s="84">
        <v>13</v>
      </c>
      <c r="E259" s="83">
        <v>29.5</v>
      </c>
      <c r="F259" s="91">
        <v>77</v>
      </c>
      <c r="G259" s="83">
        <v>40</v>
      </c>
      <c r="H259" s="90">
        <v>42</v>
      </c>
      <c r="I259" s="98">
        <v>35</v>
      </c>
      <c r="J259" s="97">
        <f t="shared" si="4"/>
        <v>296.5</v>
      </c>
      <c r="K259" s="97">
        <f>RANK(J259,$J$2:$J$314,0)</f>
        <v>258</v>
      </c>
    </row>
    <row r="260" customFormat="1" customHeight="1" spans="1:11">
      <c r="A260" s="79">
        <v>190526</v>
      </c>
      <c r="B260" s="80" t="s">
        <v>212</v>
      </c>
      <c r="C260" s="83">
        <v>63</v>
      </c>
      <c r="D260" s="84">
        <v>13</v>
      </c>
      <c r="E260" s="83">
        <v>28.5</v>
      </c>
      <c r="F260" s="84">
        <v>60</v>
      </c>
      <c r="G260" s="83">
        <v>52</v>
      </c>
      <c r="H260" s="90">
        <v>35</v>
      </c>
      <c r="I260" s="98">
        <v>43</v>
      </c>
      <c r="J260" s="97">
        <f t="shared" si="4"/>
        <v>294.5</v>
      </c>
      <c r="K260" s="97">
        <f>RANK(J260,$J$2:$J$314,0)</f>
        <v>259</v>
      </c>
    </row>
    <row r="261" customFormat="1" customHeight="1" spans="1:11">
      <c r="A261" s="79">
        <v>190810</v>
      </c>
      <c r="B261" s="80" t="s">
        <v>314</v>
      </c>
      <c r="C261" s="83">
        <v>55</v>
      </c>
      <c r="D261" s="84">
        <v>12</v>
      </c>
      <c r="E261" s="83">
        <v>46</v>
      </c>
      <c r="F261" s="84">
        <v>73</v>
      </c>
      <c r="G261" s="83">
        <v>54</v>
      </c>
      <c r="H261" s="90">
        <v>30</v>
      </c>
      <c r="I261" s="98">
        <v>24</v>
      </c>
      <c r="J261" s="97">
        <f t="shared" si="4"/>
        <v>294</v>
      </c>
      <c r="K261" s="97">
        <f>RANK(J261,$J$2:$J$314,0)</f>
        <v>260</v>
      </c>
    </row>
    <row r="262" customFormat="1" customHeight="1" spans="1:11">
      <c r="A262" s="79">
        <v>190704</v>
      </c>
      <c r="B262" s="80" t="s">
        <v>270</v>
      </c>
      <c r="C262" s="83">
        <v>59</v>
      </c>
      <c r="D262" s="84">
        <v>17</v>
      </c>
      <c r="E262" s="83">
        <v>37</v>
      </c>
      <c r="F262" s="84">
        <v>77</v>
      </c>
      <c r="G262" s="83">
        <v>39</v>
      </c>
      <c r="H262" s="90">
        <v>35</v>
      </c>
      <c r="I262" s="98">
        <v>29</v>
      </c>
      <c r="J262" s="97">
        <f t="shared" si="4"/>
        <v>293</v>
      </c>
      <c r="K262" s="97">
        <f>RANK(J262,$J$2:$J$314,0)</f>
        <v>261</v>
      </c>
    </row>
    <row r="263" customFormat="1" customHeight="1" spans="1:11">
      <c r="A263" s="79">
        <v>190729</v>
      </c>
      <c r="B263" s="80" t="s">
        <v>295</v>
      </c>
      <c r="C263" s="83">
        <v>58</v>
      </c>
      <c r="D263" s="84">
        <v>16</v>
      </c>
      <c r="E263" s="83">
        <v>28</v>
      </c>
      <c r="F263" s="84">
        <v>72</v>
      </c>
      <c r="G263" s="83">
        <v>63</v>
      </c>
      <c r="H263" s="90">
        <v>32</v>
      </c>
      <c r="I263" s="98">
        <v>24</v>
      </c>
      <c r="J263" s="97">
        <f t="shared" si="4"/>
        <v>293</v>
      </c>
      <c r="K263" s="97">
        <f>RANK(J263,$J$2:$J$314,0)</f>
        <v>261</v>
      </c>
    </row>
    <row r="264" customFormat="1" customHeight="1" spans="1:11">
      <c r="A264" s="79">
        <v>190419</v>
      </c>
      <c r="B264" s="80" t="s">
        <v>165</v>
      </c>
      <c r="C264" s="83">
        <v>65</v>
      </c>
      <c r="D264" s="84">
        <v>30</v>
      </c>
      <c r="E264" s="92">
        <v>28.5</v>
      </c>
      <c r="F264" s="84">
        <v>73</v>
      </c>
      <c r="G264" s="83">
        <v>29</v>
      </c>
      <c r="H264" s="90">
        <v>33</v>
      </c>
      <c r="I264" s="98">
        <v>30</v>
      </c>
      <c r="J264" s="97">
        <f t="shared" si="4"/>
        <v>288.5</v>
      </c>
      <c r="K264" s="97">
        <f>RANK(J264,$J$2:$J$314,0)</f>
        <v>263</v>
      </c>
    </row>
    <row r="265" customFormat="1" customHeight="1" spans="1:11">
      <c r="A265" s="79">
        <v>190208</v>
      </c>
      <c r="B265" s="80" t="s">
        <v>78</v>
      </c>
      <c r="C265" s="83">
        <v>60</v>
      </c>
      <c r="D265" s="84">
        <v>20</v>
      </c>
      <c r="E265" s="83">
        <v>29.5</v>
      </c>
      <c r="F265" s="84">
        <v>63</v>
      </c>
      <c r="G265" s="83">
        <v>35</v>
      </c>
      <c r="H265" s="90">
        <v>45</v>
      </c>
      <c r="I265" s="98">
        <v>34</v>
      </c>
      <c r="J265" s="97">
        <f t="shared" si="4"/>
        <v>286.5</v>
      </c>
      <c r="K265" s="97">
        <f>RANK(J265,$J$2:$J$314,0)</f>
        <v>264</v>
      </c>
    </row>
    <row r="266" customFormat="1" customHeight="1" spans="1:11">
      <c r="A266" s="79">
        <v>190616</v>
      </c>
      <c r="B266" s="80" t="s">
        <v>241</v>
      </c>
      <c r="C266" s="83">
        <v>61.5</v>
      </c>
      <c r="D266" s="84">
        <v>12</v>
      </c>
      <c r="E266" s="83">
        <v>61.5</v>
      </c>
      <c r="F266" s="84">
        <v>70</v>
      </c>
      <c r="G266" s="83">
        <v>13</v>
      </c>
      <c r="H266" s="90">
        <v>41</v>
      </c>
      <c r="I266" s="98">
        <v>27</v>
      </c>
      <c r="J266" s="97">
        <f t="shared" si="4"/>
        <v>286</v>
      </c>
      <c r="K266" s="97">
        <f>RANK(J266,$J$2:$J$314,0)</f>
        <v>265</v>
      </c>
    </row>
    <row r="267" customFormat="1" customHeight="1" spans="1:11">
      <c r="A267" s="79">
        <v>190236</v>
      </c>
      <c r="B267" s="80" t="s">
        <v>106</v>
      </c>
      <c r="C267" s="83">
        <v>29</v>
      </c>
      <c r="D267" s="84">
        <v>44</v>
      </c>
      <c r="E267" s="83">
        <v>35</v>
      </c>
      <c r="F267" s="84">
        <v>73</v>
      </c>
      <c r="G267" s="83">
        <v>34</v>
      </c>
      <c r="H267" s="90">
        <v>36</v>
      </c>
      <c r="I267" s="98">
        <v>33</v>
      </c>
      <c r="J267" s="97">
        <f t="shared" si="4"/>
        <v>284</v>
      </c>
      <c r="K267" s="97">
        <f>RANK(J267,$J$2:$J$314,0)</f>
        <v>266</v>
      </c>
    </row>
    <row r="268" customFormat="1" customHeight="1" spans="1:11">
      <c r="A268" s="79">
        <v>190724</v>
      </c>
      <c r="B268" s="80" t="s">
        <v>290</v>
      </c>
      <c r="C268" s="83">
        <v>46</v>
      </c>
      <c r="D268" s="84">
        <v>6</v>
      </c>
      <c r="E268" s="83">
        <v>36</v>
      </c>
      <c r="F268" s="84">
        <v>64</v>
      </c>
      <c r="G268" s="83">
        <v>54</v>
      </c>
      <c r="H268" s="90">
        <v>33</v>
      </c>
      <c r="I268" s="98">
        <v>40</v>
      </c>
      <c r="J268" s="97">
        <f t="shared" si="4"/>
        <v>279</v>
      </c>
      <c r="K268" s="97">
        <f>RANK(J268,$J$2:$J$314,0)</f>
        <v>267</v>
      </c>
    </row>
    <row r="269" customFormat="1" customHeight="1" spans="1:11">
      <c r="A269" s="79">
        <v>190324</v>
      </c>
      <c r="B269" s="80" t="s">
        <v>132</v>
      </c>
      <c r="C269" s="83">
        <v>63.5</v>
      </c>
      <c r="D269" s="84">
        <v>19</v>
      </c>
      <c r="E269" s="83">
        <v>42.5</v>
      </c>
      <c r="F269" s="84">
        <v>63</v>
      </c>
      <c r="G269" s="83">
        <v>37</v>
      </c>
      <c r="H269" s="90">
        <v>27</v>
      </c>
      <c r="I269" s="98">
        <v>26</v>
      </c>
      <c r="J269" s="97">
        <f t="shared" si="4"/>
        <v>278</v>
      </c>
      <c r="K269" s="97">
        <f>RANK(J269,$J$2:$J$314,0)</f>
        <v>268</v>
      </c>
    </row>
    <row r="270" customFormat="1" customHeight="1" spans="1:11">
      <c r="A270" s="79">
        <v>190215</v>
      </c>
      <c r="B270" s="80" t="s">
        <v>85</v>
      </c>
      <c r="C270" s="83">
        <v>48</v>
      </c>
      <c r="D270" s="84">
        <v>12</v>
      </c>
      <c r="E270" s="83">
        <v>32</v>
      </c>
      <c r="F270" s="84">
        <v>54</v>
      </c>
      <c r="G270" s="83">
        <v>35</v>
      </c>
      <c r="H270" s="90">
        <v>64</v>
      </c>
      <c r="I270" s="98">
        <v>29</v>
      </c>
      <c r="J270" s="97">
        <f t="shared" si="4"/>
        <v>274</v>
      </c>
      <c r="K270" s="97">
        <f>RANK(J270,$J$2:$J$314,0)</f>
        <v>269</v>
      </c>
    </row>
    <row r="271" customFormat="1" customHeight="1" spans="1:11">
      <c r="A271" s="79">
        <v>190115</v>
      </c>
      <c r="B271" s="80" t="s">
        <v>33</v>
      </c>
      <c r="C271" s="83">
        <v>54</v>
      </c>
      <c r="D271" s="84">
        <v>12</v>
      </c>
      <c r="E271" s="83">
        <v>29</v>
      </c>
      <c r="F271" s="84">
        <v>63</v>
      </c>
      <c r="G271" s="83">
        <v>50</v>
      </c>
      <c r="H271" s="90">
        <v>21</v>
      </c>
      <c r="I271" s="98">
        <v>40</v>
      </c>
      <c r="J271" s="97">
        <f t="shared" si="4"/>
        <v>269</v>
      </c>
      <c r="K271" s="97">
        <f>RANK(J271,$J$2:$J$314,0)</f>
        <v>270</v>
      </c>
    </row>
    <row r="272" customFormat="1" customHeight="1" spans="1:11">
      <c r="A272" s="79">
        <v>190230</v>
      </c>
      <c r="B272" s="80" t="s">
        <v>100</v>
      </c>
      <c r="C272" s="83">
        <v>49.5</v>
      </c>
      <c r="D272" s="84">
        <v>12</v>
      </c>
      <c r="E272" s="83">
        <v>25</v>
      </c>
      <c r="F272" s="84">
        <v>65</v>
      </c>
      <c r="G272" s="83">
        <v>36</v>
      </c>
      <c r="H272" s="90">
        <v>55</v>
      </c>
      <c r="I272" s="98">
        <v>26</v>
      </c>
      <c r="J272" s="97">
        <f t="shared" si="4"/>
        <v>268.5</v>
      </c>
      <c r="K272" s="97">
        <f>RANK(J272,$J$2:$J$314,0)</f>
        <v>271</v>
      </c>
    </row>
    <row r="273" customFormat="1" customHeight="1" spans="1:11">
      <c r="A273" s="79">
        <v>190837</v>
      </c>
      <c r="B273" s="80" t="s">
        <v>341</v>
      </c>
      <c r="C273" s="83">
        <v>49</v>
      </c>
      <c r="D273" s="84">
        <v>10</v>
      </c>
      <c r="E273" s="83">
        <v>26.5</v>
      </c>
      <c r="F273" s="84">
        <v>68</v>
      </c>
      <c r="G273" s="83">
        <v>37</v>
      </c>
      <c r="H273" s="90">
        <v>33</v>
      </c>
      <c r="I273" s="98">
        <v>45</v>
      </c>
      <c r="J273" s="97">
        <f t="shared" si="4"/>
        <v>268.5</v>
      </c>
      <c r="K273" s="97">
        <f>RANK(J273,$J$2:$J$314,0)</f>
        <v>271</v>
      </c>
    </row>
    <row r="274" customFormat="1" customHeight="1" spans="1:11">
      <c r="A274" s="79">
        <v>190523</v>
      </c>
      <c r="B274" s="80" t="s">
        <v>209</v>
      </c>
      <c r="C274" s="83">
        <v>27</v>
      </c>
      <c r="D274" s="84">
        <v>18</v>
      </c>
      <c r="E274" s="83">
        <v>49</v>
      </c>
      <c r="F274" s="84">
        <v>59</v>
      </c>
      <c r="G274" s="83">
        <v>39</v>
      </c>
      <c r="H274" s="90">
        <v>44</v>
      </c>
      <c r="I274" s="98">
        <v>32</v>
      </c>
      <c r="J274" s="97">
        <f t="shared" si="4"/>
        <v>268</v>
      </c>
      <c r="K274" s="97">
        <f>RANK(J274,$J$2:$J$314,0)</f>
        <v>273</v>
      </c>
    </row>
    <row r="275" customFormat="1" customHeight="1" spans="1:11">
      <c r="A275" s="79">
        <v>190625</v>
      </c>
      <c r="B275" s="80" t="s">
        <v>250</v>
      </c>
      <c r="C275" s="83">
        <v>44.5</v>
      </c>
      <c r="D275" s="84">
        <v>12</v>
      </c>
      <c r="E275" s="83">
        <v>56.5</v>
      </c>
      <c r="F275" s="84">
        <v>52</v>
      </c>
      <c r="G275" s="83">
        <v>36</v>
      </c>
      <c r="H275" s="90">
        <v>30</v>
      </c>
      <c r="I275" s="98">
        <v>33</v>
      </c>
      <c r="J275" s="97">
        <f t="shared" si="4"/>
        <v>264</v>
      </c>
      <c r="K275" s="97">
        <f>RANK(J275,$J$2:$J$314,0)</f>
        <v>274</v>
      </c>
    </row>
    <row r="276" customFormat="1" customHeight="1" spans="1:11">
      <c r="A276" s="79">
        <v>190631</v>
      </c>
      <c r="B276" s="80" t="s">
        <v>256</v>
      </c>
      <c r="C276" s="81">
        <v>54</v>
      </c>
      <c r="D276" s="82">
        <v>18</v>
      </c>
      <c r="E276" s="81">
        <v>32</v>
      </c>
      <c r="F276" s="82">
        <v>48</v>
      </c>
      <c r="G276" s="81">
        <v>44</v>
      </c>
      <c r="H276" s="89">
        <v>23</v>
      </c>
      <c r="I276" s="96">
        <v>45</v>
      </c>
      <c r="J276" s="97">
        <f t="shared" si="4"/>
        <v>264</v>
      </c>
      <c r="K276" s="97">
        <f>RANK(J276,$J$2:$J$314,0)</f>
        <v>274</v>
      </c>
    </row>
    <row r="277" customFormat="1" customHeight="1" spans="1:11">
      <c r="A277" s="79">
        <v>190212</v>
      </c>
      <c r="B277" s="80" t="s">
        <v>82</v>
      </c>
      <c r="C277" s="83">
        <v>52</v>
      </c>
      <c r="D277" s="84">
        <v>48.5</v>
      </c>
      <c r="E277" s="83">
        <v>24</v>
      </c>
      <c r="F277" s="84">
        <v>61</v>
      </c>
      <c r="G277" s="83">
        <v>45</v>
      </c>
      <c r="H277" s="90">
        <v>14</v>
      </c>
      <c r="I277" s="98">
        <v>18</v>
      </c>
      <c r="J277" s="97">
        <f t="shared" si="4"/>
        <v>262.5</v>
      </c>
      <c r="K277" s="97">
        <f>RANK(J277,$J$2:$J$314,0)</f>
        <v>276</v>
      </c>
    </row>
    <row r="278" customFormat="1" customHeight="1" spans="1:11">
      <c r="A278" s="79">
        <v>190828</v>
      </c>
      <c r="B278" s="80" t="s">
        <v>332</v>
      </c>
      <c r="C278" s="83">
        <v>41</v>
      </c>
      <c r="D278" s="84">
        <v>16</v>
      </c>
      <c r="E278" s="83">
        <v>27</v>
      </c>
      <c r="F278" s="84">
        <v>75</v>
      </c>
      <c r="G278" s="83">
        <v>46</v>
      </c>
      <c r="H278" s="90">
        <v>22</v>
      </c>
      <c r="I278" s="98">
        <v>32</v>
      </c>
      <c r="J278" s="97">
        <f t="shared" si="4"/>
        <v>259</v>
      </c>
      <c r="K278" s="97">
        <f>RANK(J278,$J$2:$J$314,0)</f>
        <v>277</v>
      </c>
    </row>
    <row r="279" customFormat="1" customHeight="1" spans="1:11">
      <c r="A279" s="79">
        <v>190802</v>
      </c>
      <c r="B279" s="80" t="s">
        <v>306</v>
      </c>
      <c r="C279" s="83">
        <v>41</v>
      </c>
      <c r="D279" s="84">
        <v>10</v>
      </c>
      <c r="E279" s="83">
        <v>31.5</v>
      </c>
      <c r="F279" s="84">
        <v>57</v>
      </c>
      <c r="G279" s="83">
        <v>50</v>
      </c>
      <c r="H279" s="90">
        <v>32</v>
      </c>
      <c r="I279" s="98">
        <v>37</v>
      </c>
      <c r="J279" s="97">
        <f t="shared" si="4"/>
        <v>258.5</v>
      </c>
      <c r="K279" s="97">
        <f>RANK(J279,$J$2:$J$314,0)</f>
        <v>278</v>
      </c>
    </row>
    <row r="280" customFormat="1" customHeight="1" spans="1:11">
      <c r="A280" s="79">
        <v>190509</v>
      </c>
      <c r="B280" s="80" t="s">
        <v>195</v>
      </c>
      <c r="C280" s="83">
        <v>45.5</v>
      </c>
      <c r="D280" s="84">
        <v>13</v>
      </c>
      <c r="E280" s="83">
        <v>23</v>
      </c>
      <c r="F280" s="84">
        <v>71</v>
      </c>
      <c r="G280" s="83">
        <v>28</v>
      </c>
      <c r="H280" s="90">
        <v>25</v>
      </c>
      <c r="I280" s="98">
        <v>50</v>
      </c>
      <c r="J280" s="97">
        <f t="shared" si="4"/>
        <v>255.5</v>
      </c>
      <c r="K280" s="97">
        <f>RANK(J280,$J$2:$J$314,0)</f>
        <v>279</v>
      </c>
    </row>
    <row r="281" customFormat="1" customHeight="1" spans="1:11">
      <c r="A281" s="79">
        <v>190622</v>
      </c>
      <c r="B281" s="80" t="s">
        <v>247</v>
      </c>
      <c r="C281" s="83">
        <v>47.5</v>
      </c>
      <c r="D281" s="84">
        <v>11</v>
      </c>
      <c r="E281" s="83">
        <v>46.5</v>
      </c>
      <c r="F281" s="84">
        <v>64</v>
      </c>
      <c r="G281" s="83">
        <v>26</v>
      </c>
      <c r="H281" s="90">
        <v>34</v>
      </c>
      <c r="I281" s="98">
        <v>26</v>
      </c>
      <c r="J281" s="97">
        <f t="shared" si="4"/>
        <v>255</v>
      </c>
      <c r="K281" s="97">
        <f>RANK(J281,$J$2:$J$314,0)</f>
        <v>280</v>
      </c>
    </row>
    <row r="282" customFormat="1" customHeight="1" spans="1:11">
      <c r="A282" s="79">
        <v>190628</v>
      </c>
      <c r="B282" s="80" t="s">
        <v>253</v>
      </c>
      <c r="C282" s="83">
        <v>52</v>
      </c>
      <c r="D282" s="84">
        <v>8</v>
      </c>
      <c r="E282" s="83">
        <v>30</v>
      </c>
      <c r="F282" s="84">
        <v>74</v>
      </c>
      <c r="G282" s="83">
        <v>25</v>
      </c>
      <c r="H282" s="90">
        <v>25</v>
      </c>
      <c r="I282" s="98">
        <v>41</v>
      </c>
      <c r="J282" s="97">
        <f t="shared" si="4"/>
        <v>255</v>
      </c>
      <c r="K282" s="97">
        <f>RANK(J282,$J$2:$J$314,0)</f>
        <v>280</v>
      </c>
    </row>
    <row r="283" customFormat="1" customHeight="1" spans="1:11">
      <c r="A283" s="79">
        <v>190104</v>
      </c>
      <c r="B283" s="80" t="s">
        <v>22</v>
      </c>
      <c r="C283" s="83">
        <v>49.5</v>
      </c>
      <c r="D283" s="84">
        <v>8</v>
      </c>
      <c r="E283" s="83">
        <v>30</v>
      </c>
      <c r="F283" s="84">
        <v>68</v>
      </c>
      <c r="G283" s="83">
        <v>44</v>
      </c>
      <c r="H283" s="90">
        <v>25</v>
      </c>
      <c r="I283" s="98">
        <v>27</v>
      </c>
      <c r="J283" s="97">
        <f t="shared" si="4"/>
        <v>251.5</v>
      </c>
      <c r="K283" s="97">
        <f>RANK(J283,$J$2:$J$314,0)</f>
        <v>282</v>
      </c>
    </row>
    <row r="284" customFormat="1" customHeight="1" spans="1:11">
      <c r="A284" s="79">
        <v>190501</v>
      </c>
      <c r="B284" s="80" t="s">
        <v>187</v>
      </c>
      <c r="C284" s="83">
        <v>38.5</v>
      </c>
      <c r="D284" s="84">
        <v>14</v>
      </c>
      <c r="E284" s="83">
        <v>39</v>
      </c>
      <c r="F284" s="84">
        <v>45</v>
      </c>
      <c r="G284" s="83">
        <v>43</v>
      </c>
      <c r="H284" s="90">
        <v>23</v>
      </c>
      <c r="I284" s="98">
        <v>40</v>
      </c>
      <c r="J284" s="97">
        <f t="shared" si="4"/>
        <v>242.5</v>
      </c>
      <c r="K284" s="97">
        <f>RANK(J284,$J$2:$J$314,0)</f>
        <v>283</v>
      </c>
    </row>
    <row r="285" customFormat="1" customHeight="1" spans="1:11">
      <c r="A285" s="79">
        <v>190816</v>
      </c>
      <c r="B285" s="80" t="s">
        <v>320</v>
      </c>
      <c r="C285" s="83">
        <v>28</v>
      </c>
      <c r="D285" s="84">
        <v>30</v>
      </c>
      <c r="E285" s="83">
        <v>27.5</v>
      </c>
      <c r="F285" s="84">
        <v>50</v>
      </c>
      <c r="G285" s="83">
        <v>38</v>
      </c>
      <c r="H285" s="90">
        <v>36</v>
      </c>
      <c r="I285" s="98">
        <v>32</v>
      </c>
      <c r="J285" s="97">
        <f t="shared" si="4"/>
        <v>241.5</v>
      </c>
      <c r="K285" s="97">
        <f>RANK(J285,$J$2:$J$314,0)</f>
        <v>284</v>
      </c>
    </row>
    <row r="286" customFormat="1" customHeight="1" spans="1:11">
      <c r="A286" s="79">
        <v>190223</v>
      </c>
      <c r="B286" s="80" t="s">
        <v>93</v>
      </c>
      <c r="C286" s="83">
        <v>49.5</v>
      </c>
      <c r="D286" s="84">
        <v>14</v>
      </c>
      <c r="E286" s="83">
        <v>34</v>
      </c>
      <c r="F286" s="84">
        <v>54</v>
      </c>
      <c r="G286" s="83">
        <v>27</v>
      </c>
      <c r="H286" s="90">
        <v>22</v>
      </c>
      <c r="I286" s="98">
        <v>28</v>
      </c>
      <c r="J286" s="97">
        <f t="shared" si="4"/>
        <v>228.5</v>
      </c>
      <c r="K286" s="97">
        <f>RANK(J286,$J$2:$J$314,0)</f>
        <v>285</v>
      </c>
    </row>
    <row r="287" customFormat="1" customHeight="1" spans="1:11">
      <c r="A287" s="79">
        <v>190601</v>
      </c>
      <c r="B287" s="80" t="s">
        <v>226</v>
      </c>
      <c r="C287" s="83">
        <v>28.5</v>
      </c>
      <c r="D287" s="84">
        <v>43</v>
      </c>
      <c r="E287" s="83">
        <v>24.5</v>
      </c>
      <c r="F287" s="84">
        <v>41</v>
      </c>
      <c r="G287" s="83">
        <v>34</v>
      </c>
      <c r="H287" s="90">
        <v>37</v>
      </c>
      <c r="I287" s="98">
        <v>15</v>
      </c>
      <c r="J287" s="97">
        <f t="shared" si="4"/>
        <v>223</v>
      </c>
      <c r="K287" s="97">
        <f>RANK(J287,$J$2:$J$314,0)</f>
        <v>286</v>
      </c>
    </row>
    <row r="288" customFormat="1" customHeight="1" spans="1:11">
      <c r="A288" s="79">
        <v>190508</v>
      </c>
      <c r="B288" s="80" t="s">
        <v>194</v>
      </c>
      <c r="C288" s="83">
        <v>38</v>
      </c>
      <c r="D288" s="84">
        <v>11</v>
      </c>
      <c r="E288" s="83">
        <v>34.5</v>
      </c>
      <c r="F288" s="84">
        <v>43</v>
      </c>
      <c r="G288" s="83">
        <v>21</v>
      </c>
      <c r="H288" s="90">
        <v>40</v>
      </c>
      <c r="I288" s="98">
        <v>35</v>
      </c>
      <c r="J288" s="97">
        <f t="shared" si="4"/>
        <v>222.5</v>
      </c>
      <c r="K288" s="97">
        <f>RANK(J288,$J$2:$J$314,0)</f>
        <v>287</v>
      </c>
    </row>
    <row r="289" customFormat="1" customHeight="1" spans="1:11">
      <c r="A289" s="79">
        <v>190139</v>
      </c>
      <c r="B289" s="80" t="s">
        <v>58</v>
      </c>
      <c r="C289" s="83">
        <v>48</v>
      </c>
      <c r="D289" s="84">
        <v>14</v>
      </c>
      <c r="E289" s="83">
        <v>28</v>
      </c>
      <c r="F289" s="84">
        <v>24</v>
      </c>
      <c r="G289" s="83">
        <v>45</v>
      </c>
      <c r="H289" s="90">
        <v>36</v>
      </c>
      <c r="I289" s="98">
        <v>26</v>
      </c>
      <c r="J289" s="97">
        <f t="shared" si="4"/>
        <v>221</v>
      </c>
      <c r="K289" s="97">
        <f>RANK(J289,$J$2:$J$314,0)</f>
        <v>288</v>
      </c>
    </row>
    <row r="290" customFormat="1" customHeight="1" spans="1:11">
      <c r="A290" s="79">
        <v>190530</v>
      </c>
      <c r="B290" s="80" t="s">
        <v>216</v>
      </c>
      <c r="C290" s="83">
        <v>48</v>
      </c>
      <c r="D290" s="84">
        <v>8</v>
      </c>
      <c r="E290" s="83">
        <v>28</v>
      </c>
      <c r="F290" s="84">
        <v>55</v>
      </c>
      <c r="G290" s="83">
        <v>34</v>
      </c>
      <c r="H290" s="90">
        <v>19</v>
      </c>
      <c r="I290" s="98">
        <v>29</v>
      </c>
      <c r="J290" s="97">
        <f t="shared" si="4"/>
        <v>221</v>
      </c>
      <c r="K290" s="97">
        <f>RANK(J290,$J$2:$J$314,0)</f>
        <v>288</v>
      </c>
    </row>
    <row r="291" customFormat="1" customHeight="1" spans="1:11">
      <c r="A291" s="79">
        <v>190516</v>
      </c>
      <c r="B291" s="80" t="s">
        <v>202</v>
      </c>
      <c r="C291" s="83">
        <v>25.5</v>
      </c>
      <c r="D291" s="84">
        <v>13</v>
      </c>
      <c r="E291" s="83">
        <v>42</v>
      </c>
      <c r="F291" s="84">
        <v>50</v>
      </c>
      <c r="G291" s="83">
        <v>24</v>
      </c>
      <c r="H291" s="90">
        <v>32</v>
      </c>
      <c r="I291" s="98">
        <v>27</v>
      </c>
      <c r="J291" s="97">
        <f t="shared" si="4"/>
        <v>213.5</v>
      </c>
      <c r="K291" s="97">
        <f>RANK(J291,$J$2:$J$314,0)</f>
        <v>290</v>
      </c>
    </row>
    <row r="292" customFormat="1" customHeight="1" spans="1:11">
      <c r="A292" s="79">
        <v>190839</v>
      </c>
      <c r="B292" s="80" t="s">
        <v>343</v>
      </c>
      <c r="C292" s="83">
        <v>53</v>
      </c>
      <c r="D292" s="84">
        <v>6</v>
      </c>
      <c r="E292" s="83">
        <v>15</v>
      </c>
      <c r="F292" s="84">
        <v>80</v>
      </c>
      <c r="G292" s="83">
        <v>3</v>
      </c>
      <c r="H292" s="90">
        <v>31</v>
      </c>
      <c r="I292" s="98">
        <v>21</v>
      </c>
      <c r="J292" s="97">
        <f t="shared" si="4"/>
        <v>209</v>
      </c>
      <c r="K292" s="97">
        <f>RANK(J292,$J$2:$J$314,0)</f>
        <v>291</v>
      </c>
    </row>
    <row r="293" customFormat="1" customHeight="1" spans="1:11">
      <c r="A293" s="79">
        <v>190204</v>
      </c>
      <c r="B293" s="80" t="s">
        <v>74</v>
      </c>
      <c r="C293" s="83">
        <v>55.5</v>
      </c>
      <c r="D293" s="84">
        <v>12</v>
      </c>
      <c r="E293" s="83">
        <v>25</v>
      </c>
      <c r="F293" s="84">
        <v>38</v>
      </c>
      <c r="G293" s="83">
        <v>23</v>
      </c>
      <c r="H293" s="90">
        <v>23</v>
      </c>
      <c r="I293" s="98">
        <v>31</v>
      </c>
      <c r="J293" s="97">
        <f t="shared" si="4"/>
        <v>207.5</v>
      </c>
      <c r="K293" s="97">
        <f>RANK(J293,$J$2:$J$314,0)</f>
        <v>292</v>
      </c>
    </row>
    <row r="294" customFormat="1" customHeight="1" spans="1:11">
      <c r="A294" s="79">
        <v>190712</v>
      </c>
      <c r="B294" s="80" t="s">
        <v>278</v>
      </c>
      <c r="C294" s="83">
        <v>41.5</v>
      </c>
      <c r="D294" s="84">
        <v>6</v>
      </c>
      <c r="E294" s="83">
        <v>35</v>
      </c>
      <c r="F294" s="84">
        <v>51</v>
      </c>
      <c r="G294" s="83">
        <v>29</v>
      </c>
      <c r="H294" s="90">
        <v>24</v>
      </c>
      <c r="I294" s="98">
        <v>18</v>
      </c>
      <c r="J294" s="97">
        <f t="shared" si="4"/>
        <v>204.5</v>
      </c>
      <c r="K294" s="97">
        <f>RANK(J294,$J$2:$J$314,0)</f>
        <v>293</v>
      </c>
    </row>
    <row r="295" customFormat="1" customHeight="1" spans="1:11">
      <c r="A295" s="79">
        <v>190218</v>
      </c>
      <c r="B295" s="80" t="s">
        <v>88</v>
      </c>
      <c r="C295" s="83">
        <v>35.5</v>
      </c>
      <c r="D295" s="84">
        <v>8</v>
      </c>
      <c r="E295" s="83">
        <v>26</v>
      </c>
      <c r="F295" s="84">
        <v>58</v>
      </c>
      <c r="G295" s="83">
        <v>26</v>
      </c>
      <c r="H295" s="90">
        <v>24</v>
      </c>
      <c r="I295" s="98">
        <v>26</v>
      </c>
      <c r="J295" s="97">
        <f t="shared" si="4"/>
        <v>203.5</v>
      </c>
      <c r="K295" s="97">
        <f>RANK(J295,$J$2:$J$314,0)</f>
        <v>294</v>
      </c>
    </row>
    <row r="296" customFormat="1" customHeight="1" spans="1:11">
      <c r="A296" s="79">
        <v>190401</v>
      </c>
      <c r="B296" s="80" t="s">
        <v>147</v>
      </c>
      <c r="C296" s="83">
        <v>47.5</v>
      </c>
      <c r="D296" s="84">
        <v>16</v>
      </c>
      <c r="E296" s="92">
        <v>22</v>
      </c>
      <c r="F296" s="84">
        <v>46</v>
      </c>
      <c r="G296" s="83">
        <v>28</v>
      </c>
      <c r="H296" s="90">
        <v>11</v>
      </c>
      <c r="I296" s="98">
        <v>32</v>
      </c>
      <c r="J296" s="97">
        <f t="shared" si="4"/>
        <v>202.5</v>
      </c>
      <c r="K296" s="97">
        <f>RANK(J296,$J$2:$J$314,0)</f>
        <v>295</v>
      </c>
    </row>
    <row r="297" customFormat="1" customHeight="1" spans="1:11">
      <c r="A297" s="79">
        <v>190538</v>
      </c>
      <c r="B297" s="80" t="s">
        <v>224</v>
      </c>
      <c r="C297" s="83">
        <v>38</v>
      </c>
      <c r="D297" s="84">
        <v>12</v>
      </c>
      <c r="E297" s="83">
        <v>19.5</v>
      </c>
      <c r="F297" s="84">
        <v>45</v>
      </c>
      <c r="G297" s="83">
        <v>36</v>
      </c>
      <c r="H297" s="90">
        <v>20</v>
      </c>
      <c r="I297" s="98">
        <v>30</v>
      </c>
      <c r="J297" s="97">
        <f t="shared" si="4"/>
        <v>200.5</v>
      </c>
      <c r="K297" s="97">
        <f>RANK(J297,$J$2:$J$314,0)</f>
        <v>296</v>
      </c>
    </row>
    <row r="298" customFormat="1" customHeight="1" spans="1:11">
      <c r="A298" s="79">
        <v>190233</v>
      </c>
      <c r="B298" s="80" t="s">
        <v>103</v>
      </c>
      <c r="C298" s="83">
        <v>39.5</v>
      </c>
      <c r="D298" s="84">
        <v>10</v>
      </c>
      <c r="E298" s="83">
        <v>39</v>
      </c>
      <c r="F298" s="84">
        <v>42</v>
      </c>
      <c r="G298" s="83">
        <v>18</v>
      </c>
      <c r="H298" s="90">
        <v>34</v>
      </c>
      <c r="I298" s="98">
        <v>17</v>
      </c>
      <c r="J298" s="97">
        <f t="shared" si="4"/>
        <v>199.5</v>
      </c>
      <c r="K298" s="97">
        <f>RANK(J298,$J$2:$J$314,0)</f>
        <v>297</v>
      </c>
    </row>
    <row r="299" customFormat="1" customHeight="1" spans="1:11">
      <c r="A299" s="79">
        <v>190734</v>
      </c>
      <c r="B299" s="80" t="s">
        <v>300</v>
      </c>
      <c r="C299" s="83">
        <v>40.5</v>
      </c>
      <c r="D299" s="84">
        <v>14</v>
      </c>
      <c r="E299" s="83">
        <v>28</v>
      </c>
      <c r="F299" s="84">
        <v>55</v>
      </c>
      <c r="G299" s="83">
        <v>24</v>
      </c>
      <c r="H299" s="90">
        <v>12</v>
      </c>
      <c r="I299" s="98">
        <v>26</v>
      </c>
      <c r="J299" s="97">
        <f t="shared" si="4"/>
        <v>199.5</v>
      </c>
      <c r="K299" s="97">
        <f>RANK(J299,$J$2:$J$314,0)</f>
        <v>297</v>
      </c>
    </row>
    <row r="300" customFormat="1" customHeight="1" spans="1:11">
      <c r="A300" s="79">
        <v>190716</v>
      </c>
      <c r="B300" s="80" t="s">
        <v>282</v>
      </c>
      <c r="C300" s="83">
        <v>20.5</v>
      </c>
      <c r="D300" s="84">
        <v>12</v>
      </c>
      <c r="E300" s="83">
        <v>22</v>
      </c>
      <c r="F300" s="84">
        <v>63</v>
      </c>
      <c r="G300" s="83">
        <v>25</v>
      </c>
      <c r="H300" s="90">
        <v>25</v>
      </c>
      <c r="I300" s="98">
        <v>31</v>
      </c>
      <c r="J300" s="97">
        <f t="shared" si="4"/>
        <v>198.5</v>
      </c>
      <c r="K300" s="97">
        <f>RANK(J300,$J$2:$J$314,0)</f>
        <v>299</v>
      </c>
    </row>
    <row r="301" customFormat="1" customHeight="1" spans="1:11">
      <c r="A301" s="79">
        <v>190737</v>
      </c>
      <c r="B301" s="80" t="s">
        <v>303</v>
      </c>
      <c r="C301" s="83">
        <v>15.5</v>
      </c>
      <c r="D301" s="84">
        <v>12</v>
      </c>
      <c r="E301" s="83">
        <v>23</v>
      </c>
      <c r="F301" s="84">
        <v>60</v>
      </c>
      <c r="G301" s="83">
        <v>35</v>
      </c>
      <c r="H301" s="90">
        <v>16</v>
      </c>
      <c r="I301" s="98">
        <v>22</v>
      </c>
      <c r="J301" s="97">
        <f t="shared" si="4"/>
        <v>183.5</v>
      </c>
      <c r="K301" s="97">
        <f>RANK(J301,$J$2:$J$314,0)</f>
        <v>300</v>
      </c>
    </row>
    <row r="302" customFormat="1" customHeight="1" spans="1:11">
      <c r="A302" s="79">
        <v>190405</v>
      </c>
      <c r="B302" s="80" t="s">
        <v>151</v>
      </c>
      <c r="C302" s="83">
        <v>41.5</v>
      </c>
      <c r="D302" s="84">
        <v>14</v>
      </c>
      <c r="E302" s="92">
        <v>20</v>
      </c>
      <c r="F302" s="84">
        <v>32</v>
      </c>
      <c r="G302" s="83">
        <v>21</v>
      </c>
      <c r="H302" s="90">
        <v>26</v>
      </c>
      <c r="I302" s="98">
        <v>24</v>
      </c>
      <c r="J302" s="97">
        <f t="shared" si="4"/>
        <v>178.5</v>
      </c>
      <c r="K302" s="97">
        <f>RANK(J302,$J$2:$J$314,0)</f>
        <v>301</v>
      </c>
    </row>
    <row r="303" customFormat="1" customHeight="1" spans="1:11">
      <c r="A303" s="79">
        <v>190721</v>
      </c>
      <c r="B303" s="80" t="s">
        <v>287</v>
      </c>
      <c r="C303" s="83">
        <v>36.5</v>
      </c>
      <c r="D303" s="84">
        <v>8</v>
      </c>
      <c r="E303" s="83">
        <v>24</v>
      </c>
      <c r="F303" s="84">
        <v>41</v>
      </c>
      <c r="G303" s="83">
        <v>19</v>
      </c>
      <c r="H303" s="90">
        <v>20</v>
      </c>
      <c r="I303" s="98">
        <v>22</v>
      </c>
      <c r="J303" s="97">
        <f t="shared" si="4"/>
        <v>170.5</v>
      </c>
      <c r="K303" s="97">
        <f>RANK(J303,$J$2:$J$314,0)</f>
        <v>302</v>
      </c>
    </row>
    <row r="304" customFormat="1" customHeight="1" spans="1:11">
      <c r="A304" s="79">
        <v>190611</v>
      </c>
      <c r="B304" s="80" t="s">
        <v>236</v>
      </c>
      <c r="C304" s="83">
        <v>21</v>
      </c>
      <c r="D304" s="84">
        <v>10</v>
      </c>
      <c r="E304" s="83">
        <v>36</v>
      </c>
      <c r="F304" s="84">
        <v>52</v>
      </c>
      <c r="G304" s="83">
        <v>12</v>
      </c>
      <c r="H304" s="90">
        <v>26</v>
      </c>
      <c r="I304" s="98">
        <v>12</v>
      </c>
      <c r="J304" s="97">
        <f t="shared" si="4"/>
        <v>169</v>
      </c>
      <c r="K304" s="97">
        <f>RANK(J304,$J$2:$J$314,0)</f>
        <v>303</v>
      </c>
    </row>
    <row r="305" customFormat="1" customHeight="1" spans="1:11">
      <c r="A305" s="79">
        <v>190225</v>
      </c>
      <c r="B305" s="80" t="s">
        <v>95</v>
      </c>
      <c r="C305" s="83">
        <v>35.5</v>
      </c>
      <c r="D305" s="84">
        <v>8</v>
      </c>
      <c r="E305" s="83">
        <v>30</v>
      </c>
      <c r="F305" s="84">
        <v>20</v>
      </c>
      <c r="G305" s="83">
        <v>15</v>
      </c>
      <c r="H305" s="90">
        <v>20</v>
      </c>
      <c r="I305" s="98">
        <v>22</v>
      </c>
      <c r="J305" s="97">
        <f t="shared" si="4"/>
        <v>150.5</v>
      </c>
      <c r="K305" s="97">
        <f>RANK(J305,$J$2:$J$314,0)</f>
        <v>304</v>
      </c>
    </row>
    <row r="306" customFormat="1" customHeight="1" spans="1:11">
      <c r="A306" s="79">
        <v>190539</v>
      </c>
      <c r="B306" s="80" t="s">
        <v>225</v>
      </c>
      <c r="C306" s="83">
        <v>7</v>
      </c>
      <c r="D306" s="84">
        <v>10</v>
      </c>
      <c r="E306" s="83">
        <v>26</v>
      </c>
      <c r="F306" s="84">
        <v>25</v>
      </c>
      <c r="G306" s="83">
        <v>30</v>
      </c>
      <c r="H306" s="90">
        <v>17</v>
      </c>
      <c r="I306" s="98">
        <v>28</v>
      </c>
      <c r="J306" s="97">
        <f t="shared" si="4"/>
        <v>143</v>
      </c>
      <c r="K306" s="97">
        <f>RANK(J306,$J$2:$J$314,0)</f>
        <v>305</v>
      </c>
    </row>
    <row r="307" customFormat="1" customHeight="1" spans="1:11">
      <c r="A307" s="79">
        <v>190438</v>
      </c>
      <c r="B307" s="80" t="s">
        <v>184</v>
      </c>
      <c r="C307" s="83">
        <v>28</v>
      </c>
      <c r="D307" s="84">
        <v>4</v>
      </c>
      <c r="E307" s="92">
        <v>27</v>
      </c>
      <c r="F307" s="84">
        <v>33</v>
      </c>
      <c r="G307" s="83">
        <v>12</v>
      </c>
      <c r="H307" s="90">
        <v>18</v>
      </c>
      <c r="I307" s="98">
        <v>20</v>
      </c>
      <c r="J307" s="97">
        <f t="shared" si="4"/>
        <v>142</v>
      </c>
      <c r="K307" s="97">
        <f>RANK(J307,$J$2:$J$314,0)</f>
        <v>306</v>
      </c>
    </row>
    <row r="308" customFormat="1" customHeight="1" spans="1:11">
      <c r="A308" s="79">
        <v>190425</v>
      </c>
      <c r="B308" s="80" t="s">
        <v>171</v>
      </c>
      <c r="C308" s="83">
        <v>9.5</v>
      </c>
      <c r="D308" s="84">
        <v>6</v>
      </c>
      <c r="E308" s="92">
        <v>23.5</v>
      </c>
      <c r="F308" s="84">
        <v>17</v>
      </c>
      <c r="G308" s="83">
        <v>16</v>
      </c>
      <c r="H308" s="90">
        <v>25</v>
      </c>
      <c r="I308" s="98">
        <v>16</v>
      </c>
      <c r="J308" s="97">
        <f t="shared" si="4"/>
        <v>113</v>
      </c>
      <c r="K308" s="97">
        <f>RANK(J308,$J$2:$J$314,0)</f>
        <v>307</v>
      </c>
    </row>
    <row r="309" customFormat="1" customHeight="1" spans="1:11">
      <c r="A309" s="79">
        <v>190440</v>
      </c>
      <c r="B309" s="80" t="s">
        <v>186</v>
      </c>
      <c r="C309" s="83">
        <v>6.5</v>
      </c>
      <c r="D309" s="84">
        <v>10</v>
      </c>
      <c r="E309" s="92">
        <v>20</v>
      </c>
      <c r="F309" s="84">
        <v>30</v>
      </c>
      <c r="G309" s="83">
        <v>15</v>
      </c>
      <c r="H309" s="90">
        <v>13</v>
      </c>
      <c r="I309" s="98">
        <v>17</v>
      </c>
      <c r="J309" s="97">
        <f t="shared" si="4"/>
        <v>111.5</v>
      </c>
      <c r="K309" s="97">
        <f>RANK(J309,$J$2:$J$314,0)</f>
        <v>308</v>
      </c>
    </row>
    <row r="310" customFormat="1" customHeight="1" spans="1:11">
      <c r="A310" s="79">
        <v>190738</v>
      </c>
      <c r="B310" s="80" t="s">
        <v>304</v>
      </c>
      <c r="C310" s="83">
        <v>2</v>
      </c>
      <c r="D310" s="84"/>
      <c r="E310" s="83"/>
      <c r="F310" s="84"/>
      <c r="G310" s="83"/>
      <c r="H310" s="90"/>
      <c r="I310" s="98">
        <v>16</v>
      </c>
      <c r="J310" s="97">
        <f t="shared" si="4"/>
        <v>18</v>
      </c>
      <c r="K310" s="97">
        <f>RANK(J310,$J$2:$J$314,0)</f>
        <v>309</v>
      </c>
    </row>
    <row r="311" customFormat="1" customHeight="1" spans="1:11">
      <c r="A311" s="79">
        <v>190135</v>
      </c>
      <c r="B311" s="80" t="s">
        <v>53</v>
      </c>
      <c r="C311" s="102"/>
      <c r="D311" s="103"/>
      <c r="E311" s="83"/>
      <c r="F311" s="84"/>
      <c r="G311" s="83"/>
      <c r="H311" s="104"/>
      <c r="I311" s="98"/>
      <c r="J311" s="97">
        <f t="shared" si="4"/>
        <v>0</v>
      </c>
      <c r="K311" s="97">
        <f>RANK(J311,$J$2:$J$314,0)</f>
        <v>310</v>
      </c>
    </row>
    <row r="312" customFormat="1" customHeight="1" spans="1:11">
      <c r="A312" s="79">
        <v>190222</v>
      </c>
      <c r="B312" s="80" t="s">
        <v>92</v>
      </c>
      <c r="C312" s="83"/>
      <c r="D312" s="84"/>
      <c r="E312" s="83"/>
      <c r="F312" s="84"/>
      <c r="G312" s="83"/>
      <c r="H312" s="90"/>
      <c r="I312" s="98"/>
      <c r="J312" s="97">
        <f t="shared" si="4"/>
        <v>0</v>
      </c>
      <c r="K312" s="97">
        <f>RANK(J312,$J$2:$J$314,0)</f>
        <v>310</v>
      </c>
    </row>
    <row r="313" customFormat="1" customHeight="1" spans="1:11">
      <c r="A313" s="79">
        <v>190434</v>
      </c>
      <c r="B313" s="80" t="s">
        <v>180</v>
      </c>
      <c r="C313" s="83"/>
      <c r="D313" s="84"/>
      <c r="E313" s="92"/>
      <c r="F313" s="84"/>
      <c r="G313" s="83"/>
      <c r="H313" s="90"/>
      <c r="I313" s="98"/>
      <c r="J313" s="97">
        <f t="shared" si="4"/>
        <v>0</v>
      </c>
      <c r="K313" s="97">
        <f>RANK(J313,$J$2:$J$314,0)</f>
        <v>310</v>
      </c>
    </row>
    <row r="314" customFormat="1" customHeight="1" spans="1:11">
      <c r="A314" s="79">
        <v>190608</v>
      </c>
      <c r="B314" s="80" t="s">
        <v>233</v>
      </c>
      <c r="C314" s="83"/>
      <c r="D314" s="84"/>
      <c r="E314" s="83"/>
      <c r="F314" s="84"/>
      <c r="G314" s="83"/>
      <c r="H314" s="90"/>
      <c r="I314" s="98"/>
      <c r="J314" s="97">
        <f t="shared" si="4"/>
        <v>0</v>
      </c>
      <c r="K314" s="97">
        <f>RANK(J314,$J$2:$J$314,0)</f>
        <v>310</v>
      </c>
    </row>
  </sheetData>
  <pageMargins left="0.314583333333333" right="0.314583333333333" top="0.354166666666667" bottom="0.354166666666667" header="0.314583333333333" footer="0.314583333333333"/>
  <pageSetup paperSize="136" orientation="portrait" horizontalDpi="600" verticalDpi="6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16"/>
  <sheetViews>
    <sheetView zoomScale="90" zoomScaleNormal="90" workbookViewId="0">
      <pane xSplit="2" ySplit="2" topLeftCell="C3" activePane="bottomRight" state="frozen"/>
      <selection/>
      <selection pane="topRight"/>
      <selection pane="bottomLeft"/>
      <selection pane="bottomRight" activeCell="O19" sqref="O19"/>
    </sheetView>
  </sheetViews>
  <sheetFormatPr defaultColWidth="9" defaultRowHeight="23.1" customHeight="1"/>
  <cols>
    <col min="8" max="8" width="9" style="33"/>
    <col min="12" max="12" width="9" style="34"/>
    <col min="21" max="21" width="9" style="34"/>
    <col min="30" max="30" width="9" style="34"/>
    <col min="39" max="39" width="9" style="34"/>
    <col min="48" max="48" width="9" style="34"/>
    <col min="53" max="53" width="9.25"/>
    <col min="66" max="66" width="9" style="34"/>
  </cols>
  <sheetData>
    <row r="1" customHeight="1" spans="1:67">
      <c r="A1" s="35" t="s">
        <v>391</v>
      </c>
      <c r="B1" s="36" t="s">
        <v>392</v>
      </c>
      <c r="C1" s="37" t="s">
        <v>393</v>
      </c>
      <c r="D1" s="38"/>
      <c r="E1" s="37" t="s">
        <v>345</v>
      </c>
      <c r="F1" s="53"/>
      <c r="G1" s="53"/>
      <c r="H1" s="53"/>
      <c r="I1" s="53"/>
      <c r="J1" s="53"/>
      <c r="K1" s="53"/>
      <c r="L1" s="66"/>
      <c r="M1" s="38"/>
      <c r="N1" s="37" t="s">
        <v>346</v>
      </c>
      <c r="O1" s="53"/>
      <c r="P1" s="53"/>
      <c r="Q1" s="53"/>
      <c r="R1" s="53"/>
      <c r="S1" s="53"/>
      <c r="T1" s="53"/>
      <c r="U1" s="66"/>
      <c r="V1" s="38"/>
      <c r="W1" s="37" t="s">
        <v>347</v>
      </c>
      <c r="X1" s="53"/>
      <c r="Y1" s="53"/>
      <c r="Z1" s="53"/>
      <c r="AA1" s="53"/>
      <c r="AB1" s="53"/>
      <c r="AC1" s="53"/>
      <c r="AD1" s="66"/>
      <c r="AE1" s="38"/>
      <c r="AF1" s="37" t="s">
        <v>5</v>
      </c>
      <c r="AG1" s="53"/>
      <c r="AH1" s="53"/>
      <c r="AI1" s="53"/>
      <c r="AJ1" s="53"/>
      <c r="AK1" s="53"/>
      <c r="AL1" s="53"/>
      <c r="AM1" s="66"/>
      <c r="AN1" s="38"/>
      <c r="AO1" s="37" t="s">
        <v>6</v>
      </c>
      <c r="AP1" s="53"/>
      <c r="AQ1" s="53"/>
      <c r="AR1" s="53"/>
      <c r="AS1" s="53"/>
      <c r="AT1" s="53"/>
      <c r="AU1" s="53"/>
      <c r="AV1" s="66"/>
      <c r="AW1" s="38"/>
      <c r="AX1" s="37" t="s">
        <v>7</v>
      </c>
      <c r="AY1" s="53"/>
      <c r="AZ1" s="53"/>
      <c r="BA1" s="53"/>
      <c r="BB1" s="53"/>
      <c r="BC1" s="53"/>
      <c r="BD1" s="53"/>
      <c r="BE1" s="53"/>
      <c r="BF1" s="38"/>
      <c r="BG1" s="37" t="s">
        <v>348</v>
      </c>
      <c r="BH1" s="53"/>
      <c r="BI1" s="53"/>
      <c r="BJ1" s="53"/>
      <c r="BK1" s="53"/>
      <c r="BL1" s="53"/>
      <c r="BM1" s="53"/>
      <c r="BN1" s="66"/>
      <c r="BO1" s="38"/>
    </row>
    <row r="2" customHeight="1" spans="1:67">
      <c r="A2" s="39"/>
      <c r="B2" s="40"/>
      <c r="C2" s="41" t="s">
        <v>394</v>
      </c>
      <c r="D2" s="42" t="s">
        <v>389</v>
      </c>
      <c r="E2" s="54" t="s">
        <v>395</v>
      </c>
      <c r="F2" s="55" t="s">
        <v>61</v>
      </c>
      <c r="G2" s="42" t="s">
        <v>389</v>
      </c>
      <c r="H2" s="56" t="s">
        <v>68</v>
      </c>
      <c r="I2" s="42" t="s">
        <v>389</v>
      </c>
      <c r="J2" s="67" t="s">
        <v>396</v>
      </c>
      <c r="K2" s="42" t="s">
        <v>389</v>
      </c>
      <c r="L2" s="68" t="s">
        <v>397</v>
      </c>
      <c r="M2" s="71" t="s">
        <v>398</v>
      </c>
      <c r="N2" s="54" t="s">
        <v>395</v>
      </c>
      <c r="O2" s="55" t="s">
        <v>61</v>
      </c>
      <c r="P2" s="42" t="s">
        <v>389</v>
      </c>
      <c r="Q2" s="67" t="s">
        <v>68</v>
      </c>
      <c r="R2" s="42" t="s">
        <v>389</v>
      </c>
      <c r="S2" s="67" t="s">
        <v>396</v>
      </c>
      <c r="T2" s="42" t="s">
        <v>389</v>
      </c>
      <c r="U2" s="68" t="s">
        <v>397</v>
      </c>
      <c r="V2" s="71" t="s">
        <v>398</v>
      </c>
      <c r="W2" s="54" t="s">
        <v>395</v>
      </c>
      <c r="X2" s="55" t="s">
        <v>61</v>
      </c>
      <c r="Y2" s="42" t="s">
        <v>389</v>
      </c>
      <c r="Z2" s="67" t="s">
        <v>68</v>
      </c>
      <c r="AA2" s="42" t="s">
        <v>389</v>
      </c>
      <c r="AB2" s="67" t="s">
        <v>396</v>
      </c>
      <c r="AC2" s="42" t="s">
        <v>389</v>
      </c>
      <c r="AD2" s="68" t="s">
        <v>397</v>
      </c>
      <c r="AE2" s="71" t="s">
        <v>398</v>
      </c>
      <c r="AF2" s="54" t="s">
        <v>395</v>
      </c>
      <c r="AG2" s="55" t="s">
        <v>61</v>
      </c>
      <c r="AH2" s="42" t="s">
        <v>389</v>
      </c>
      <c r="AI2" s="67" t="s">
        <v>68</v>
      </c>
      <c r="AJ2" s="42" t="s">
        <v>389</v>
      </c>
      <c r="AK2" s="67" t="s">
        <v>396</v>
      </c>
      <c r="AL2" s="42" t="s">
        <v>389</v>
      </c>
      <c r="AM2" s="68" t="s">
        <v>397</v>
      </c>
      <c r="AN2" s="71" t="s">
        <v>398</v>
      </c>
      <c r="AO2" s="54" t="s">
        <v>395</v>
      </c>
      <c r="AP2" s="55" t="s">
        <v>61</v>
      </c>
      <c r="AQ2" s="42" t="s">
        <v>389</v>
      </c>
      <c r="AR2" s="67" t="s">
        <v>68</v>
      </c>
      <c r="AS2" s="42" t="s">
        <v>389</v>
      </c>
      <c r="AT2" s="67" t="s">
        <v>396</v>
      </c>
      <c r="AU2" s="42" t="s">
        <v>389</v>
      </c>
      <c r="AV2" s="68" t="s">
        <v>397</v>
      </c>
      <c r="AW2" s="71" t="s">
        <v>398</v>
      </c>
      <c r="AX2" s="54" t="s">
        <v>395</v>
      </c>
      <c r="AY2" s="55" t="s">
        <v>61</v>
      </c>
      <c r="AZ2" s="42" t="s">
        <v>389</v>
      </c>
      <c r="BA2" s="67" t="s">
        <v>68</v>
      </c>
      <c r="BB2" s="42" t="s">
        <v>389</v>
      </c>
      <c r="BC2" s="67" t="s">
        <v>396</v>
      </c>
      <c r="BD2" s="42" t="s">
        <v>389</v>
      </c>
      <c r="BE2" s="71" t="s">
        <v>397</v>
      </c>
      <c r="BF2" s="71" t="s">
        <v>398</v>
      </c>
      <c r="BG2" s="54" t="s">
        <v>395</v>
      </c>
      <c r="BH2" s="55" t="s">
        <v>61</v>
      </c>
      <c r="BI2" s="42" t="s">
        <v>389</v>
      </c>
      <c r="BJ2" s="67" t="s">
        <v>68</v>
      </c>
      <c r="BK2" s="42" t="s">
        <v>389</v>
      </c>
      <c r="BL2" s="67" t="s">
        <v>396</v>
      </c>
      <c r="BM2" s="42" t="s">
        <v>389</v>
      </c>
      <c r="BN2" s="68" t="s">
        <v>397</v>
      </c>
      <c r="BO2" s="71" t="s">
        <v>398</v>
      </c>
    </row>
    <row r="3" customHeight="1" spans="1:67">
      <c r="A3" s="43">
        <v>1</v>
      </c>
      <c r="B3" s="43" t="s">
        <v>399</v>
      </c>
      <c r="C3" s="44">
        <f>总表2!B12/7</f>
        <v>42.43825</v>
      </c>
      <c r="D3" s="45">
        <f>总表2!B13</f>
        <v>3</v>
      </c>
      <c r="E3" s="45" t="s">
        <v>399</v>
      </c>
      <c r="F3" s="57">
        <f>总表2!B3</f>
        <v>70.08</v>
      </c>
      <c r="G3" s="45">
        <f>总表2!B14</f>
        <v>2</v>
      </c>
      <c r="H3" s="58">
        <f>总表2!T3/100</f>
        <v>0.2</v>
      </c>
      <c r="I3" s="45">
        <f>总表2!T14</f>
        <v>4</v>
      </c>
      <c r="J3" s="58">
        <f>总表2!K3/100</f>
        <v>0.875</v>
      </c>
      <c r="K3" s="45">
        <f>总表2!K14</f>
        <v>2</v>
      </c>
      <c r="L3" s="57">
        <f>总表2!B23</f>
        <v>55.274</v>
      </c>
      <c r="M3" s="45">
        <f>总表2!B31</f>
        <v>2</v>
      </c>
      <c r="N3" s="45" t="s">
        <v>400</v>
      </c>
      <c r="O3" s="57">
        <f>总表2!B4</f>
        <v>42.4</v>
      </c>
      <c r="P3" s="45">
        <f>总表2!B15</f>
        <v>3</v>
      </c>
      <c r="Q3" s="58">
        <f>总表2!T4/100</f>
        <v>0.025</v>
      </c>
      <c r="R3" s="45">
        <f>总表2!T15</f>
        <v>7</v>
      </c>
      <c r="S3" s="58">
        <f>总表2!K4/100</f>
        <v>0.3</v>
      </c>
      <c r="T3" s="45">
        <f>总表2!K15</f>
        <v>3</v>
      </c>
      <c r="U3" s="57">
        <f>总表2!B24</f>
        <v>22.72</v>
      </c>
      <c r="V3" s="45">
        <f>总表2!B32</f>
        <v>4</v>
      </c>
      <c r="W3" s="45" t="s">
        <v>401</v>
      </c>
      <c r="X3" s="57">
        <f>总表2!B5</f>
        <v>55.15</v>
      </c>
      <c r="Y3" s="45">
        <f>总表2!B16</f>
        <v>5</v>
      </c>
      <c r="Z3" s="58">
        <f>总表2!T5/100</f>
        <v>0.075</v>
      </c>
      <c r="AA3" s="45">
        <f>总表2!T16</f>
        <v>6</v>
      </c>
      <c r="AB3" s="58">
        <f>总表2!K5/100</f>
        <v>0.35</v>
      </c>
      <c r="AC3" s="45">
        <f>总表2!K16</f>
        <v>5</v>
      </c>
      <c r="AD3" s="57">
        <f>总表2!B25</f>
        <v>30.045</v>
      </c>
      <c r="AE3" s="45">
        <f>总表2!B33</f>
        <v>5</v>
      </c>
      <c r="AF3" s="45" t="s">
        <v>402</v>
      </c>
      <c r="AG3" s="57">
        <f>总表2!B6</f>
        <v>81.2</v>
      </c>
      <c r="AH3" s="45">
        <f>总表2!B17</f>
        <v>2</v>
      </c>
      <c r="AI3" s="58">
        <f>总表2!T6/100</f>
        <v>0.55</v>
      </c>
      <c r="AJ3" s="45">
        <f>总表2!T17</f>
        <v>3</v>
      </c>
      <c r="AK3" s="58">
        <f>总表2!K6/100</f>
        <v>0.975</v>
      </c>
      <c r="AL3" s="45">
        <f>总表2!K17</f>
        <v>2</v>
      </c>
      <c r="AM3" s="57">
        <f>总表2!B26</f>
        <v>75.61</v>
      </c>
      <c r="AN3" s="45">
        <f>总表2!B34</f>
        <v>2</v>
      </c>
      <c r="AO3" s="45" t="s">
        <v>403</v>
      </c>
      <c r="AP3" s="57">
        <f>总表2!B7</f>
        <v>62.475</v>
      </c>
      <c r="AQ3" s="45">
        <f>总表2!B18</f>
        <v>4</v>
      </c>
      <c r="AR3" s="58">
        <f>总表2!T7/100</f>
        <v>0.175</v>
      </c>
      <c r="AS3" s="45">
        <f>总表2!T18</f>
        <v>7</v>
      </c>
      <c r="AT3" s="58">
        <f>总表2!K7/100</f>
        <v>0.575</v>
      </c>
      <c r="AU3" s="45">
        <f>总表2!K18</f>
        <v>5</v>
      </c>
      <c r="AV3" s="57">
        <f>总表2!B27</f>
        <v>42.9925</v>
      </c>
      <c r="AW3" s="45">
        <f>总表2!B35</f>
        <v>6</v>
      </c>
      <c r="AX3" s="45" t="s">
        <v>404</v>
      </c>
      <c r="AY3" s="57">
        <f>总表2!B8</f>
        <v>56.1875</v>
      </c>
      <c r="AZ3" s="45">
        <f>总表2!B19</f>
        <v>3</v>
      </c>
      <c r="BA3" s="58">
        <f>总表2!T8/100</f>
        <v>0.175</v>
      </c>
      <c r="BB3" s="45">
        <f>总表2!T19</f>
        <v>3</v>
      </c>
      <c r="BC3" s="58">
        <f>总表2!K8/100</f>
        <v>0.425</v>
      </c>
      <c r="BD3" s="45">
        <f>总表2!K19</f>
        <v>3</v>
      </c>
      <c r="BE3" s="44">
        <f>总表2!B28</f>
        <v>36.60625</v>
      </c>
      <c r="BF3" s="45">
        <f>总表2!B36</f>
        <v>4</v>
      </c>
      <c r="BG3" s="45" t="s">
        <v>405</v>
      </c>
      <c r="BH3" s="57">
        <f>总表2!B9</f>
        <v>54.4</v>
      </c>
      <c r="BI3" s="45">
        <f>总表2!B20</f>
        <v>5</v>
      </c>
      <c r="BJ3" s="58">
        <f>总表2!T9/100</f>
        <v>0.175</v>
      </c>
      <c r="BK3" s="45">
        <f>总表2!T20</f>
        <v>3</v>
      </c>
      <c r="BL3" s="58">
        <f>总表2!K9/100</f>
        <v>0.35</v>
      </c>
      <c r="BM3" s="45">
        <f>总表2!K20</f>
        <v>5</v>
      </c>
      <c r="BN3" s="57">
        <f>总表2!B29</f>
        <v>33.82</v>
      </c>
      <c r="BO3" s="45">
        <f>总表2!B37</f>
        <v>5</v>
      </c>
    </row>
    <row r="4" customHeight="1" spans="1:67">
      <c r="A4" s="46">
        <v>2</v>
      </c>
      <c r="B4" s="46" t="s">
        <v>406</v>
      </c>
      <c r="C4" s="47">
        <f>总表2!C12/7</f>
        <v>29.6739382239382</v>
      </c>
      <c r="D4" s="48">
        <f>总表2!C13</f>
        <v>8</v>
      </c>
      <c r="E4" s="59" t="s">
        <v>407</v>
      </c>
      <c r="F4" s="60">
        <f>总表2!C3</f>
        <v>62.1621621621622</v>
      </c>
      <c r="G4" s="59">
        <f>总表2!C14</f>
        <v>6</v>
      </c>
      <c r="H4" s="61">
        <f>总表2!U3/100</f>
        <v>0.027027027027027</v>
      </c>
      <c r="I4" s="59">
        <f>总表2!U14</f>
        <v>7</v>
      </c>
      <c r="J4" s="61">
        <f>总表2!L3/100</f>
        <v>0.621621621621622</v>
      </c>
      <c r="K4" s="59">
        <f>总表2!L14</f>
        <v>6</v>
      </c>
      <c r="L4" s="60">
        <f>总表2!C23</f>
        <v>38.3783783783784</v>
      </c>
      <c r="M4" s="59">
        <f>总表2!C31</f>
        <v>6</v>
      </c>
      <c r="N4" s="59" t="s">
        <v>406</v>
      </c>
      <c r="O4" s="60">
        <f>总表2!C4</f>
        <v>38.0945945945946</v>
      </c>
      <c r="P4" s="59">
        <f>总表2!C15</f>
        <v>6</v>
      </c>
      <c r="Q4" s="61">
        <f>总表2!U4/100</f>
        <v>0.027027027027027</v>
      </c>
      <c r="R4" s="59">
        <f>总表2!U15</f>
        <v>5</v>
      </c>
      <c r="S4" s="61">
        <f>总表2!L4/100</f>
        <v>0.135135135135135</v>
      </c>
      <c r="T4" s="59">
        <f>总表2!L15</f>
        <v>6</v>
      </c>
      <c r="U4" s="60">
        <f>总表2!C24</f>
        <v>16.5635135135135</v>
      </c>
      <c r="V4" s="59">
        <f>总表2!C32</f>
        <v>7</v>
      </c>
      <c r="W4" s="59" t="s">
        <v>401</v>
      </c>
      <c r="X4" s="60">
        <f>总表2!C5</f>
        <v>47.7972972972973</v>
      </c>
      <c r="Y4" s="59">
        <f>总表2!C16</f>
        <v>7</v>
      </c>
      <c r="Z4" s="61">
        <f>总表2!U5/100</f>
        <v>0</v>
      </c>
      <c r="AA4" s="59">
        <f>总表2!U16</f>
        <v>8</v>
      </c>
      <c r="AB4" s="61">
        <f>总表2!L5/100</f>
        <v>0.27027027027027</v>
      </c>
      <c r="AC4" s="59">
        <f>总表2!L16</f>
        <v>8</v>
      </c>
      <c r="AD4" s="60">
        <f>总表2!C25</f>
        <v>22.4472972972973</v>
      </c>
      <c r="AE4" s="59">
        <f>总表2!C33</f>
        <v>8</v>
      </c>
      <c r="AF4" s="59" t="s">
        <v>402</v>
      </c>
      <c r="AG4" s="60">
        <f>总表2!C6</f>
        <v>71.027027027027</v>
      </c>
      <c r="AH4" s="59">
        <f>总表2!C17</f>
        <v>8</v>
      </c>
      <c r="AI4" s="61">
        <f>总表2!U6/100</f>
        <v>0.324324324324324</v>
      </c>
      <c r="AJ4" s="59">
        <f>总表2!U17</f>
        <v>8</v>
      </c>
      <c r="AK4" s="61">
        <f>总表2!L6/100</f>
        <v>0.72972972972973</v>
      </c>
      <c r="AL4" s="59">
        <f>总表2!L17</f>
        <v>8</v>
      </c>
      <c r="AM4" s="60">
        <f>总表2!C26</f>
        <v>56.172972972973</v>
      </c>
      <c r="AN4" s="59">
        <f>总表2!C34</f>
        <v>8</v>
      </c>
      <c r="AO4" s="59" t="s">
        <v>403</v>
      </c>
      <c r="AP4" s="60">
        <f>总表2!C7</f>
        <v>52.8918918918919</v>
      </c>
      <c r="AQ4" s="59">
        <f>总表2!C18</f>
        <v>8</v>
      </c>
      <c r="AR4" s="61">
        <f>总表2!U7/100</f>
        <v>0.108108108108108</v>
      </c>
      <c r="AS4" s="59">
        <f>总表2!U18</f>
        <v>8</v>
      </c>
      <c r="AT4" s="61">
        <f>总表2!L7/100</f>
        <v>0.432432432432432</v>
      </c>
      <c r="AU4" s="59">
        <f>总表2!L18</f>
        <v>8</v>
      </c>
      <c r="AV4" s="60">
        <f>总表2!C27</f>
        <v>33.1648648648649</v>
      </c>
      <c r="AW4" s="59">
        <f>总表2!C35</f>
        <v>8</v>
      </c>
      <c r="AX4" s="59" t="s">
        <v>404</v>
      </c>
      <c r="AY4" s="60">
        <f>总表2!C8</f>
        <v>46.5540540540541</v>
      </c>
      <c r="AZ4" s="59">
        <f>总表2!C19</f>
        <v>8</v>
      </c>
      <c r="BA4" s="61">
        <f>总表2!U8/100</f>
        <v>0.0540540540540541</v>
      </c>
      <c r="BB4" s="59">
        <f>总表2!U19</f>
        <v>8</v>
      </c>
      <c r="BC4" s="61">
        <f>总表2!L8/100</f>
        <v>0.243243243243243</v>
      </c>
      <c r="BD4" s="59">
        <f>总表2!L19</f>
        <v>8</v>
      </c>
      <c r="BE4" s="73">
        <f>总表2!C28</f>
        <v>23.4256756756757</v>
      </c>
      <c r="BF4" s="59">
        <f>总表2!C36</f>
        <v>8</v>
      </c>
      <c r="BG4" s="59" t="s">
        <v>405</v>
      </c>
      <c r="BH4" s="60">
        <f>总表2!C9</f>
        <v>41.4324324324324</v>
      </c>
      <c r="BI4" s="59">
        <f>总表2!C20</f>
        <v>8</v>
      </c>
      <c r="BJ4" s="61">
        <f>总表2!U9/100</f>
        <v>0.027027027027027</v>
      </c>
      <c r="BK4" s="59">
        <f>总表2!U20</f>
        <v>8</v>
      </c>
      <c r="BL4" s="61">
        <f>总表2!L9/100</f>
        <v>0.135135135135135</v>
      </c>
      <c r="BM4" s="59">
        <f>总表2!L20</f>
        <v>8</v>
      </c>
      <c r="BN4" s="60">
        <f>总表2!C29</f>
        <v>17.5648648648649</v>
      </c>
      <c r="BO4" s="59">
        <f>总表2!C37</f>
        <v>8</v>
      </c>
    </row>
    <row r="5" customHeight="1" spans="1:67">
      <c r="A5" s="43">
        <v>3</v>
      </c>
      <c r="B5" s="43" t="s">
        <v>408</v>
      </c>
      <c r="C5" s="44">
        <f>总表2!D12/7</f>
        <v>58.8517374517374</v>
      </c>
      <c r="D5" s="48">
        <f>总表2!D13</f>
        <v>1</v>
      </c>
      <c r="E5" s="45" t="s">
        <v>409</v>
      </c>
      <c r="F5" s="57">
        <f>总表2!D3</f>
        <v>77.7837837837838</v>
      </c>
      <c r="G5" s="45">
        <f>总表2!D14</f>
        <v>1</v>
      </c>
      <c r="H5" s="58">
        <f>总表2!V3/100</f>
        <v>0.432432432432432</v>
      </c>
      <c r="I5" s="45">
        <f>总表2!V14</f>
        <v>1</v>
      </c>
      <c r="J5" s="58">
        <f>总表2!M3/100</f>
        <v>1</v>
      </c>
      <c r="K5" s="45">
        <f>总表2!M14</f>
        <v>1</v>
      </c>
      <c r="L5" s="57">
        <f>总表2!D23</f>
        <v>70.6324324324324</v>
      </c>
      <c r="M5" s="45">
        <f>总表2!D31</f>
        <v>1</v>
      </c>
      <c r="N5" s="45" t="s">
        <v>410</v>
      </c>
      <c r="O5" s="57">
        <f>总表2!D4</f>
        <v>63.4054054054054</v>
      </c>
      <c r="P5" s="45">
        <f>总表2!D15</f>
        <v>1</v>
      </c>
      <c r="Q5" s="58">
        <f>总表2!V4/100</f>
        <v>0.216216216216216</v>
      </c>
      <c r="R5" s="45">
        <f>总表2!V15</f>
        <v>1</v>
      </c>
      <c r="S5" s="58">
        <f>总表2!M4/100</f>
        <v>0.621621621621622</v>
      </c>
      <c r="T5" s="45">
        <f>总表2!M15</f>
        <v>1</v>
      </c>
      <c r="U5" s="57">
        <f>总表2!D24</f>
        <v>46.3189189189189</v>
      </c>
      <c r="V5" s="45">
        <f>总表2!D32</f>
        <v>1</v>
      </c>
      <c r="W5" s="45" t="s">
        <v>408</v>
      </c>
      <c r="X5" s="57">
        <f>总表2!D5</f>
        <v>69.7027027027027</v>
      </c>
      <c r="Y5" s="45">
        <f>总表2!D16</f>
        <v>1</v>
      </c>
      <c r="Z5" s="58">
        <f>总表2!V5/100</f>
        <v>0.27027027027027</v>
      </c>
      <c r="AA5" s="45">
        <f>总表2!V16</f>
        <v>1</v>
      </c>
      <c r="AB5" s="58">
        <f>总表2!M5/100</f>
        <v>0.783783783783784</v>
      </c>
      <c r="AC5" s="45">
        <f>总表2!M16</f>
        <v>1</v>
      </c>
      <c r="AD5" s="57">
        <f>总表2!D25</f>
        <v>55.2351351351351</v>
      </c>
      <c r="AE5" s="45">
        <f>总表2!D33</f>
        <v>1</v>
      </c>
      <c r="AF5" s="45" t="s">
        <v>402</v>
      </c>
      <c r="AG5" s="57">
        <f>总表2!D6</f>
        <v>85.3243243243243</v>
      </c>
      <c r="AH5" s="45">
        <f>总表2!D17</f>
        <v>1</v>
      </c>
      <c r="AI5" s="58">
        <f>总表2!V6/100</f>
        <v>0.72972972972973</v>
      </c>
      <c r="AJ5" s="45">
        <f>总表2!V17</f>
        <v>1</v>
      </c>
      <c r="AK5" s="58">
        <f>总表2!M6/100</f>
        <v>1</v>
      </c>
      <c r="AL5" s="45">
        <f>总表2!M17</f>
        <v>1</v>
      </c>
      <c r="AM5" s="57">
        <f>总表2!D26</f>
        <v>84.7864864864865</v>
      </c>
      <c r="AN5" s="45">
        <f>总表2!D34</f>
        <v>1</v>
      </c>
      <c r="AO5" s="45" t="s">
        <v>403</v>
      </c>
      <c r="AP5" s="57">
        <f>总表2!D7</f>
        <v>72.2162162162162</v>
      </c>
      <c r="AQ5" s="45">
        <f>总表2!D18</f>
        <v>1</v>
      </c>
      <c r="AR5" s="58">
        <f>总表2!V7/100</f>
        <v>0.297297297297297</v>
      </c>
      <c r="AS5" s="45">
        <f>总表2!V18</f>
        <v>2</v>
      </c>
      <c r="AT5" s="58">
        <f>总表2!M7/100</f>
        <v>0.810810810810811</v>
      </c>
      <c r="AU5" s="45">
        <f>总表2!M18</f>
        <v>1</v>
      </c>
      <c r="AV5" s="57">
        <f>总表2!D27</f>
        <v>57.8810810810811</v>
      </c>
      <c r="AW5" s="45">
        <f>总表2!D35</f>
        <v>1</v>
      </c>
      <c r="AX5" s="45" t="s">
        <v>404</v>
      </c>
      <c r="AY5" s="57">
        <f>总表2!D8</f>
        <v>65.0810810810811</v>
      </c>
      <c r="AZ5" s="45">
        <f>总表2!D19</f>
        <v>1</v>
      </c>
      <c r="BA5" s="58">
        <f>总表2!V8/100</f>
        <v>0.378378378378378</v>
      </c>
      <c r="BB5" s="45">
        <f>总表2!V19</f>
        <v>1</v>
      </c>
      <c r="BC5" s="58">
        <f>总表2!M8/100</f>
        <v>0.567567567567568</v>
      </c>
      <c r="BD5" s="45">
        <f>总表2!M19</f>
        <v>1</v>
      </c>
      <c r="BE5" s="44">
        <f>总表2!D28</f>
        <v>51.6864864864865</v>
      </c>
      <c r="BF5" s="45">
        <f>总表2!D36</f>
        <v>1</v>
      </c>
      <c r="BG5" s="45" t="s">
        <v>405</v>
      </c>
      <c r="BH5" s="57">
        <f>总表2!D9</f>
        <v>62.2162162162162</v>
      </c>
      <c r="BI5" s="45">
        <f>总表2!D20</f>
        <v>1</v>
      </c>
      <c r="BJ5" s="58">
        <f>总表2!V9/100</f>
        <v>0.243243243243243</v>
      </c>
      <c r="BK5" s="45">
        <f>总表2!V20</f>
        <v>1</v>
      </c>
      <c r="BL5" s="58">
        <f>总表2!M9/100</f>
        <v>0.567567567567568</v>
      </c>
      <c r="BM5" s="45">
        <f>总表2!M20</f>
        <v>1</v>
      </c>
      <c r="BN5" s="57">
        <f>总表2!D29</f>
        <v>45.4216216216216</v>
      </c>
      <c r="BO5" s="45">
        <f>总表2!D37</f>
        <v>1</v>
      </c>
    </row>
    <row r="6" customHeight="1" spans="1:67">
      <c r="A6" s="46">
        <v>4</v>
      </c>
      <c r="B6" s="46" t="s">
        <v>411</v>
      </c>
      <c r="C6" s="47">
        <f>总表2!E12/7</f>
        <v>39.0027472527473</v>
      </c>
      <c r="D6" s="48">
        <f>总表2!E13</f>
        <v>6</v>
      </c>
      <c r="E6" s="59" t="s">
        <v>411</v>
      </c>
      <c r="F6" s="57">
        <f>总表2!E3</f>
        <v>65.6923076923077</v>
      </c>
      <c r="G6" s="59">
        <f>总表2!E14</f>
        <v>4</v>
      </c>
      <c r="H6" s="61">
        <f>总表2!W3/100</f>
        <v>0.256410256410256</v>
      </c>
      <c r="I6" s="59">
        <f>总表2!W14</f>
        <v>2</v>
      </c>
      <c r="J6" s="61">
        <f>总表2!N3/100</f>
        <v>0.769230769230769</v>
      </c>
      <c r="K6" s="59">
        <f>总表2!N14</f>
        <v>3</v>
      </c>
      <c r="L6" s="60">
        <f>总表2!E23</f>
        <v>53.0410256410256</v>
      </c>
      <c r="M6" s="59">
        <f>总表2!E31</f>
        <v>3</v>
      </c>
      <c r="N6" s="59" t="s">
        <v>410</v>
      </c>
      <c r="O6" s="60">
        <f>总表2!E4</f>
        <v>44.8589743589744</v>
      </c>
      <c r="P6" s="59">
        <f>总表2!E15</f>
        <v>2</v>
      </c>
      <c r="Q6" s="61">
        <f>总表2!W4/100</f>
        <v>0.0769230769230769</v>
      </c>
      <c r="R6" s="59">
        <f>总表2!W15</f>
        <v>4</v>
      </c>
      <c r="S6" s="61">
        <f>总表2!N4/100</f>
        <v>0.333333333333333</v>
      </c>
      <c r="T6" s="59">
        <f>总表2!N15</f>
        <v>2</v>
      </c>
      <c r="U6" s="60">
        <f>总表2!E24</f>
        <v>26.5346153846154</v>
      </c>
      <c r="V6" s="59">
        <f>总表2!E32</f>
        <v>2</v>
      </c>
      <c r="W6" s="59" t="s">
        <v>412</v>
      </c>
      <c r="X6" s="60">
        <f>总表2!E5</f>
        <v>50.1282051282051</v>
      </c>
      <c r="Y6" s="59">
        <f>总表2!E16</f>
        <v>6</v>
      </c>
      <c r="Z6" s="61">
        <f>总表2!W5/100</f>
        <v>0.0769230769230769</v>
      </c>
      <c r="AA6" s="59">
        <f>总表2!W16</f>
        <v>4</v>
      </c>
      <c r="AB6" s="61">
        <f>总表2!N5/100</f>
        <v>0.333333333333333</v>
      </c>
      <c r="AC6" s="59">
        <f>总表2!N16</f>
        <v>6</v>
      </c>
      <c r="AD6" s="60">
        <f>总表2!E25</f>
        <v>28.1153846153846</v>
      </c>
      <c r="AE6" s="59">
        <f>总表2!E33</f>
        <v>6</v>
      </c>
      <c r="AF6" s="59" t="s">
        <v>402</v>
      </c>
      <c r="AG6" s="60">
        <f>总表2!E6</f>
        <v>72.4615384615385</v>
      </c>
      <c r="AH6" s="59">
        <f>总表2!E17</f>
        <v>7</v>
      </c>
      <c r="AI6" s="61">
        <f>总表2!W6/100</f>
        <v>0.358974358974359</v>
      </c>
      <c r="AJ6" s="59">
        <f>总表2!W17</f>
        <v>7</v>
      </c>
      <c r="AK6" s="61">
        <f>总表2!N6/100</f>
        <v>0.82051282051282</v>
      </c>
      <c r="AL6" s="59">
        <f>总表2!N17</f>
        <v>6</v>
      </c>
      <c r="AM6" s="60">
        <f>总表2!E26</f>
        <v>60.7128205128205</v>
      </c>
      <c r="AN6" s="59">
        <f>总表2!E34</f>
        <v>7</v>
      </c>
      <c r="AO6" s="59" t="s">
        <v>413</v>
      </c>
      <c r="AP6" s="60">
        <f>总表2!E7</f>
        <v>54.0512820512821</v>
      </c>
      <c r="AQ6" s="59">
        <f>总表2!E18</f>
        <v>7</v>
      </c>
      <c r="AR6" s="61">
        <f>总表2!W7/100</f>
        <v>0.179487179487179</v>
      </c>
      <c r="AS6" s="59">
        <f>总表2!W18</f>
        <v>6</v>
      </c>
      <c r="AT6" s="61">
        <f>总表2!N7/100</f>
        <v>0.487179487179487</v>
      </c>
      <c r="AU6" s="59">
        <f>总表2!N18</f>
        <v>7</v>
      </c>
      <c r="AV6" s="60">
        <f>总表2!E27</f>
        <v>38.0102564102564</v>
      </c>
      <c r="AW6" s="59">
        <f>总表2!E35</f>
        <v>7</v>
      </c>
      <c r="AX6" s="59" t="s">
        <v>404</v>
      </c>
      <c r="AY6" s="60">
        <f>总表2!E8</f>
        <v>50.4102564102564</v>
      </c>
      <c r="AZ6" s="59">
        <f>总表2!E19</f>
        <v>6</v>
      </c>
      <c r="BA6" s="61">
        <f>总表2!W8/100</f>
        <v>0.128205128205128</v>
      </c>
      <c r="BB6" s="59">
        <f>总表2!W19</f>
        <v>6</v>
      </c>
      <c r="BC6" s="61">
        <f>总表2!N8/100</f>
        <v>0.358974358974359</v>
      </c>
      <c r="BD6" s="59">
        <f>总表2!N19</f>
        <v>6</v>
      </c>
      <c r="BE6" s="73">
        <f>总表2!E28</f>
        <v>31.0205128205128</v>
      </c>
      <c r="BF6" s="59">
        <f>总表2!E36</f>
        <v>6</v>
      </c>
      <c r="BG6" s="59" t="s">
        <v>414</v>
      </c>
      <c r="BH6" s="60">
        <f>总表2!E9</f>
        <v>54.5128205128205</v>
      </c>
      <c r="BI6" s="59">
        <f>总表2!E20</f>
        <v>4</v>
      </c>
      <c r="BJ6" s="61">
        <f>总表2!W9/100</f>
        <v>0.153846153846154</v>
      </c>
      <c r="BK6" s="59">
        <f>总表2!W20</f>
        <v>4</v>
      </c>
      <c r="BL6" s="61">
        <f>总表2!N9/100</f>
        <v>0.435897435897436</v>
      </c>
      <c r="BM6" s="59">
        <f>总表2!N20</f>
        <v>4</v>
      </c>
      <c r="BN6" s="60">
        <f>总表2!E29</f>
        <v>35.5846153846154</v>
      </c>
      <c r="BO6" s="59">
        <f>总表2!E37</f>
        <v>3</v>
      </c>
    </row>
    <row r="7" customHeight="1" spans="1:67">
      <c r="A7" s="43">
        <v>5</v>
      </c>
      <c r="B7" s="43" t="s">
        <v>414</v>
      </c>
      <c r="C7" s="44">
        <f>总表2!F12/7</f>
        <v>39.5580586080586</v>
      </c>
      <c r="D7" s="48">
        <f>总表2!F13</f>
        <v>5</v>
      </c>
      <c r="E7" s="45" t="s">
        <v>415</v>
      </c>
      <c r="F7" s="57">
        <f>总表2!F3</f>
        <v>59.525641025641</v>
      </c>
      <c r="G7" s="45">
        <f>总表2!F14</f>
        <v>7</v>
      </c>
      <c r="H7" s="58">
        <f>总表2!X3/100</f>
        <v>0.0256410256410256</v>
      </c>
      <c r="I7" s="45">
        <f>总表2!X14</f>
        <v>8</v>
      </c>
      <c r="J7" s="58">
        <f>总表2!O3/100</f>
        <v>0.615384615384615</v>
      </c>
      <c r="K7" s="45">
        <f>总表2!O14</f>
        <v>7</v>
      </c>
      <c r="L7" s="57">
        <f>总表2!F23</f>
        <v>37.3448717948718</v>
      </c>
      <c r="M7" s="45">
        <f>总表2!F31</f>
        <v>8</v>
      </c>
      <c r="N7" s="45" t="s">
        <v>416</v>
      </c>
      <c r="O7" s="57">
        <f>总表2!F4</f>
        <v>37.0384615384615</v>
      </c>
      <c r="P7" s="45">
        <f>总表2!F15</f>
        <v>8</v>
      </c>
      <c r="Q7" s="58">
        <f>总表2!X4/100</f>
        <v>0.0256410256410256</v>
      </c>
      <c r="R7" s="45">
        <f>总表2!X15</f>
        <v>6</v>
      </c>
      <c r="S7" s="58">
        <f>总表2!O4/100</f>
        <v>0.128205128205128</v>
      </c>
      <c r="T7" s="45">
        <f>总表2!O15</f>
        <v>7</v>
      </c>
      <c r="U7" s="57">
        <f>总表2!F24</f>
        <v>15.9833333333333</v>
      </c>
      <c r="V7" s="45">
        <f>总表2!F32</f>
        <v>8</v>
      </c>
      <c r="W7" s="45" t="s">
        <v>412</v>
      </c>
      <c r="X7" s="57">
        <f>总表2!F5</f>
        <v>56.0384615384615</v>
      </c>
      <c r="Y7" s="45">
        <f>总表2!F16</f>
        <v>4</v>
      </c>
      <c r="Z7" s="58">
        <f>总表2!X5/100</f>
        <v>0.0769230769230769</v>
      </c>
      <c r="AA7" s="45">
        <f>总表2!X16</f>
        <v>4</v>
      </c>
      <c r="AB7" s="58">
        <f>总表2!O5/100</f>
        <v>0.461538461538462</v>
      </c>
      <c r="AC7" s="45">
        <f>总表2!O16</f>
        <v>4</v>
      </c>
      <c r="AD7" s="57">
        <f>总表2!F25</f>
        <v>33.7346153846154</v>
      </c>
      <c r="AE7" s="45">
        <f>总表2!F33</f>
        <v>4</v>
      </c>
      <c r="AF7" s="45" t="s">
        <v>402</v>
      </c>
      <c r="AG7" s="57">
        <f>总表2!F6</f>
        <v>74.2307692307692</v>
      </c>
      <c r="AH7" s="45">
        <f>总表2!F17</f>
        <v>6</v>
      </c>
      <c r="AI7" s="58">
        <f>总表2!X6/100</f>
        <v>0.487179487179487</v>
      </c>
      <c r="AJ7" s="45">
        <f>总表2!X17</f>
        <v>5</v>
      </c>
      <c r="AK7" s="58">
        <f>总表2!O6/100</f>
        <v>0.769230769230769</v>
      </c>
      <c r="AL7" s="45">
        <f>总表2!O17</f>
        <v>7</v>
      </c>
      <c r="AM7" s="57">
        <f>总表2!F26</f>
        <v>64.8333333333333</v>
      </c>
      <c r="AN7" s="45">
        <f>总表2!F34</f>
        <v>6</v>
      </c>
      <c r="AO7" s="45" t="s">
        <v>413</v>
      </c>
      <c r="AP7" s="57">
        <f>总表2!F7</f>
        <v>60</v>
      </c>
      <c r="AQ7" s="45">
        <f>总表2!F18</f>
        <v>6</v>
      </c>
      <c r="AR7" s="58">
        <f>总表2!X7/100</f>
        <v>0.205128205128205</v>
      </c>
      <c r="AS7" s="45">
        <f>总表2!X18</f>
        <v>5</v>
      </c>
      <c r="AT7" s="58">
        <f>总表2!O7/100</f>
        <v>0.564102564102564</v>
      </c>
      <c r="AU7" s="45">
        <f>总表2!O18</f>
        <v>6</v>
      </c>
      <c r="AV7" s="57">
        <f>总表2!F27</f>
        <v>43.1282051282051</v>
      </c>
      <c r="AW7" s="45">
        <f>总表2!F35</f>
        <v>5</v>
      </c>
      <c r="AX7" s="45" t="s">
        <v>417</v>
      </c>
      <c r="AY7" s="57">
        <f>总表2!F8</f>
        <v>55.2051282051282</v>
      </c>
      <c r="AZ7" s="45">
        <f>总表2!F19</f>
        <v>4</v>
      </c>
      <c r="BA7" s="58">
        <f>总表2!X8/100</f>
        <v>0.230769230769231</v>
      </c>
      <c r="BB7" s="45">
        <f>总表2!X19</f>
        <v>2</v>
      </c>
      <c r="BC7" s="58">
        <f>总表2!O8/100</f>
        <v>0.41025641025641</v>
      </c>
      <c r="BD7" s="45">
        <f>总表2!O19</f>
        <v>5</v>
      </c>
      <c r="BE7" s="44">
        <f>总表2!F28</f>
        <v>38.1</v>
      </c>
      <c r="BF7" s="45">
        <f>总表2!F36</f>
        <v>3</v>
      </c>
      <c r="BG7" s="45" t="s">
        <v>414</v>
      </c>
      <c r="BH7" s="57">
        <f>总表2!F9</f>
        <v>62.1794871794872</v>
      </c>
      <c r="BI7" s="45">
        <f>总表2!F20</f>
        <v>2</v>
      </c>
      <c r="BJ7" s="58">
        <f>总表2!X9/100</f>
        <v>0.205128205128205</v>
      </c>
      <c r="BK7" s="45">
        <f>总表2!X20</f>
        <v>2</v>
      </c>
      <c r="BL7" s="58">
        <f>总表2!O9/100</f>
        <v>0.564102564102564</v>
      </c>
      <c r="BM7" s="45">
        <f>总表2!O20</f>
        <v>2</v>
      </c>
      <c r="BN7" s="57">
        <f>总表2!F29</f>
        <v>43.7820512820513</v>
      </c>
      <c r="BO7" s="45">
        <f>总表2!F37</f>
        <v>2</v>
      </c>
    </row>
    <row r="8" customHeight="1" spans="1:67">
      <c r="A8" s="46">
        <v>6</v>
      </c>
      <c r="B8" s="46" t="s">
        <v>418</v>
      </c>
      <c r="C8" s="47">
        <f>总表2!G12/7</f>
        <v>40.0342857142857</v>
      </c>
      <c r="D8" s="48">
        <f>总表2!G13</f>
        <v>4</v>
      </c>
      <c r="E8" s="59" t="s">
        <v>415</v>
      </c>
      <c r="F8" s="60">
        <f>总表2!G3</f>
        <v>63.6625</v>
      </c>
      <c r="G8" s="59">
        <f>总表2!G14</f>
        <v>5</v>
      </c>
      <c r="H8" s="61">
        <f>总表2!Y3/100</f>
        <v>0.1</v>
      </c>
      <c r="I8" s="59">
        <f>总表2!Y14</f>
        <v>6</v>
      </c>
      <c r="J8" s="61">
        <f>总表2!P3/100</f>
        <v>0.75</v>
      </c>
      <c r="K8" s="59">
        <f>总表2!P14</f>
        <v>4</v>
      </c>
      <c r="L8" s="60">
        <f>总表2!G23</f>
        <v>45.59875</v>
      </c>
      <c r="M8" s="59">
        <f>总表2!G31</f>
        <v>5</v>
      </c>
      <c r="N8" s="59" t="s">
        <v>416</v>
      </c>
      <c r="O8" s="60">
        <f>总表2!G4</f>
        <v>40.75</v>
      </c>
      <c r="P8" s="59">
        <f>总表2!G15</f>
        <v>5</v>
      </c>
      <c r="Q8" s="61">
        <f>总表2!Y4/100</f>
        <v>0.025</v>
      </c>
      <c r="R8" s="59">
        <f>总表2!Y15</f>
        <v>7</v>
      </c>
      <c r="S8" s="61">
        <f>总表2!P4/100</f>
        <v>0.125</v>
      </c>
      <c r="T8" s="59">
        <f>总表2!P15</f>
        <v>8</v>
      </c>
      <c r="U8" s="60">
        <f>总表2!G24</f>
        <v>16.975</v>
      </c>
      <c r="V8" s="59">
        <f>总表2!G32</f>
        <v>6</v>
      </c>
      <c r="W8" s="59" t="s">
        <v>418</v>
      </c>
      <c r="X8" s="60">
        <f>总表2!G5</f>
        <v>62.6375</v>
      </c>
      <c r="Y8" s="59">
        <f>总表2!G16</f>
        <v>2</v>
      </c>
      <c r="Z8" s="61">
        <f>总表2!Y5/100</f>
        <v>0.075</v>
      </c>
      <c r="AA8" s="59">
        <f>总表2!Y16</f>
        <v>6</v>
      </c>
      <c r="AB8" s="61">
        <f>总表2!P5/100</f>
        <v>0.575</v>
      </c>
      <c r="AC8" s="59">
        <f>总表2!P16</f>
        <v>3</v>
      </c>
      <c r="AD8" s="60">
        <f>总表2!G25</f>
        <v>39.04125</v>
      </c>
      <c r="AE8" s="59">
        <f>总表2!G33</f>
        <v>3</v>
      </c>
      <c r="AF8" s="59" t="s">
        <v>419</v>
      </c>
      <c r="AG8" s="60">
        <f>总表2!G6</f>
        <v>77.025</v>
      </c>
      <c r="AH8" s="59">
        <f>总表2!G17</f>
        <v>5</v>
      </c>
      <c r="AI8" s="61">
        <f>总表2!Y6/100</f>
        <v>0.5</v>
      </c>
      <c r="AJ8" s="59">
        <f>总表2!Y17</f>
        <v>4</v>
      </c>
      <c r="AK8" s="61">
        <f>总表2!P6/100</f>
        <v>0.875</v>
      </c>
      <c r="AL8" s="59">
        <f>总表2!P17</f>
        <v>5</v>
      </c>
      <c r="AM8" s="60">
        <f>总表2!G26</f>
        <v>69.3575</v>
      </c>
      <c r="AN8" s="59">
        <f>总表2!G34</f>
        <v>5</v>
      </c>
      <c r="AO8" s="59" t="s">
        <v>413</v>
      </c>
      <c r="AP8" s="60">
        <f>总表2!G7</f>
        <v>61.6</v>
      </c>
      <c r="AQ8" s="59">
        <f>总表2!G18</f>
        <v>5</v>
      </c>
      <c r="AR8" s="61">
        <f>总表2!Y7/100</f>
        <v>0.225</v>
      </c>
      <c r="AS8" s="59">
        <f>总表2!Y18</f>
        <v>4</v>
      </c>
      <c r="AT8" s="61">
        <f>总表2!P7/100</f>
        <v>0.625</v>
      </c>
      <c r="AU8" s="59">
        <f>总表2!P18</f>
        <v>3</v>
      </c>
      <c r="AV8" s="60">
        <f>总表2!G27</f>
        <v>46.23</v>
      </c>
      <c r="AW8" s="59">
        <f>总表2!G35</f>
        <v>4</v>
      </c>
      <c r="AX8" s="59" t="s">
        <v>417</v>
      </c>
      <c r="AY8" s="60">
        <f>总表2!G8</f>
        <v>53.9</v>
      </c>
      <c r="AZ8" s="59">
        <f>总表2!G19</f>
        <v>5</v>
      </c>
      <c r="BA8" s="61">
        <f>总表2!Y8/100</f>
        <v>0.15</v>
      </c>
      <c r="BB8" s="59">
        <f>总表2!Y19</f>
        <v>5</v>
      </c>
      <c r="BC8" s="61">
        <f>总表2!P8/100</f>
        <v>0.425</v>
      </c>
      <c r="BD8" s="59">
        <f>总表2!P19</f>
        <v>3</v>
      </c>
      <c r="BE8" s="73">
        <f>总表2!G28</f>
        <v>34.92</v>
      </c>
      <c r="BF8" s="59">
        <f>总表2!G36</f>
        <v>5</v>
      </c>
      <c r="BG8" s="59" t="s">
        <v>420</v>
      </c>
      <c r="BH8" s="60">
        <f>总表2!G9</f>
        <v>51.225</v>
      </c>
      <c r="BI8" s="59">
        <f>总表2!G20</f>
        <v>6</v>
      </c>
      <c r="BJ8" s="61">
        <f>总表2!Y9/100</f>
        <v>0.075</v>
      </c>
      <c r="BK8" s="59">
        <f>总表2!Y20</f>
        <v>6</v>
      </c>
      <c r="BL8" s="61">
        <f>总表2!P9/100</f>
        <v>0.325</v>
      </c>
      <c r="BM8" s="59">
        <f>总表2!P20</f>
        <v>6</v>
      </c>
      <c r="BN8" s="60">
        <f>总表2!G29</f>
        <v>28.1175</v>
      </c>
      <c r="BO8" s="59">
        <f>总表2!G37</f>
        <v>6</v>
      </c>
    </row>
    <row r="9" customHeight="1" spans="1:67">
      <c r="A9" s="43">
        <v>7</v>
      </c>
      <c r="B9" s="43" t="s">
        <v>419</v>
      </c>
      <c r="C9" s="44">
        <f>总表2!H12/7</f>
        <v>36.9777007270428</v>
      </c>
      <c r="D9" s="48">
        <f>总表2!H13</f>
        <v>7</v>
      </c>
      <c r="E9" s="45" t="s">
        <v>421</v>
      </c>
      <c r="F9" s="57">
        <f>总表2!H3</f>
        <v>59.2763157894737</v>
      </c>
      <c r="G9" s="45">
        <f>总表2!H14</f>
        <v>8</v>
      </c>
      <c r="H9" s="58">
        <f>总表2!Z3/100</f>
        <v>0.131578947368421</v>
      </c>
      <c r="I9" s="45">
        <f>总表2!Z14</f>
        <v>5</v>
      </c>
      <c r="J9" s="58">
        <f>总表2!Q3/100</f>
        <v>0.5</v>
      </c>
      <c r="K9" s="45">
        <f>总表2!Q14</f>
        <v>8</v>
      </c>
      <c r="L9" s="57">
        <f>总表2!H23</f>
        <v>38.046052631579</v>
      </c>
      <c r="M9" s="45">
        <f>总表2!H31</f>
        <v>7</v>
      </c>
      <c r="N9" s="45" t="s">
        <v>422</v>
      </c>
      <c r="O9" s="57">
        <f>总表2!H4</f>
        <v>37.4583333333333</v>
      </c>
      <c r="P9" s="45">
        <f>总表2!H15</f>
        <v>7</v>
      </c>
      <c r="Q9" s="58">
        <f>总表2!Z4/100</f>
        <v>0.0833333333333333</v>
      </c>
      <c r="R9" s="45">
        <f>总表2!Z15</f>
        <v>3</v>
      </c>
      <c r="S9" s="58">
        <f>总表2!Q4/100</f>
        <v>0.222222222222222</v>
      </c>
      <c r="T9" s="45">
        <f>总表2!Q15</f>
        <v>4</v>
      </c>
      <c r="U9" s="57">
        <f>总表2!H24</f>
        <v>21.2375</v>
      </c>
      <c r="V9" s="45">
        <f>总表2!H32</f>
        <v>5</v>
      </c>
      <c r="W9" s="45" t="s">
        <v>423</v>
      </c>
      <c r="X9" s="57">
        <f>总表2!H5</f>
        <v>45.9166666666667</v>
      </c>
      <c r="Y9" s="45">
        <f>总表2!H16</f>
        <v>8</v>
      </c>
      <c r="Z9" s="58">
        <f>总表2!Z5/100</f>
        <v>0.0833333333333333</v>
      </c>
      <c r="AA9" s="45">
        <f>总表2!Z16</f>
        <v>3</v>
      </c>
      <c r="AB9" s="58">
        <f>总表2!Q5/100</f>
        <v>0.305555555555556</v>
      </c>
      <c r="AC9" s="45">
        <f>总表2!Q16</f>
        <v>7</v>
      </c>
      <c r="AD9" s="57">
        <f>总表2!H25</f>
        <v>26.275</v>
      </c>
      <c r="AE9" s="45">
        <f>总表2!H33</f>
        <v>7</v>
      </c>
      <c r="AF9" s="45" t="s">
        <v>419</v>
      </c>
      <c r="AG9" s="57">
        <f>总表2!H6</f>
        <v>79.3243243243243</v>
      </c>
      <c r="AH9" s="45">
        <f>总表2!H17</f>
        <v>4</v>
      </c>
      <c r="AI9" s="58">
        <f>总表2!Z6/100</f>
        <v>0.486486486486487</v>
      </c>
      <c r="AJ9" s="45">
        <f>总表2!Z17</f>
        <v>6</v>
      </c>
      <c r="AK9" s="58">
        <f>总表2!Q6/100</f>
        <v>0.918918918918919</v>
      </c>
      <c r="AL9" s="45">
        <f>总表2!Q17</f>
        <v>3</v>
      </c>
      <c r="AM9" s="57">
        <f>总表2!H26</f>
        <v>70.8243243243243</v>
      </c>
      <c r="AN9" s="45">
        <f>总表2!H34</f>
        <v>4</v>
      </c>
      <c r="AO9" s="45" t="s">
        <v>424</v>
      </c>
      <c r="AP9" s="57">
        <f>总表2!H7</f>
        <v>63.5135135135135</v>
      </c>
      <c r="AQ9" s="45">
        <f>总表2!H18</f>
        <v>3</v>
      </c>
      <c r="AR9" s="58">
        <f>总表2!Z7/100</f>
        <v>0.27027027027027</v>
      </c>
      <c r="AS9" s="45">
        <f>总表2!Z18</f>
        <v>3</v>
      </c>
      <c r="AT9" s="58">
        <f>总表2!Q7/100</f>
        <v>0.621621621621622</v>
      </c>
      <c r="AU9" s="45">
        <f>总表2!Q18</f>
        <v>4</v>
      </c>
      <c r="AV9" s="57">
        <f>总表2!H27</f>
        <v>48.5135135135135</v>
      </c>
      <c r="AW9" s="45">
        <f>总表2!H35</f>
        <v>3</v>
      </c>
      <c r="AX9" s="45" t="s">
        <v>417</v>
      </c>
      <c r="AY9" s="57">
        <f>总表2!H8</f>
        <v>49.25</v>
      </c>
      <c r="AZ9" s="45">
        <f>总表2!H19</f>
        <v>7</v>
      </c>
      <c r="BA9" s="58">
        <f>总表2!Z8/100</f>
        <v>0.111111111111111</v>
      </c>
      <c r="BB9" s="45">
        <f>总表2!Z19</f>
        <v>7</v>
      </c>
      <c r="BC9" s="58">
        <f>总表2!Q8/100</f>
        <v>0.277777777777778</v>
      </c>
      <c r="BD9" s="45">
        <f>总表2!Q19</f>
        <v>7</v>
      </c>
      <c r="BE9" s="44">
        <f>总表2!H28</f>
        <v>27.5527777777778</v>
      </c>
      <c r="BF9" s="45">
        <f>总表2!H36</f>
        <v>7</v>
      </c>
      <c r="BG9" s="45" t="s">
        <v>420</v>
      </c>
      <c r="BH9" s="57">
        <f>总表2!H9</f>
        <v>47.6315789473684</v>
      </c>
      <c r="BI9" s="45">
        <f>总表2!H20</f>
        <v>7</v>
      </c>
      <c r="BJ9" s="58">
        <f>总表2!Z9/100</f>
        <v>0.105263157894737</v>
      </c>
      <c r="BK9" s="45">
        <f>总表2!Z20</f>
        <v>5</v>
      </c>
      <c r="BL9" s="58">
        <f>总表2!Q9/100</f>
        <v>0.263157894736842</v>
      </c>
      <c r="BM9" s="45">
        <f>总表2!Q20</f>
        <v>7</v>
      </c>
      <c r="BN9" s="57">
        <f>总表2!H29</f>
        <v>26.3947368421053</v>
      </c>
      <c r="BO9" s="45">
        <f>总表2!H37</f>
        <v>7</v>
      </c>
    </row>
    <row r="10" customHeight="1" spans="1:67">
      <c r="A10" s="46">
        <v>8</v>
      </c>
      <c r="B10" s="46" t="s">
        <v>425</v>
      </c>
      <c r="C10" s="47">
        <f>总表2!I12/7</f>
        <v>46.0812454212454</v>
      </c>
      <c r="D10" s="48">
        <f>总表2!I13</f>
        <v>2</v>
      </c>
      <c r="E10" s="59" t="s">
        <v>421</v>
      </c>
      <c r="F10" s="60">
        <f>总表2!I3</f>
        <v>66.7948717948718</v>
      </c>
      <c r="G10" s="59">
        <f>总表2!I14</f>
        <v>3</v>
      </c>
      <c r="H10" s="61">
        <f>总表2!AA3/100</f>
        <v>0.256410256410256</v>
      </c>
      <c r="I10" s="59">
        <f>总表2!AA14</f>
        <v>2</v>
      </c>
      <c r="J10" s="61">
        <f>总表2!R3/100</f>
        <v>0.717948717948718</v>
      </c>
      <c r="K10" s="59">
        <f>总表2!R14</f>
        <v>5</v>
      </c>
      <c r="L10" s="60">
        <f>总表2!I23</f>
        <v>51.8333333333333</v>
      </c>
      <c r="M10" s="59">
        <f>总表2!I31</f>
        <v>4</v>
      </c>
      <c r="N10" s="59" t="s">
        <v>422</v>
      </c>
      <c r="O10" s="60">
        <f>总表2!I4</f>
        <v>42.374358974359</v>
      </c>
      <c r="P10" s="59">
        <f>总表2!I15</f>
        <v>4</v>
      </c>
      <c r="Q10" s="61">
        <f>总表2!AA4/100</f>
        <v>0.102564102564103</v>
      </c>
      <c r="R10" s="59">
        <f>总表2!AA15</f>
        <v>2</v>
      </c>
      <c r="S10" s="61">
        <f>总表2!R4/100</f>
        <v>0.205128205128205</v>
      </c>
      <c r="T10" s="59">
        <f>总表2!R15</f>
        <v>5</v>
      </c>
      <c r="U10" s="60">
        <f>总表2!I24</f>
        <v>22.9687179487179</v>
      </c>
      <c r="V10" s="59">
        <f>总表2!I32</f>
        <v>3</v>
      </c>
      <c r="W10" s="59" t="s">
        <v>425</v>
      </c>
      <c r="X10" s="60">
        <f>总表2!I5</f>
        <v>59.8205128205128</v>
      </c>
      <c r="Y10" s="59">
        <f>总表2!I16</f>
        <v>3</v>
      </c>
      <c r="Z10" s="61">
        <f>总表2!AA5/100</f>
        <v>0.256410256410256</v>
      </c>
      <c r="AA10" s="59">
        <f>总表2!AA16</f>
        <v>2</v>
      </c>
      <c r="AB10" s="61">
        <f>总表2!R5/100</f>
        <v>0.58974358974359</v>
      </c>
      <c r="AC10" s="59">
        <f>总表2!R16</f>
        <v>2</v>
      </c>
      <c r="AD10" s="60">
        <f>总表2!I25</f>
        <v>45.8948717948718</v>
      </c>
      <c r="AE10" s="59">
        <f>总表2!I33</f>
        <v>2</v>
      </c>
      <c r="AF10" s="59" t="s">
        <v>419</v>
      </c>
      <c r="AG10" s="60">
        <f>总表2!I6</f>
        <v>80.8461538461538</v>
      </c>
      <c r="AH10" s="59">
        <f>总表2!I17</f>
        <v>3</v>
      </c>
      <c r="AI10" s="61">
        <f>总表2!AA6/100</f>
        <v>0.58974358974359</v>
      </c>
      <c r="AJ10" s="59">
        <f>总表2!AA17</f>
        <v>2</v>
      </c>
      <c r="AK10" s="61">
        <f>总表2!R6/100</f>
        <v>0.897435897435897</v>
      </c>
      <c r="AL10" s="59">
        <f>总表2!R17</f>
        <v>4</v>
      </c>
      <c r="AM10" s="60">
        <f>总表2!I26</f>
        <v>74.7666666666667</v>
      </c>
      <c r="AN10" s="59">
        <f>总表2!I34</f>
        <v>3</v>
      </c>
      <c r="AO10" s="59" t="s">
        <v>424</v>
      </c>
      <c r="AP10" s="60">
        <f>总表2!I7</f>
        <v>66.9230769230769</v>
      </c>
      <c r="AQ10" s="59">
        <f>总表2!I18</f>
        <v>2</v>
      </c>
      <c r="AR10" s="61">
        <f>总表2!AA7/100</f>
        <v>0.307692307692308</v>
      </c>
      <c r="AS10" s="59">
        <f>总表2!AA18</f>
        <v>1</v>
      </c>
      <c r="AT10" s="61">
        <f>总表2!R7/100</f>
        <v>0.666666666666667</v>
      </c>
      <c r="AU10" s="59">
        <f>总表2!R18</f>
        <v>2</v>
      </c>
      <c r="AV10" s="60">
        <f>总表2!I27</f>
        <v>52.3846153846154</v>
      </c>
      <c r="AW10" s="59">
        <f>总表2!I35</f>
        <v>2</v>
      </c>
      <c r="AX10" s="59" t="s">
        <v>417</v>
      </c>
      <c r="AY10" s="60">
        <f>总表2!I8</f>
        <v>59.0769230769231</v>
      </c>
      <c r="AZ10" s="59">
        <f>总表2!I19</f>
        <v>2</v>
      </c>
      <c r="BA10" s="61">
        <f>总表2!AA8/100</f>
        <v>0.153846153846154</v>
      </c>
      <c r="BB10" s="59">
        <f>总表2!AA19</f>
        <v>4</v>
      </c>
      <c r="BC10" s="61">
        <f>总表2!R8/100</f>
        <v>0.564102564102564</v>
      </c>
      <c r="BD10" s="59">
        <f>总表2!R19</f>
        <v>2</v>
      </c>
      <c r="BE10" s="73">
        <f>总表2!I28</f>
        <v>40.8</v>
      </c>
      <c r="BF10" s="59">
        <f>总表2!I36</f>
        <v>2</v>
      </c>
      <c r="BG10" s="59" t="s">
        <v>420</v>
      </c>
      <c r="BH10" s="60">
        <f>总表2!I9</f>
        <v>57.5128205128205</v>
      </c>
      <c r="BI10" s="59">
        <f>总表2!I20</f>
        <v>3</v>
      </c>
      <c r="BJ10" s="61">
        <f>总表2!AA9/100</f>
        <v>0.0512820512820513</v>
      </c>
      <c r="BK10" s="59">
        <f>总表2!AA20</f>
        <v>7</v>
      </c>
      <c r="BL10" s="61">
        <f>总表2!R9/100</f>
        <v>0.487179487179487</v>
      </c>
      <c r="BM10" s="59">
        <f>总表2!R20</f>
        <v>3</v>
      </c>
      <c r="BN10" s="60">
        <f>总表2!I29</f>
        <v>33.9205128205128</v>
      </c>
      <c r="BO10" s="59">
        <f>总表2!I37</f>
        <v>4</v>
      </c>
    </row>
    <row r="11" customHeight="1" spans="1:67">
      <c r="A11" s="49" t="s">
        <v>426</v>
      </c>
      <c r="B11" s="49"/>
      <c r="C11" s="50"/>
      <c r="D11" s="49"/>
      <c r="E11" s="49"/>
      <c r="F11" s="62">
        <f>总表2!J3</f>
        <v>65.5847896440129</v>
      </c>
      <c r="G11" s="49"/>
      <c r="H11" s="63">
        <f>总表2!AB3/100</f>
        <v>0.177993527508091</v>
      </c>
      <c r="I11" s="49"/>
      <c r="J11" s="63">
        <f>总表2!S3/100</f>
        <v>0.731391585760518</v>
      </c>
      <c r="K11" s="49"/>
      <c r="L11" s="62">
        <f>总表2!AD3</f>
        <v>48.736925566343</v>
      </c>
      <c r="M11" s="50"/>
      <c r="N11" s="49"/>
      <c r="O11" s="62">
        <f>总表2!J4</f>
        <v>43.2462540716612</v>
      </c>
      <c r="P11" s="49"/>
      <c r="Q11" s="63">
        <f>总表2!AB4/100</f>
        <v>0.0716612377850163</v>
      </c>
      <c r="R11" s="49"/>
      <c r="S11" s="63">
        <f>总表2!S4/100</f>
        <v>0.257328990228013</v>
      </c>
      <c r="T11" s="49"/>
      <c r="U11" s="62">
        <f>总表2!AD4</f>
        <v>23.5601954397394</v>
      </c>
      <c r="V11" s="50"/>
      <c r="W11" s="49"/>
      <c r="X11" s="62">
        <f>总表2!J5</f>
        <v>55.9788273615635</v>
      </c>
      <c r="Y11" s="49"/>
      <c r="Z11" s="63">
        <f>总表2!AB5/100</f>
        <v>0.11400651465798</v>
      </c>
      <c r="AA11" s="49"/>
      <c r="AB11" s="63">
        <f>总表2!S5/100</f>
        <v>0.45928338762215</v>
      </c>
      <c r="AC11" s="49"/>
      <c r="AD11" s="62">
        <f>总表2!AD5</f>
        <v>35.1324104234528</v>
      </c>
      <c r="AE11" s="50"/>
      <c r="AF11" s="49"/>
      <c r="AG11" s="62">
        <f>总表2!J6</f>
        <v>77.6720779220779</v>
      </c>
      <c r="AH11" s="49"/>
      <c r="AI11" s="63">
        <f>总表2!AB6/100</f>
        <v>0.503246753246753</v>
      </c>
      <c r="AJ11" s="49"/>
      <c r="AK11" s="63">
        <f>总表2!S6/100</f>
        <v>0.873376623376623</v>
      </c>
      <c r="AL11" s="49"/>
      <c r="AM11" s="62">
        <f>总表2!AD6</f>
        <v>69.6327922077922</v>
      </c>
      <c r="AN11" s="50"/>
      <c r="AO11" s="49"/>
      <c r="AP11" s="62">
        <f>总表2!J7</f>
        <v>61.6883116883117</v>
      </c>
      <c r="AQ11" s="49"/>
      <c r="AR11" s="63">
        <f>总表2!AB7/100</f>
        <v>0.220779220779221</v>
      </c>
      <c r="AS11" s="49"/>
      <c r="AT11" s="63">
        <f>总表2!S7/100</f>
        <v>0.597402597402597</v>
      </c>
      <c r="AU11" s="49"/>
      <c r="AV11" s="62">
        <f>总表2!AD7</f>
        <v>45.2597402597403</v>
      </c>
      <c r="AW11" s="50"/>
      <c r="AX11" s="49"/>
      <c r="AY11" s="62">
        <f>总表2!J8</f>
        <v>54.4951140065147</v>
      </c>
      <c r="AZ11" s="49"/>
      <c r="BA11" s="63">
        <f>总表2!AB8/100</f>
        <v>0.172638436482085</v>
      </c>
      <c r="BB11" s="49"/>
      <c r="BC11" s="63">
        <f>总表2!S8/100</f>
        <v>0.41042345276873</v>
      </c>
      <c r="BD11" s="49"/>
      <c r="BE11" s="50">
        <f>总表2!AD8</f>
        <v>35.5667752442997</v>
      </c>
      <c r="BF11" s="50"/>
      <c r="BG11" s="49"/>
      <c r="BH11" s="62">
        <f>总表2!J9</f>
        <v>53.9288025889968</v>
      </c>
      <c r="BI11" s="49"/>
      <c r="BJ11" s="63">
        <f>总表2!AB9/100</f>
        <v>0.129449838187702</v>
      </c>
      <c r="BK11" s="49"/>
      <c r="BL11" s="63">
        <f>总表2!S9/100</f>
        <v>0.391585760517799</v>
      </c>
      <c r="BM11" s="49"/>
      <c r="BN11" s="62">
        <f>总表2!AD9</f>
        <v>33.1042071197411</v>
      </c>
      <c r="BO11" s="50"/>
    </row>
    <row r="13" customHeight="1" spans="2:9">
      <c r="B13" s="51"/>
      <c r="C13" s="51"/>
      <c r="D13" s="51"/>
      <c r="E13" s="51"/>
      <c r="F13" s="51"/>
      <c r="G13" s="51"/>
      <c r="H13" s="51"/>
      <c r="I13" s="51"/>
    </row>
    <row r="14" customHeight="1" spans="2:68">
      <c r="B14" s="51"/>
      <c r="C14" s="51"/>
      <c r="D14" s="51"/>
      <c r="E14" s="51"/>
      <c r="F14" s="51"/>
      <c r="G14" s="51"/>
      <c r="H14" s="64"/>
      <c r="I14" s="64"/>
      <c r="J14" s="64"/>
      <c r="K14" s="64"/>
      <c r="L14" s="69"/>
      <c r="M14" s="64"/>
      <c r="N14" s="64"/>
      <c r="O14" s="64"/>
      <c r="P14" s="72"/>
      <c r="BH14" s="74"/>
      <c r="BI14" s="74"/>
      <c r="BJ14" s="74"/>
      <c r="BK14" s="74"/>
      <c r="BL14" s="74"/>
      <c r="BM14" s="74"/>
      <c r="BN14" s="74"/>
      <c r="BO14" s="74"/>
      <c r="BP14" s="75"/>
    </row>
    <row r="15" customHeight="1" spans="2:41">
      <c r="B15" s="52"/>
      <c r="C15" s="52"/>
      <c r="D15" s="52"/>
      <c r="E15" s="52"/>
      <c r="F15" s="65"/>
      <c r="G15" s="51"/>
      <c r="H15" s="51"/>
      <c r="I15" s="51"/>
      <c r="J15" s="51"/>
      <c r="K15" s="51"/>
      <c r="L15" s="64"/>
      <c r="M15" s="51"/>
      <c r="N15" s="51"/>
      <c r="AG15" s="64"/>
      <c r="AH15" s="64"/>
      <c r="AI15" s="64"/>
      <c r="AJ15" s="64"/>
      <c r="AK15" s="64"/>
      <c r="AL15" s="64"/>
      <c r="AM15" s="64"/>
      <c r="AN15" s="64"/>
      <c r="AO15" s="72"/>
    </row>
    <row r="16" customHeight="1" spans="10:17">
      <c r="J16" s="65"/>
      <c r="K16" s="65"/>
      <c r="L16" s="70"/>
      <c r="M16" s="65"/>
      <c r="N16" s="65"/>
      <c r="O16" s="65"/>
      <c r="P16" s="65"/>
      <c r="Q16" s="65"/>
    </row>
  </sheetData>
  <mergeCells count="10">
    <mergeCell ref="C1:D1"/>
    <mergeCell ref="E1:M1"/>
    <mergeCell ref="N1:V1"/>
    <mergeCell ref="W1:AE1"/>
    <mergeCell ref="AF1:AN1"/>
    <mergeCell ref="AO1:AW1"/>
    <mergeCell ref="AX1:BF1"/>
    <mergeCell ref="BG1:BO1"/>
    <mergeCell ref="A1:A2"/>
    <mergeCell ref="B1:B2"/>
  </mergeCell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C53"/>
  <sheetViews>
    <sheetView workbookViewId="0">
      <selection activeCell="C6" sqref="C6"/>
    </sheetView>
  </sheetViews>
  <sheetFormatPr defaultColWidth="9" defaultRowHeight="17.6"/>
  <sheetData>
    <row r="1" ht="25.5" customHeight="1" spans="1:185">
      <c r="A1" s="1" t="s">
        <v>427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7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</row>
    <row r="2" ht="27" customHeight="1" spans="1:185">
      <c r="A2" s="1" t="s">
        <v>428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7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</row>
    <row r="3" ht="29.25" customHeight="1" spans="1:185">
      <c r="A3" s="14" t="s">
        <v>429</v>
      </c>
      <c r="B3" s="15" t="s">
        <v>345</v>
      </c>
      <c r="C3" s="15"/>
      <c r="D3" s="16" t="s">
        <v>346</v>
      </c>
      <c r="E3" s="16"/>
      <c r="F3" s="16" t="s">
        <v>347</v>
      </c>
      <c r="G3" s="16"/>
      <c r="H3" s="16" t="s">
        <v>5</v>
      </c>
      <c r="I3" s="16"/>
      <c r="J3" s="16" t="s">
        <v>6</v>
      </c>
      <c r="K3" s="16"/>
      <c r="L3" s="16" t="s">
        <v>7</v>
      </c>
      <c r="M3" s="16"/>
      <c r="N3" s="16" t="s">
        <v>348</v>
      </c>
      <c r="O3" s="16"/>
      <c r="P3" s="28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</row>
    <row r="4" ht="24.95" customHeight="1" spans="1:185">
      <c r="A4" s="14"/>
      <c r="B4" s="17" t="s">
        <v>68</v>
      </c>
      <c r="C4" s="18" t="s">
        <v>389</v>
      </c>
      <c r="D4" s="18" t="s">
        <v>68</v>
      </c>
      <c r="E4" s="18" t="s">
        <v>389</v>
      </c>
      <c r="F4" s="18" t="s">
        <v>68</v>
      </c>
      <c r="G4" s="18" t="s">
        <v>389</v>
      </c>
      <c r="H4" s="18" t="s">
        <v>68</v>
      </c>
      <c r="I4" s="18" t="s">
        <v>389</v>
      </c>
      <c r="J4" s="18" t="s">
        <v>68</v>
      </c>
      <c r="K4" s="18" t="s">
        <v>389</v>
      </c>
      <c r="L4" s="18" t="s">
        <v>68</v>
      </c>
      <c r="M4" s="18" t="s">
        <v>389</v>
      </c>
      <c r="N4" s="18" t="s">
        <v>68</v>
      </c>
      <c r="O4" s="18" t="s">
        <v>389</v>
      </c>
      <c r="P4" s="28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</row>
    <row r="5" ht="24.95" customHeight="1" spans="1:185">
      <c r="A5" s="19" t="s">
        <v>430</v>
      </c>
      <c r="B5" s="20">
        <f>综合排名!H3</f>
        <v>0.2</v>
      </c>
      <c r="C5" s="21">
        <f>综合排名!I3</f>
        <v>4</v>
      </c>
      <c r="D5" s="22">
        <f>综合排名!Q3</f>
        <v>0.025</v>
      </c>
      <c r="E5" s="21">
        <f>综合排名!R3</f>
        <v>7</v>
      </c>
      <c r="F5" s="22">
        <f>综合排名!Z3</f>
        <v>0.075</v>
      </c>
      <c r="G5" s="21">
        <f>综合排名!AA3</f>
        <v>6</v>
      </c>
      <c r="H5" s="22">
        <f>综合排名!AI3</f>
        <v>0.55</v>
      </c>
      <c r="I5" s="21">
        <f>综合排名!AJ3</f>
        <v>3</v>
      </c>
      <c r="J5" s="22">
        <f>综合排名!AR3</f>
        <v>0.175</v>
      </c>
      <c r="K5" s="21">
        <f>综合排名!AS3</f>
        <v>7</v>
      </c>
      <c r="L5" s="22">
        <f>综合排名!BA3</f>
        <v>0.175</v>
      </c>
      <c r="M5" s="21">
        <f>综合排名!BB3</f>
        <v>3</v>
      </c>
      <c r="N5" s="22">
        <f>综合排名!BJ3</f>
        <v>0.175</v>
      </c>
      <c r="O5" s="21">
        <f>综合排名!BK3</f>
        <v>3</v>
      </c>
      <c r="P5" s="29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</row>
    <row r="6" ht="24.95" customHeight="1" spans="1:185">
      <c r="A6" s="19" t="s">
        <v>431</v>
      </c>
      <c r="B6" s="20">
        <f>综合排名!H4</f>
        <v>0.027027027027027</v>
      </c>
      <c r="C6" s="21">
        <f>综合排名!I4</f>
        <v>7</v>
      </c>
      <c r="D6" s="22">
        <f>综合排名!Q4</f>
        <v>0.027027027027027</v>
      </c>
      <c r="E6" s="21">
        <f>综合排名!R4</f>
        <v>5</v>
      </c>
      <c r="F6" s="22">
        <f>综合排名!Z4</f>
        <v>0</v>
      </c>
      <c r="G6" s="21">
        <f>综合排名!AA4</f>
        <v>8</v>
      </c>
      <c r="H6" s="22">
        <f>综合排名!AI4</f>
        <v>0.324324324324324</v>
      </c>
      <c r="I6" s="21">
        <f>综合排名!AJ4</f>
        <v>8</v>
      </c>
      <c r="J6" s="22">
        <f>综合排名!AR4</f>
        <v>0.108108108108108</v>
      </c>
      <c r="K6" s="21">
        <f>综合排名!AS4</f>
        <v>8</v>
      </c>
      <c r="L6" s="22">
        <f>综合排名!BA4</f>
        <v>0.0540540540540541</v>
      </c>
      <c r="M6" s="21">
        <f>综合排名!BB4</f>
        <v>8</v>
      </c>
      <c r="N6" s="22">
        <f>综合排名!BJ4</f>
        <v>0.027027027027027</v>
      </c>
      <c r="O6" s="21">
        <f>综合排名!BK4</f>
        <v>8</v>
      </c>
      <c r="P6" s="30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</row>
    <row r="7" ht="24.95" customHeight="1" spans="1:185">
      <c r="A7" s="19" t="s">
        <v>432</v>
      </c>
      <c r="B7" s="20">
        <f>综合排名!H5</f>
        <v>0.432432432432432</v>
      </c>
      <c r="C7" s="21">
        <f>综合排名!I5</f>
        <v>1</v>
      </c>
      <c r="D7" s="22">
        <f>综合排名!Q5</f>
        <v>0.216216216216216</v>
      </c>
      <c r="E7" s="21">
        <f>综合排名!R5</f>
        <v>1</v>
      </c>
      <c r="F7" s="22">
        <f>综合排名!Z5</f>
        <v>0.27027027027027</v>
      </c>
      <c r="G7" s="21">
        <f>综合排名!AA5</f>
        <v>1</v>
      </c>
      <c r="H7" s="22">
        <f>综合排名!AI5</f>
        <v>0.72972972972973</v>
      </c>
      <c r="I7" s="21">
        <f>综合排名!AJ5</f>
        <v>1</v>
      </c>
      <c r="J7" s="22">
        <f>综合排名!AR5</f>
        <v>0.297297297297297</v>
      </c>
      <c r="K7" s="21">
        <f>综合排名!AS5</f>
        <v>2</v>
      </c>
      <c r="L7" s="22">
        <f>综合排名!BA5</f>
        <v>0.378378378378378</v>
      </c>
      <c r="M7" s="21">
        <f>综合排名!BB5</f>
        <v>1</v>
      </c>
      <c r="N7" s="22">
        <f>综合排名!BJ5</f>
        <v>0.243243243243243</v>
      </c>
      <c r="O7" s="21">
        <f>综合排名!BK5</f>
        <v>1</v>
      </c>
      <c r="P7" s="29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</row>
    <row r="8" ht="24.95" customHeight="1" spans="1:185">
      <c r="A8" s="19" t="s">
        <v>433</v>
      </c>
      <c r="B8" s="20">
        <f>综合排名!H6</f>
        <v>0.256410256410256</v>
      </c>
      <c r="C8" s="21">
        <f>综合排名!I6</f>
        <v>2</v>
      </c>
      <c r="D8" s="22">
        <f>综合排名!Q6</f>
        <v>0.0769230769230769</v>
      </c>
      <c r="E8" s="21">
        <f>综合排名!R6</f>
        <v>4</v>
      </c>
      <c r="F8" s="22">
        <f>综合排名!Z6</f>
        <v>0.0769230769230769</v>
      </c>
      <c r="G8" s="21">
        <f>综合排名!AA6</f>
        <v>4</v>
      </c>
      <c r="H8" s="22">
        <f>综合排名!AI6</f>
        <v>0.358974358974359</v>
      </c>
      <c r="I8" s="21">
        <f>综合排名!AJ6</f>
        <v>7</v>
      </c>
      <c r="J8" s="22">
        <f>综合排名!AR6</f>
        <v>0.179487179487179</v>
      </c>
      <c r="K8" s="21">
        <f>综合排名!AS6</f>
        <v>6</v>
      </c>
      <c r="L8" s="22">
        <f>综合排名!BA6</f>
        <v>0.128205128205128</v>
      </c>
      <c r="M8" s="21">
        <f>综合排名!BB6</f>
        <v>6</v>
      </c>
      <c r="N8" s="22">
        <f>综合排名!BJ6</f>
        <v>0.153846153846154</v>
      </c>
      <c r="O8" s="21">
        <f>综合排名!BK6</f>
        <v>4</v>
      </c>
      <c r="P8" s="30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</row>
    <row r="9" ht="24.95" customHeight="1" spans="1:185">
      <c r="A9" s="19" t="s">
        <v>434</v>
      </c>
      <c r="B9" s="20">
        <f>综合排名!H7</f>
        <v>0.0256410256410256</v>
      </c>
      <c r="C9" s="21">
        <f>综合排名!I7</f>
        <v>8</v>
      </c>
      <c r="D9" s="22">
        <f>综合排名!Q7</f>
        <v>0.0256410256410256</v>
      </c>
      <c r="E9" s="21">
        <f>综合排名!R7</f>
        <v>6</v>
      </c>
      <c r="F9" s="22">
        <f>综合排名!Z7</f>
        <v>0.0769230769230769</v>
      </c>
      <c r="G9" s="21">
        <f>综合排名!AA7</f>
        <v>4</v>
      </c>
      <c r="H9" s="22">
        <f>综合排名!AI7</f>
        <v>0.487179487179487</v>
      </c>
      <c r="I9" s="21">
        <f>综合排名!AJ7</f>
        <v>5</v>
      </c>
      <c r="J9" s="22">
        <f>综合排名!AR7</f>
        <v>0.205128205128205</v>
      </c>
      <c r="K9" s="21">
        <f>综合排名!AS7</f>
        <v>5</v>
      </c>
      <c r="L9" s="22">
        <f>综合排名!BA7</f>
        <v>0.230769230769231</v>
      </c>
      <c r="M9" s="21">
        <f>综合排名!BB7</f>
        <v>2</v>
      </c>
      <c r="N9" s="22">
        <f>综合排名!BJ7</f>
        <v>0.205128205128205</v>
      </c>
      <c r="O9" s="21">
        <f>综合排名!BK7</f>
        <v>2</v>
      </c>
      <c r="P9" s="29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</row>
    <row r="10" ht="24.95" customHeight="1" spans="1:185">
      <c r="A10" s="19" t="s">
        <v>435</v>
      </c>
      <c r="B10" s="20">
        <f>综合排名!H8</f>
        <v>0.1</v>
      </c>
      <c r="C10" s="21">
        <f>综合排名!I8</f>
        <v>6</v>
      </c>
      <c r="D10" s="22">
        <f>综合排名!Q8</f>
        <v>0.025</v>
      </c>
      <c r="E10" s="21">
        <f>综合排名!R8</f>
        <v>7</v>
      </c>
      <c r="F10" s="22">
        <f>综合排名!Z8</f>
        <v>0.075</v>
      </c>
      <c r="G10" s="21">
        <f>综合排名!AA8</f>
        <v>6</v>
      </c>
      <c r="H10" s="22">
        <f>综合排名!AI8</f>
        <v>0.5</v>
      </c>
      <c r="I10" s="21">
        <f>综合排名!AJ8</f>
        <v>4</v>
      </c>
      <c r="J10" s="22">
        <f>综合排名!AR8</f>
        <v>0.225</v>
      </c>
      <c r="K10" s="21">
        <f>综合排名!AS8</f>
        <v>4</v>
      </c>
      <c r="L10" s="22">
        <f>综合排名!BA8</f>
        <v>0.15</v>
      </c>
      <c r="M10" s="21">
        <f>综合排名!BB8</f>
        <v>5</v>
      </c>
      <c r="N10" s="22">
        <f>综合排名!BJ8</f>
        <v>0.075</v>
      </c>
      <c r="O10" s="21">
        <f>综合排名!BK8</f>
        <v>6</v>
      </c>
      <c r="P10" s="30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</row>
    <row r="11" ht="24.95" customHeight="1" spans="1:185">
      <c r="A11" s="19" t="s">
        <v>436</v>
      </c>
      <c r="B11" s="20">
        <f>综合排名!H9</f>
        <v>0.131578947368421</v>
      </c>
      <c r="C11" s="21">
        <f>综合排名!I9</f>
        <v>5</v>
      </c>
      <c r="D11" s="22">
        <f>综合排名!Q9</f>
        <v>0.0833333333333333</v>
      </c>
      <c r="E11" s="21">
        <f>综合排名!R9</f>
        <v>3</v>
      </c>
      <c r="F11" s="22">
        <f>综合排名!Z9</f>
        <v>0.0833333333333333</v>
      </c>
      <c r="G11" s="21">
        <f>综合排名!AA9</f>
        <v>3</v>
      </c>
      <c r="H11" s="22">
        <f>综合排名!AI9</f>
        <v>0.486486486486487</v>
      </c>
      <c r="I11" s="21">
        <f>综合排名!AJ9</f>
        <v>6</v>
      </c>
      <c r="J11" s="22">
        <f>综合排名!AR9</f>
        <v>0.27027027027027</v>
      </c>
      <c r="K11" s="21">
        <f>综合排名!AS9</f>
        <v>3</v>
      </c>
      <c r="L11" s="22">
        <f>综合排名!BA9</f>
        <v>0.111111111111111</v>
      </c>
      <c r="M11" s="21">
        <f>综合排名!BB9</f>
        <v>7</v>
      </c>
      <c r="N11" s="22">
        <f>综合排名!BJ9</f>
        <v>0.105263157894737</v>
      </c>
      <c r="O11" s="21">
        <f>综合排名!BK9</f>
        <v>5</v>
      </c>
      <c r="P11" s="29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</row>
    <row r="12" ht="24.95" customHeight="1" spans="1:185">
      <c r="A12" s="19" t="s">
        <v>437</v>
      </c>
      <c r="B12" s="20">
        <f>综合排名!H10</f>
        <v>0.256410256410256</v>
      </c>
      <c r="C12" s="21">
        <f>综合排名!I10</f>
        <v>2</v>
      </c>
      <c r="D12" s="22">
        <f>综合排名!Q10</f>
        <v>0.102564102564103</v>
      </c>
      <c r="E12" s="21">
        <f>综合排名!R10</f>
        <v>2</v>
      </c>
      <c r="F12" s="22">
        <f>综合排名!Z10</f>
        <v>0.256410256410256</v>
      </c>
      <c r="G12" s="21">
        <f>综合排名!AA10</f>
        <v>2</v>
      </c>
      <c r="H12" s="22">
        <f>综合排名!AI10</f>
        <v>0.58974358974359</v>
      </c>
      <c r="I12" s="21">
        <f>综合排名!AJ10</f>
        <v>2</v>
      </c>
      <c r="J12" s="22">
        <f>综合排名!AR10</f>
        <v>0.307692307692308</v>
      </c>
      <c r="K12" s="21">
        <f>综合排名!AS10</f>
        <v>1</v>
      </c>
      <c r="L12" s="22">
        <f>综合排名!BA10</f>
        <v>0.153846153846154</v>
      </c>
      <c r="M12" s="21">
        <f>综合排名!BB10</f>
        <v>4</v>
      </c>
      <c r="N12" s="22">
        <f>综合排名!BJ10</f>
        <v>0.0512820512820513</v>
      </c>
      <c r="O12" s="21">
        <f>综合排名!BK10</f>
        <v>7</v>
      </c>
      <c r="P12" s="30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</row>
    <row r="13" ht="24.95" customHeight="1" spans="1:185">
      <c r="A13" s="23" t="s">
        <v>426</v>
      </c>
      <c r="B13" s="24">
        <f>综合排名!H11</f>
        <v>0.177993527508091</v>
      </c>
      <c r="C13" s="25"/>
      <c r="D13" s="26">
        <f>综合排名!Q11</f>
        <v>0.0716612377850163</v>
      </c>
      <c r="E13" s="25"/>
      <c r="F13" s="26">
        <f>综合排名!Z11</f>
        <v>0.11400651465798</v>
      </c>
      <c r="G13" s="25"/>
      <c r="H13" s="26">
        <f>综合排名!AI11</f>
        <v>0.503246753246753</v>
      </c>
      <c r="I13" s="25"/>
      <c r="J13" s="26">
        <f>综合排名!AR11</f>
        <v>0.220779220779221</v>
      </c>
      <c r="K13" s="25"/>
      <c r="L13" s="26">
        <f>综合排名!BA11</f>
        <v>0.172638436482085</v>
      </c>
      <c r="M13" s="25"/>
      <c r="N13" s="26">
        <f>综合排名!BJ11</f>
        <v>0.129449838187702</v>
      </c>
      <c r="O13" s="25"/>
      <c r="P13" s="31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</row>
    <row r="14" spans="1:18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</row>
    <row r="15" spans="1:18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</row>
    <row r="16" spans="1:18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</row>
    <row r="17" spans="1:18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</row>
    <row r="18" spans="1:18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</row>
    <row r="19" spans="1:18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</row>
    <row r="20" spans="1:18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</row>
    <row r="21" spans="1:18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</row>
    <row r="22" spans="1:18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</row>
    <row r="23" spans="1:18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</row>
    <row r="24" spans="1:18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</row>
    <row r="25" spans="1:18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</row>
    <row r="26" spans="1:18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</row>
    <row r="27" spans="1:18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</row>
    <row r="28" spans="1:18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</row>
    <row r="29" spans="1:18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</row>
    <row r="30" spans="1:18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</row>
    <row r="31" spans="1:18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</row>
    <row r="32" spans="1:18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</row>
    <row r="33" spans="1:18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</row>
    <row r="34" spans="1:18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</row>
    <row r="35" spans="1:18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</row>
    <row r="36" spans="1:18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</row>
    <row r="37" spans="1:18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</row>
    <row r="38" spans="1:18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</row>
    <row r="39" spans="1:18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</row>
    <row r="40" spans="1:18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</row>
    <row r="41" spans="1:18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</row>
    <row r="42" spans="1:18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</row>
    <row r="43" spans="1:18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</row>
    <row r="44" spans="1:18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</row>
    <row r="45" spans="1:18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</row>
    <row r="46" spans="1:18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</row>
    <row r="47" spans="1:18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</row>
    <row r="48" spans="1:18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</row>
    <row r="49" spans="1:18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</row>
    <row r="50" spans="1:18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</row>
    <row r="51" spans="1:18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</row>
    <row r="52" spans="1:18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</row>
    <row r="53" spans="1:18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</row>
  </sheetData>
  <mergeCells count="10">
    <mergeCell ref="A1:O1"/>
    <mergeCell ref="A2:O2"/>
    <mergeCell ref="B3:C3"/>
    <mergeCell ref="D3:E3"/>
    <mergeCell ref="F3:G3"/>
    <mergeCell ref="H3:I3"/>
    <mergeCell ref="J3:K3"/>
    <mergeCell ref="L3:M3"/>
    <mergeCell ref="N3:O3"/>
    <mergeCell ref="A3:A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C53"/>
  <sheetViews>
    <sheetView workbookViewId="0">
      <selection activeCell="H19" sqref="H19"/>
    </sheetView>
  </sheetViews>
  <sheetFormatPr defaultColWidth="9" defaultRowHeight="17.6"/>
  <sheetData>
    <row r="1" ht="25.5" customHeight="1" spans="1:185">
      <c r="A1" s="1" t="s">
        <v>427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7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</row>
    <row r="2" ht="27" customHeight="1" spans="1:185">
      <c r="A2" s="1" t="s">
        <v>438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7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</row>
    <row r="3" ht="29.25" customHeight="1" spans="1:185">
      <c r="A3" s="14" t="s">
        <v>429</v>
      </c>
      <c r="B3" s="15" t="s">
        <v>345</v>
      </c>
      <c r="C3" s="15"/>
      <c r="D3" s="16" t="s">
        <v>346</v>
      </c>
      <c r="E3" s="16"/>
      <c r="F3" s="16" t="s">
        <v>347</v>
      </c>
      <c r="G3" s="16"/>
      <c r="H3" s="16" t="s">
        <v>5</v>
      </c>
      <c r="I3" s="16"/>
      <c r="J3" s="16" t="s">
        <v>6</v>
      </c>
      <c r="K3" s="16"/>
      <c r="L3" s="16" t="s">
        <v>7</v>
      </c>
      <c r="M3" s="16"/>
      <c r="N3" s="16" t="s">
        <v>348</v>
      </c>
      <c r="O3" s="16"/>
      <c r="P3" s="28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</row>
    <row r="4" ht="24.95" customHeight="1" spans="1:185">
      <c r="A4" s="14"/>
      <c r="B4" s="17" t="s">
        <v>69</v>
      </c>
      <c r="C4" s="18" t="s">
        <v>389</v>
      </c>
      <c r="D4" s="17" t="s">
        <v>69</v>
      </c>
      <c r="E4" s="18" t="s">
        <v>389</v>
      </c>
      <c r="F4" s="17" t="s">
        <v>69</v>
      </c>
      <c r="G4" s="18" t="s">
        <v>389</v>
      </c>
      <c r="H4" s="17" t="s">
        <v>69</v>
      </c>
      <c r="I4" s="18" t="s">
        <v>389</v>
      </c>
      <c r="J4" s="17" t="s">
        <v>69</v>
      </c>
      <c r="K4" s="18" t="s">
        <v>389</v>
      </c>
      <c r="L4" s="17" t="s">
        <v>69</v>
      </c>
      <c r="M4" s="18" t="s">
        <v>389</v>
      </c>
      <c r="N4" s="17" t="s">
        <v>69</v>
      </c>
      <c r="O4" s="18" t="s">
        <v>389</v>
      </c>
      <c r="P4" s="28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</row>
    <row r="5" ht="24.95" customHeight="1" spans="1:185">
      <c r="A5" s="19" t="s">
        <v>430</v>
      </c>
      <c r="B5" s="20">
        <f>综合排名!J3</f>
        <v>0.875</v>
      </c>
      <c r="C5" s="21">
        <f>综合排名!K3</f>
        <v>2</v>
      </c>
      <c r="D5" s="22">
        <f>综合排名!S3</f>
        <v>0.3</v>
      </c>
      <c r="E5" s="21">
        <f>综合排名!T3</f>
        <v>3</v>
      </c>
      <c r="F5" s="22">
        <f>综合排名!AB3</f>
        <v>0.35</v>
      </c>
      <c r="G5" s="21">
        <f>综合排名!AC3</f>
        <v>5</v>
      </c>
      <c r="H5" s="22">
        <f>综合排名!AK3</f>
        <v>0.975</v>
      </c>
      <c r="I5" s="21">
        <f>综合排名!AL3</f>
        <v>2</v>
      </c>
      <c r="J5" s="22">
        <f>综合排名!AT3</f>
        <v>0.575</v>
      </c>
      <c r="K5" s="21">
        <f>综合排名!AU3</f>
        <v>5</v>
      </c>
      <c r="L5" s="22">
        <f>综合排名!BC3</f>
        <v>0.425</v>
      </c>
      <c r="M5" s="21">
        <f>综合排名!BD3</f>
        <v>3</v>
      </c>
      <c r="N5" s="22">
        <f>综合排名!BL3</f>
        <v>0.35</v>
      </c>
      <c r="O5" s="21">
        <f>综合排名!BM3</f>
        <v>5</v>
      </c>
      <c r="P5" s="29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</row>
    <row r="6" ht="24.95" customHeight="1" spans="1:185">
      <c r="A6" s="19" t="s">
        <v>431</v>
      </c>
      <c r="B6" s="20">
        <f>综合排名!J4</f>
        <v>0.621621621621622</v>
      </c>
      <c r="C6" s="21">
        <f>综合排名!K4</f>
        <v>6</v>
      </c>
      <c r="D6" s="22">
        <f>综合排名!S4</f>
        <v>0.135135135135135</v>
      </c>
      <c r="E6" s="21">
        <f>综合排名!T4</f>
        <v>6</v>
      </c>
      <c r="F6" s="22">
        <f>综合排名!AB4</f>
        <v>0.27027027027027</v>
      </c>
      <c r="G6" s="21">
        <f>综合排名!AC4</f>
        <v>8</v>
      </c>
      <c r="H6" s="22">
        <f>综合排名!AK4</f>
        <v>0.72972972972973</v>
      </c>
      <c r="I6" s="21">
        <f>综合排名!AL4</f>
        <v>8</v>
      </c>
      <c r="J6" s="22">
        <f>综合排名!AT4</f>
        <v>0.432432432432432</v>
      </c>
      <c r="K6" s="21">
        <f>综合排名!AU4</f>
        <v>8</v>
      </c>
      <c r="L6" s="22">
        <f>综合排名!BC4</f>
        <v>0.243243243243243</v>
      </c>
      <c r="M6" s="21">
        <f>综合排名!BD4</f>
        <v>8</v>
      </c>
      <c r="N6" s="22">
        <f>综合排名!BL4</f>
        <v>0.135135135135135</v>
      </c>
      <c r="O6" s="21">
        <f>综合排名!BM4</f>
        <v>8</v>
      </c>
      <c r="P6" s="30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</row>
    <row r="7" ht="24.95" customHeight="1" spans="1:185">
      <c r="A7" s="19" t="s">
        <v>432</v>
      </c>
      <c r="B7" s="20">
        <f>综合排名!J5</f>
        <v>1</v>
      </c>
      <c r="C7" s="21">
        <f>综合排名!K5</f>
        <v>1</v>
      </c>
      <c r="D7" s="22">
        <f>综合排名!S5</f>
        <v>0.621621621621622</v>
      </c>
      <c r="E7" s="21">
        <f>综合排名!T5</f>
        <v>1</v>
      </c>
      <c r="F7" s="22">
        <f>综合排名!AB5</f>
        <v>0.783783783783784</v>
      </c>
      <c r="G7" s="21">
        <f>综合排名!AC5</f>
        <v>1</v>
      </c>
      <c r="H7" s="22">
        <f>综合排名!AK5</f>
        <v>1</v>
      </c>
      <c r="I7" s="21">
        <f>综合排名!AL5</f>
        <v>1</v>
      </c>
      <c r="J7" s="22">
        <f>综合排名!AT5</f>
        <v>0.810810810810811</v>
      </c>
      <c r="K7" s="21">
        <f>综合排名!AU5</f>
        <v>1</v>
      </c>
      <c r="L7" s="22">
        <f>综合排名!BC5</f>
        <v>0.567567567567568</v>
      </c>
      <c r="M7" s="21">
        <f>综合排名!BD5</f>
        <v>1</v>
      </c>
      <c r="N7" s="22">
        <f>综合排名!BL5</f>
        <v>0.567567567567568</v>
      </c>
      <c r="O7" s="21">
        <f>综合排名!BM5</f>
        <v>1</v>
      </c>
      <c r="P7" s="29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</row>
    <row r="8" ht="24.95" customHeight="1" spans="1:185">
      <c r="A8" s="19" t="s">
        <v>433</v>
      </c>
      <c r="B8" s="20">
        <f>综合排名!J6</f>
        <v>0.769230769230769</v>
      </c>
      <c r="C8" s="21">
        <f>综合排名!K6</f>
        <v>3</v>
      </c>
      <c r="D8" s="22">
        <f>综合排名!S6</f>
        <v>0.333333333333333</v>
      </c>
      <c r="E8" s="21">
        <f>综合排名!T6</f>
        <v>2</v>
      </c>
      <c r="F8" s="22">
        <f>综合排名!AB6</f>
        <v>0.333333333333333</v>
      </c>
      <c r="G8" s="21">
        <f>综合排名!AC6</f>
        <v>6</v>
      </c>
      <c r="H8" s="22">
        <f>综合排名!AK6</f>
        <v>0.82051282051282</v>
      </c>
      <c r="I8" s="21">
        <f>综合排名!AL6</f>
        <v>6</v>
      </c>
      <c r="J8" s="22">
        <f>综合排名!AT6</f>
        <v>0.487179487179487</v>
      </c>
      <c r="K8" s="21">
        <f>综合排名!AU6</f>
        <v>7</v>
      </c>
      <c r="L8" s="22">
        <f>综合排名!BC6</f>
        <v>0.358974358974359</v>
      </c>
      <c r="M8" s="21">
        <f>综合排名!BD6</f>
        <v>6</v>
      </c>
      <c r="N8" s="22">
        <f>综合排名!BL6</f>
        <v>0.435897435897436</v>
      </c>
      <c r="O8" s="21">
        <f>综合排名!BM6</f>
        <v>4</v>
      </c>
      <c r="P8" s="30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</row>
    <row r="9" ht="24.95" customHeight="1" spans="1:185">
      <c r="A9" s="19" t="s">
        <v>434</v>
      </c>
      <c r="B9" s="20">
        <f>综合排名!J7</f>
        <v>0.615384615384615</v>
      </c>
      <c r="C9" s="21">
        <f>综合排名!K7</f>
        <v>7</v>
      </c>
      <c r="D9" s="22">
        <f>综合排名!S7</f>
        <v>0.128205128205128</v>
      </c>
      <c r="E9" s="21">
        <f>综合排名!T7</f>
        <v>7</v>
      </c>
      <c r="F9" s="22">
        <f>综合排名!AB7</f>
        <v>0.461538461538462</v>
      </c>
      <c r="G9" s="21">
        <f>综合排名!AC7</f>
        <v>4</v>
      </c>
      <c r="H9" s="22">
        <f>综合排名!AK7</f>
        <v>0.769230769230769</v>
      </c>
      <c r="I9" s="21">
        <f>综合排名!AL7</f>
        <v>7</v>
      </c>
      <c r="J9" s="22">
        <f>综合排名!AT7</f>
        <v>0.564102564102564</v>
      </c>
      <c r="K9" s="21">
        <f>综合排名!AU7</f>
        <v>6</v>
      </c>
      <c r="L9" s="22">
        <f>综合排名!BC7</f>
        <v>0.41025641025641</v>
      </c>
      <c r="M9" s="21">
        <f>综合排名!BD7</f>
        <v>5</v>
      </c>
      <c r="N9" s="22">
        <f>综合排名!BL7</f>
        <v>0.564102564102564</v>
      </c>
      <c r="O9" s="21">
        <f>综合排名!BM7</f>
        <v>2</v>
      </c>
      <c r="P9" s="29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</row>
    <row r="10" ht="24.95" customHeight="1" spans="1:185">
      <c r="A10" s="19" t="s">
        <v>435</v>
      </c>
      <c r="B10" s="20">
        <f>综合排名!J8</f>
        <v>0.75</v>
      </c>
      <c r="C10" s="21">
        <f>综合排名!K8</f>
        <v>4</v>
      </c>
      <c r="D10" s="22">
        <f>综合排名!S8</f>
        <v>0.125</v>
      </c>
      <c r="E10" s="21">
        <f>综合排名!T8</f>
        <v>8</v>
      </c>
      <c r="F10" s="22">
        <f>综合排名!AB8</f>
        <v>0.575</v>
      </c>
      <c r="G10" s="21">
        <f>综合排名!AC8</f>
        <v>3</v>
      </c>
      <c r="H10" s="22">
        <f>综合排名!AK8</f>
        <v>0.875</v>
      </c>
      <c r="I10" s="21">
        <f>综合排名!AL8</f>
        <v>5</v>
      </c>
      <c r="J10" s="22">
        <f>综合排名!AT8</f>
        <v>0.625</v>
      </c>
      <c r="K10" s="21">
        <f>综合排名!AU8</f>
        <v>3</v>
      </c>
      <c r="L10" s="22">
        <f>综合排名!BC8</f>
        <v>0.425</v>
      </c>
      <c r="M10" s="21">
        <f>综合排名!BD8</f>
        <v>3</v>
      </c>
      <c r="N10" s="22">
        <f>综合排名!BL8</f>
        <v>0.325</v>
      </c>
      <c r="O10" s="21">
        <f>综合排名!BM8</f>
        <v>6</v>
      </c>
      <c r="P10" s="30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</row>
    <row r="11" ht="24.95" customHeight="1" spans="1:185">
      <c r="A11" s="19" t="s">
        <v>436</v>
      </c>
      <c r="B11" s="20">
        <f>综合排名!J9</f>
        <v>0.5</v>
      </c>
      <c r="C11" s="21">
        <f>综合排名!K9</f>
        <v>8</v>
      </c>
      <c r="D11" s="22">
        <f>综合排名!S9</f>
        <v>0.222222222222222</v>
      </c>
      <c r="E11" s="21">
        <f>综合排名!T9</f>
        <v>4</v>
      </c>
      <c r="F11" s="22">
        <f>综合排名!AB9</f>
        <v>0.305555555555556</v>
      </c>
      <c r="G11" s="21">
        <f>综合排名!AC9</f>
        <v>7</v>
      </c>
      <c r="H11" s="22">
        <f>综合排名!AK9</f>
        <v>0.918918918918919</v>
      </c>
      <c r="I11" s="21">
        <f>综合排名!AL9</f>
        <v>3</v>
      </c>
      <c r="J11" s="22">
        <f>综合排名!AT9</f>
        <v>0.621621621621622</v>
      </c>
      <c r="K11" s="21">
        <f>综合排名!AU9</f>
        <v>4</v>
      </c>
      <c r="L11" s="22">
        <f>综合排名!BC9</f>
        <v>0.277777777777778</v>
      </c>
      <c r="M11" s="21">
        <f>综合排名!BD9</f>
        <v>7</v>
      </c>
      <c r="N11" s="22">
        <f>综合排名!BL9</f>
        <v>0.263157894736842</v>
      </c>
      <c r="O11" s="21">
        <f>综合排名!BM9</f>
        <v>7</v>
      </c>
      <c r="P11" s="29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</row>
    <row r="12" ht="24.95" customHeight="1" spans="1:185">
      <c r="A12" s="19" t="s">
        <v>437</v>
      </c>
      <c r="B12" s="20">
        <f>综合排名!J10</f>
        <v>0.717948717948718</v>
      </c>
      <c r="C12" s="21">
        <f>综合排名!K10</f>
        <v>5</v>
      </c>
      <c r="D12" s="22">
        <f>综合排名!S10</f>
        <v>0.205128205128205</v>
      </c>
      <c r="E12" s="21">
        <f>综合排名!T10</f>
        <v>5</v>
      </c>
      <c r="F12" s="22">
        <f>综合排名!AB10</f>
        <v>0.58974358974359</v>
      </c>
      <c r="G12" s="21">
        <f>综合排名!AC10</f>
        <v>2</v>
      </c>
      <c r="H12" s="22">
        <f>综合排名!AK10</f>
        <v>0.897435897435897</v>
      </c>
      <c r="I12" s="21">
        <f>综合排名!AL10</f>
        <v>4</v>
      </c>
      <c r="J12" s="22">
        <f>综合排名!AT10</f>
        <v>0.666666666666667</v>
      </c>
      <c r="K12" s="21">
        <f>综合排名!AU10</f>
        <v>2</v>
      </c>
      <c r="L12" s="22">
        <f>综合排名!BC10</f>
        <v>0.564102564102564</v>
      </c>
      <c r="M12" s="21">
        <f>综合排名!BD10</f>
        <v>2</v>
      </c>
      <c r="N12" s="22">
        <f>综合排名!BL10</f>
        <v>0.487179487179487</v>
      </c>
      <c r="O12" s="21">
        <f>综合排名!BM10</f>
        <v>3</v>
      </c>
      <c r="P12" s="30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</row>
    <row r="13" ht="24.95" customHeight="1" spans="1:185">
      <c r="A13" s="23" t="s">
        <v>426</v>
      </c>
      <c r="B13" s="24">
        <f>综合排名!J11</f>
        <v>0.731391585760518</v>
      </c>
      <c r="C13" s="25"/>
      <c r="D13" s="26">
        <f>综合排名!S11</f>
        <v>0.257328990228013</v>
      </c>
      <c r="E13" s="25"/>
      <c r="F13" s="26">
        <f>综合排名!AB11</f>
        <v>0.45928338762215</v>
      </c>
      <c r="G13" s="25"/>
      <c r="H13" s="26">
        <f>综合排名!AK11</f>
        <v>0.873376623376623</v>
      </c>
      <c r="I13" s="25"/>
      <c r="J13" s="26">
        <f>综合排名!AT11</f>
        <v>0.597402597402597</v>
      </c>
      <c r="K13" s="25"/>
      <c r="L13" s="26">
        <f>综合排名!BC11</f>
        <v>0.41042345276873</v>
      </c>
      <c r="M13" s="25"/>
      <c r="N13" s="26">
        <f>综合排名!BL11</f>
        <v>0.391585760517799</v>
      </c>
      <c r="O13" s="25"/>
      <c r="P13" s="31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</row>
    <row r="14" spans="1:18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</row>
    <row r="15" spans="1:18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</row>
    <row r="16" spans="1:18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</row>
    <row r="17" spans="1:18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</row>
    <row r="18" spans="1:18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</row>
    <row r="19" spans="1:18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</row>
    <row r="20" spans="1:18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</row>
    <row r="21" spans="1:18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</row>
    <row r="22" spans="1:18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</row>
    <row r="23" spans="1:18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</row>
    <row r="24" spans="1:18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</row>
    <row r="25" spans="1:18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</row>
    <row r="26" spans="1:18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</row>
    <row r="27" spans="1:18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</row>
    <row r="28" spans="1:18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</row>
    <row r="29" spans="1:18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</row>
    <row r="30" spans="1:18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</row>
    <row r="31" spans="1:18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</row>
    <row r="32" spans="1:18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</row>
    <row r="33" spans="1:18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</row>
    <row r="34" spans="1:18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</row>
    <row r="35" spans="1:18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</row>
    <row r="36" spans="1:18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</row>
    <row r="37" spans="1:18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</row>
    <row r="38" spans="1:18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</row>
    <row r="39" spans="1:18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</row>
    <row r="40" spans="1:18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</row>
    <row r="41" spans="1:18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</row>
    <row r="42" spans="1:18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</row>
    <row r="43" spans="1:18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</row>
    <row r="44" spans="1:18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</row>
    <row r="45" spans="1:18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</row>
    <row r="46" spans="1:18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</row>
    <row r="47" spans="1:18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</row>
    <row r="48" spans="1:18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</row>
    <row r="49" spans="1:18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</row>
    <row r="50" spans="1:18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</row>
    <row r="51" spans="1:18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</row>
    <row r="52" spans="1:18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</row>
    <row r="53" spans="1:18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</row>
  </sheetData>
  <mergeCells count="10">
    <mergeCell ref="A1:O1"/>
    <mergeCell ref="A2:O2"/>
    <mergeCell ref="B3:C3"/>
    <mergeCell ref="D3:E3"/>
    <mergeCell ref="F3:G3"/>
    <mergeCell ref="H3:I3"/>
    <mergeCell ref="J3:K3"/>
    <mergeCell ref="L3:M3"/>
    <mergeCell ref="N3:O3"/>
    <mergeCell ref="A3:A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K25"/>
  <sheetViews>
    <sheetView zoomScale="90" zoomScaleNormal="90" workbookViewId="0">
      <selection activeCell="Q25" sqref="Q25"/>
    </sheetView>
  </sheetViews>
  <sheetFormatPr defaultColWidth="9" defaultRowHeight="17.6"/>
  <sheetData>
    <row r="1" ht="25.5" customHeight="1" spans="1:245">
      <c r="A1" s="1" t="s">
        <v>427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</row>
    <row r="2" ht="25.5" customHeight="1" spans="1:245">
      <c r="A2" s="1" t="s">
        <v>439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</row>
    <row r="3" ht="24.95" customHeight="1" spans="1:245">
      <c r="A3" s="2" t="s">
        <v>440</v>
      </c>
      <c r="B3" s="3" t="s">
        <v>345</v>
      </c>
      <c r="C3" s="4" t="s">
        <v>441</v>
      </c>
      <c r="D3" s="3" t="s">
        <v>346</v>
      </c>
      <c r="E3" s="4" t="s">
        <v>442</v>
      </c>
      <c r="F3" s="3" t="s">
        <v>347</v>
      </c>
      <c r="G3" s="4" t="s">
        <v>443</v>
      </c>
      <c r="H3" s="3" t="s">
        <v>5</v>
      </c>
      <c r="I3" s="4" t="s">
        <v>444</v>
      </c>
      <c r="J3" s="3" t="s">
        <v>6</v>
      </c>
      <c r="K3" s="4" t="s">
        <v>445</v>
      </c>
      <c r="L3" s="3" t="s">
        <v>7</v>
      </c>
      <c r="M3" s="4" t="s">
        <v>446</v>
      </c>
      <c r="N3" s="2" t="s">
        <v>348</v>
      </c>
      <c r="O3" s="4" t="s">
        <v>447</v>
      </c>
      <c r="P3" s="3" t="s">
        <v>9</v>
      </c>
      <c r="Q3" s="4" t="s">
        <v>448</v>
      </c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</row>
    <row r="4" ht="24.95" customHeight="1" spans="1:245">
      <c r="A4" s="5" t="s">
        <v>430</v>
      </c>
      <c r="B4" s="6">
        <f>综合排名!F3</f>
        <v>70.08</v>
      </c>
      <c r="C4" s="7">
        <f>综合排名!G3</f>
        <v>2</v>
      </c>
      <c r="D4" s="6">
        <f>综合排名!O3</f>
        <v>42.4</v>
      </c>
      <c r="E4" s="7">
        <f>综合排名!P3</f>
        <v>3</v>
      </c>
      <c r="F4" s="6">
        <f>综合排名!X3</f>
        <v>55.15</v>
      </c>
      <c r="G4" s="7">
        <f>综合排名!Y3</f>
        <v>5</v>
      </c>
      <c r="H4" s="6">
        <f>综合排名!AG3</f>
        <v>81.2</v>
      </c>
      <c r="I4" s="7">
        <f>综合排名!AH3</f>
        <v>2</v>
      </c>
      <c r="J4" s="6">
        <f>综合排名!AP3</f>
        <v>62.475</v>
      </c>
      <c r="K4" s="7">
        <f>综合排名!AQ3</f>
        <v>4</v>
      </c>
      <c r="L4" s="6">
        <f>综合排名!AY3</f>
        <v>56.1875</v>
      </c>
      <c r="M4" s="7">
        <f>综合排名!AZ3</f>
        <v>3</v>
      </c>
      <c r="N4" s="6">
        <f>综合排名!BH3</f>
        <v>54.4</v>
      </c>
      <c r="O4" s="7">
        <f>综合排名!BI3</f>
        <v>5</v>
      </c>
      <c r="P4" s="6">
        <f>总表2!B10</f>
        <v>421.8925</v>
      </c>
      <c r="Q4" s="7">
        <f>总表2!B21</f>
        <v>3</v>
      </c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</row>
    <row r="5" ht="24.95" customHeight="1" spans="1:245">
      <c r="A5" s="5" t="s">
        <v>431</v>
      </c>
      <c r="B5" s="6">
        <f>综合排名!F4</f>
        <v>62.1621621621622</v>
      </c>
      <c r="C5" s="7">
        <f>综合排名!G4</f>
        <v>6</v>
      </c>
      <c r="D5" s="6">
        <f>综合排名!O4</f>
        <v>38.0945945945946</v>
      </c>
      <c r="E5" s="7">
        <f>综合排名!P4</f>
        <v>6</v>
      </c>
      <c r="F5" s="6">
        <f>综合排名!X4</f>
        <v>47.7972972972973</v>
      </c>
      <c r="G5" s="7">
        <f>综合排名!Y4</f>
        <v>7</v>
      </c>
      <c r="H5" s="6">
        <f>综合排名!AG4</f>
        <v>71.027027027027</v>
      </c>
      <c r="I5" s="7">
        <f>综合排名!AH4</f>
        <v>8</v>
      </c>
      <c r="J5" s="6">
        <f>综合排名!AP4</f>
        <v>52.8918918918919</v>
      </c>
      <c r="K5" s="7">
        <f>综合排名!AQ4</f>
        <v>8</v>
      </c>
      <c r="L5" s="6">
        <f>综合排名!AY4</f>
        <v>46.5540540540541</v>
      </c>
      <c r="M5" s="7">
        <f>综合排名!AZ4</f>
        <v>8</v>
      </c>
      <c r="N5" s="6">
        <f>综合排名!BH4</f>
        <v>41.4324324324324</v>
      </c>
      <c r="O5" s="7">
        <f>综合排名!BI4</f>
        <v>8</v>
      </c>
      <c r="P5" s="6">
        <f>总表2!C10</f>
        <v>359.959459459459</v>
      </c>
      <c r="Q5" s="7">
        <f>总表2!C21</f>
        <v>8</v>
      </c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</row>
    <row r="6" ht="24.95" customHeight="1" spans="1:245">
      <c r="A6" s="5" t="s">
        <v>432</v>
      </c>
      <c r="B6" s="6">
        <f>综合排名!F5</f>
        <v>77.7837837837838</v>
      </c>
      <c r="C6" s="7">
        <f>综合排名!G5</f>
        <v>1</v>
      </c>
      <c r="D6" s="6">
        <f>综合排名!O5</f>
        <v>63.4054054054054</v>
      </c>
      <c r="E6" s="7">
        <f>综合排名!P5</f>
        <v>1</v>
      </c>
      <c r="F6" s="6">
        <f>综合排名!X5</f>
        <v>69.7027027027027</v>
      </c>
      <c r="G6" s="7">
        <f>综合排名!Y5</f>
        <v>1</v>
      </c>
      <c r="H6" s="6">
        <f>综合排名!AG5</f>
        <v>85.3243243243243</v>
      </c>
      <c r="I6" s="7">
        <f>综合排名!AH5</f>
        <v>1</v>
      </c>
      <c r="J6" s="6">
        <f>综合排名!AP5</f>
        <v>72.2162162162162</v>
      </c>
      <c r="K6" s="7">
        <f>综合排名!AQ5</f>
        <v>1</v>
      </c>
      <c r="L6" s="6">
        <f>综合排名!AY5</f>
        <v>65.0810810810811</v>
      </c>
      <c r="M6" s="7">
        <f>综合排名!AZ5</f>
        <v>1</v>
      </c>
      <c r="N6" s="6">
        <f>综合排名!BH5</f>
        <v>62.2162162162162</v>
      </c>
      <c r="O6" s="7">
        <f>综合排名!BI5</f>
        <v>1</v>
      </c>
      <c r="P6" s="6">
        <f>总表2!D10</f>
        <v>495.72972972973</v>
      </c>
      <c r="Q6" s="7">
        <f>总表2!D21</f>
        <v>1</v>
      </c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</row>
    <row r="7" ht="24.95" customHeight="1" spans="1:245">
      <c r="A7" s="5" t="s">
        <v>433</v>
      </c>
      <c r="B7" s="6">
        <f>综合排名!F6</f>
        <v>65.6923076923077</v>
      </c>
      <c r="C7" s="7">
        <f>综合排名!G6</f>
        <v>4</v>
      </c>
      <c r="D7" s="6">
        <f>综合排名!O6</f>
        <v>44.8589743589744</v>
      </c>
      <c r="E7" s="7">
        <f>综合排名!P6</f>
        <v>2</v>
      </c>
      <c r="F7" s="6">
        <f>综合排名!X6</f>
        <v>50.1282051282051</v>
      </c>
      <c r="G7" s="7">
        <f>综合排名!Y6</f>
        <v>6</v>
      </c>
      <c r="H7" s="6">
        <f>综合排名!AG6</f>
        <v>72.4615384615385</v>
      </c>
      <c r="I7" s="7">
        <f>综合排名!AH6</f>
        <v>7</v>
      </c>
      <c r="J7" s="6">
        <f>综合排名!AP6</f>
        <v>54.0512820512821</v>
      </c>
      <c r="K7" s="7">
        <f>综合排名!AQ6</f>
        <v>7</v>
      </c>
      <c r="L7" s="6">
        <f>综合排名!AY6</f>
        <v>50.4102564102564</v>
      </c>
      <c r="M7" s="7">
        <f>综合排名!AZ6</f>
        <v>6</v>
      </c>
      <c r="N7" s="6">
        <f>综合排名!BH6</f>
        <v>54.5128205128205</v>
      </c>
      <c r="O7" s="7">
        <f>综合排名!BI6</f>
        <v>4</v>
      </c>
      <c r="P7" s="6">
        <f>总表2!E10</f>
        <v>392.115384615385</v>
      </c>
      <c r="Q7" s="7">
        <f>总表2!E21</f>
        <v>6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</row>
    <row r="8" ht="24.95" customHeight="1" spans="1:245">
      <c r="A8" s="5" t="s">
        <v>434</v>
      </c>
      <c r="B8" s="6">
        <f>综合排名!F7</f>
        <v>59.525641025641</v>
      </c>
      <c r="C8" s="7">
        <f>综合排名!G7</f>
        <v>7</v>
      </c>
      <c r="D8" s="6">
        <f>综合排名!O7</f>
        <v>37.0384615384615</v>
      </c>
      <c r="E8" s="7">
        <f>综合排名!P7</f>
        <v>8</v>
      </c>
      <c r="F8" s="6">
        <f>综合排名!X7</f>
        <v>56.0384615384615</v>
      </c>
      <c r="G8" s="7">
        <f>综合排名!Y7</f>
        <v>4</v>
      </c>
      <c r="H8" s="6">
        <f>综合排名!AG7</f>
        <v>74.2307692307692</v>
      </c>
      <c r="I8" s="7">
        <f>综合排名!AH7</f>
        <v>6</v>
      </c>
      <c r="J8" s="6">
        <f>综合排名!AP7</f>
        <v>60</v>
      </c>
      <c r="K8" s="7">
        <f>综合排名!AQ7</f>
        <v>6</v>
      </c>
      <c r="L8" s="6">
        <f>综合排名!AY7</f>
        <v>55.2051282051282</v>
      </c>
      <c r="M8" s="7">
        <f>综合排名!AZ7</f>
        <v>4</v>
      </c>
      <c r="N8" s="6">
        <f>综合排名!BH7</f>
        <v>62.1794871794872</v>
      </c>
      <c r="O8" s="7">
        <f>综合排名!BI7</f>
        <v>2</v>
      </c>
      <c r="P8" s="6">
        <f>总表2!F10</f>
        <v>404.217948717949</v>
      </c>
      <c r="Q8" s="7">
        <f>总表2!F21</f>
        <v>5</v>
      </c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</row>
    <row r="9" ht="24.95" customHeight="1" spans="1:245">
      <c r="A9" s="5" t="s">
        <v>435</v>
      </c>
      <c r="B9" s="6">
        <f>综合排名!F8</f>
        <v>63.6625</v>
      </c>
      <c r="C9" s="7">
        <f>综合排名!G8</f>
        <v>5</v>
      </c>
      <c r="D9" s="6">
        <f>综合排名!O8</f>
        <v>40.75</v>
      </c>
      <c r="E9" s="7">
        <f>综合排名!P8</f>
        <v>5</v>
      </c>
      <c r="F9" s="6">
        <f>综合排名!X8</f>
        <v>62.6375</v>
      </c>
      <c r="G9" s="7">
        <f>综合排名!Y8</f>
        <v>2</v>
      </c>
      <c r="H9" s="6">
        <f>综合排名!AG8</f>
        <v>77.025</v>
      </c>
      <c r="I9" s="7">
        <f>综合排名!AH8</f>
        <v>5</v>
      </c>
      <c r="J9" s="6">
        <f>综合排名!AP8</f>
        <v>61.6</v>
      </c>
      <c r="K9" s="7">
        <f>综合排名!AQ8</f>
        <v>5</v>
      </c>
      <c r="L9" s="6">
        <f>综合排名!AY8</f>
        <v>53.9</v>
      </c>
      <c r="M9" s="7">
        <f>综合排名!AZ8</f>
        <v>5</v>
      </c>
      <c r="N9" s="6">
        <f>综合排名!BH8</f>
        <v>51.225</v>
      </c>
      <c r="O9" s="7">
        <f>综合排名!BI8</f>
        <v>6</v>
      </c>
      <c r="P9" s="6">
        <f>总表2!G10</f>
        <v>410.8</v>
      </c>
      <c r="Q9" s="7">
        <f>总表2!G21</f>
        <v>4</v>
      </c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</row>
    <row r="10" ht="24.95" customHeight="1" spans="1:245">
      <c r="A10" s="5" t="s">
        <v>436</v>
      </c>
      <c r="B10" s="6">
        <f>综合排名!F9</f>
        <v>59.2763157894737</v>
      </c>
      <c r="C10" s="7">
        <f>综合排名!G9</f>
        <v>8</v>
      </c>
      <c r="D10" s="6">
        <f>综合排名!O9</f>
        <v>37.4583333333333</v>
      </c>
      <c r="E10" s="7">
        <f>综合排名!P9</f>
        <v>7</v>
      </c>
      <c r="F10" s="6">
        <f>综合排名!X9</f>
        <v>45.9166666666667</v>
      </c>
      <c r="G10" s="7">
        <f>综合排名!Y9</f>
        <v>8</v>
      </c>
      <c r="H10" s="6">
        <f>综合排名!AG9</f>
        <v>79.3243243243243</v>
      </c>
      <c r="I10" s="7">
        <f>综合排名!AH9</f>
        <v>4</v>
      </c>
      <c r="J10" s="6">
        <f>综合排名!AP9</f>
        <v>63.5135135135135</v>
      </c>
      <c r="K10" s="7">
        <f>综合排名!AQ9</f>
        <v>3</v>
      </c>
      <c r="L10" s="6">
        <f>综合排名!AY9</f>
        <v>49.25</v>
      </c>
      <c r="M10" s="7">
        <f>综合排名!AZ9</f>
        <v>7</v>
      </c>
      <c r="N10" s="6">
        <f>综合排名!BH9</f>
        <v>47.6315789473684</v>
      </c>
      <c r="O10" s="7">
        <f>综合排名!BI9</f>
        <v>7</v>
      </c>
      <c r="P10" s="6">
        <f>总表2!H10</f>
        <v>382.37073257468</v>
      </c>
      <c r="Q10" s="7">
        <f>总表2!H21</f>
        <v>7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</row>
    <row r="11" ht="24.95" customHeight="1" spans="1:245">
      <c r="A11" s="5" t="s">
        <v>437</v>
      </c>
      <c r="B11" s="6">
        <f>综合排名!F10</f>
        <v>66.7948717948718</v>
      </c>
      <c r="C11" s="7">
        <f>综合排名!G10</f>
        <v>3</v>
      </c>
      <c r="D11" s="6">
        <f>综合排名!O10</f>
        <v>42.374358974359</v>
      </c>
      <c r="E11" s="7">
        <f>综合排名!P10</f>
        <v>4</v>
      </c>
      <c r="F11" s="6">
        <f>综合排名!X10</f>
        <v>59.8205128205128</v>
      </c>
      <c r="G11" s="7">
        <f>综合排名!Y10</f>
        <v>3</v>
      </c>
      <c r="H11" s="6">
        <f>综合排名!AG10</f>
        <v>80.8461538461538</v>
      </c>
      <c r="I11" s="7">
        <f>综合排名!AH10</f>
        <v>3</v>
      </c>
      <c r="J11" s="6">
        <f>综合排名!AP10</f>
        <v>66.9230769230769</v>
      </c>
      <c r="K11" s="7">
        <f>综合排名!AQ10</f>
        <v>2</v>
      </c>
      <c r="L11" s="6">
        <f>综合排名!AY10</f>
        <v>59.0769230769231</v>
      </c>
      <c r="M11" s="7">
        <f>综合排名!AZ10</f>
        <v>2</v>
      </c>
      <c r="N11" s="6">
        <f>综合排名!BH10</f>
        <v>57.5128205128205</v>
      </c>
      <c r="O11" s="7">
        <f>综合排名!BI10</f>
        <v>3</v>
      </c>
      <c r="P11" s="6">
        <f>总表2!I10</f>
        <v>433.348717948718</v>
      </c>
      <c r="Q11" s="7">
        <f>总表2!I21</f>
        <v>2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</row>
    <row r="12" ht="24.95" customHeight="1" spans="1:245">
      <c r="A12" s="8" t="s">
        <v>61</v>
      </c>
      <c r="B12" s="9">
        <f>综合排名!F11</f>
        <v>65.5847896440129</v>
      </c>
      <c r="C12" s="9"/>
      <c r="D12" s="9">
        <f>综合排名!O11</f>
        <v>43.2462540716612</v>
      </c>
      <c r="E12" s="9"/>
      <c r="F12" s="9">
        <f>综合排名!X11</f>
        <v>55.9788273615635</v>
      </c>
      <c r="G12" s="9"/>
      <c r="H12" s="9">
        <f>综合排名!AG11</f>
        <v>77.6720779220779</v>
      </c>
      <c r="I12" s="9"/>
      <c r="J12" s="9">
        <f>综合排名!AP11</f>
        <v>61.6883116883117</v>
      </c>
      <c r="K12" s="9"/>
      <c r="L12" s="9">
        <f>综合排名!AY11</f>
        <v>54.4951140065147</v>
      </c>
      <c r="M12" s="9"/>
      <c r="N12" s="9">
        <f>综合排名!BH11</f>
        <v>53.9288025889968</v>
      </c>
      <c r="O12" s="9"/>
      <c r="P12" s="9"/>
      <c r="Q12" s="9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</row>
    <row r="13" spans="1:24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2"/>
      <c r="Q13" s="10"/>
      <c r="R13" s="10"/>
      <c r="S13" s="10"/>
      <c r="T13" s="10"/>
      <c r="U13" s="12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</row>
    <row r="25" spans="9:9">
      <c r="I25" t="s">
        <v>449</v>
      </c>
    </row>
  </sheetData>
  <mergeCells count="2">
    <mergeCell ref="A1:O1"/>
    <mergeCell ref="A2:O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2"/>
  <sheetViews>
    <sheetView workbookViewId="0">
      <pane xSplit="2" ySplit="1" topLeftCell="C17" activePane="bottomRight" state="frozen"/>
      <selection/>
      <selection pane="topRight"/>
      <selection pane="bottomLeft"/>
      <selection pane="bottomRight" activeCell="M45" sqref="M45"/>
    </sheetView>
  </sheetViews>
  <sheetFormatPr defaultColWidth="9" defaultRowHeight="30" customHeight="1"/>
  <cols>
    <col min="1" max="1" width="10" style="131" customWidth="1"/>
    <col min="2" max="2" width="14.875" style="131" customWidth="1"/>
    <col min="3" max="12" width="8.625" style="131" customWidth="1"/>
    <col min="13" max="16384" width="9" style="131"/>
  </cols>
  <sheetData>
    <row r="1" customHeight="1" spans="1:19">
      <c r="A1" s="132" t="s">
        <v>0</v>
      </c>
      <c r="B1" s="132" t="s">
        <v>70</v>
      </c>
      <c r="C1" s="133" t="s">
        <v>2</v>
      </c>
      <c r="D1" s="133" t="s">
        <v>3</v>
      </c>
      <c r="E1" s="133" t="s">
        <v>4</v>
      </c>
      <c r="F1" s="141" t="s">
        <v>5</v>
      </c>
      <c r="G1" s="141" t="s">
        <v>6</v>
      </c>
      <c r="H1" s="141" t="s">
        <v>7</v>
      </c>
      <c r="I1" s="142" t="s">
        <v>8</v>
      </c>
      <c r="J1" s="142" t="s">
        <v>9</v>
      </c>
      <c r="K1" s="144" t="s">
        <v>10</v>
      </c>
      <c r="L1" s="144" t="s">
        <v>11</v>
      </c>
      <c r="M1" s="87" t="s">
        <v>12</v>
      </c>
      <c r="N1" s="87" t="s">
        <v>13</v>
      </c>
      <c r="O1" s="87" t="s">
        <v>14</v>
      </c>
      <c r="P1" s="87" t="s">
        <v>15</v>
      </c>
      <c r="Q1" s="87" t="s">
        <v>16</v>
      </c>
      <c r="R1" s="87" t="s">
        <v>17</v>
      </c>
      <c r="S1" s="87" t="s">
        <v>18</v>
      </c>
    </row>
    <row r="2" ht="18" customHeight="1" spans="1:19">
      <c r="A2" s="132">
        <v>190201</v>
      </c>
      <c r="B2" s="134" t="s">
        <v>71</v>
      </c>
      <c r="C2" s="81">
        <v>54.5</v>
      </c>
      <c r="D2" s="82">
        <v>33</v>
      </c>
      <c r="E2" s="81">
        <v>39</v>
      </c>
      <c r="F2" s="82">
        <v>48</v>
      </c>
      <c r="G2" s="81">
        <v>52</v>
      </c>
      <c r="H2" s="89">
        <v>46</v>
      </c>
      <c r="I2" s="96">
        <v>25</v>
      </c>
      <c r="J2" s="144">
        <f>C2+D2+E2+F2+G2+H2+I2</f>
        <v>297.5</v>
      </c>
      <c r="K2" s="144">
        <f t="shared" ref="K2:K39" si="0">RANK(J2,$J$2:$J$39,0)</f>
        <v>27</v>
      </c>
      <c r="L2" s="97">
        <f>总表!K43</f>
        <v>255</v>
      </c>
      <c r="M2" s="97">
        <f>总表!M43</f>
        <v>244</v>
      </c>
      <c r="N2" s="97">
        <f>总表!N43</f>
        <v>191</v>
      </c>
      <c r="O2" s="97">
        <f>总表!O43</f>
        <v>232</v>
      </c>
      <c r="P2" s="97">
        <f>总表!P43</f>
        <v>292</v>
      </c>
      <c r="Q2" s="97">
        <f>总表!Q43</f>
        <v>211</v>
      </c>
      <c r="R2" s="97">
        <f>总表!R43</f>
        <v>170</v>
      </c>
      <c r="S2" s="97">
        <f>总表!S43</f>
        <v>292</v>
      </c>
    </row>
    <row r="3" ht="18" customHeight="1" spans="1:19">
      <c r="A3" s="132">
        <v>190202</v>
      </c>
      <c r="B3" s="134" t="s">
        <v>72</v>
      </c>
      <c r="C3" s="83">
        <v>62</v>
      </c>
      <c r="D3" s="84">
        <v>74</v>
      </c>
      <c r="E3" s="83">
        <v>43</v>
      </c>
      <c r="F3" s="84">
        <v>87</v>
      </c>
      <c r="G3" s="83">
        <v>39</v>
      </c>
      <c r="H3" s="90">
        <v>43</v>
      </c>
      <c r="I3" s="98">
        <v>50</v>
      </c>
      <c r="J3" s="144">
        <f t="shared" ref="J3:J39" si="1">C3+D3+E3+F3+G3+H3+I3</f>
        <v>398</v>
      </c>
      <c r="K3" s="144">
        <f t="shared" si="0"/>
        <v>14</v>
      </c>
      <c r="L3" s="97">
        <f>总表!K44</f>
        <v>171</v>
      </c>
      <c r="M3" s="97">
        <f>总表!M44</f>
        <v>206</v>
      </c>
      <c r="N3" s="97">
        <f>总表!N44</f>
        <v>36</v>
      </c>
      <c r="O3" s="97">
        <f>总表!O44</f>
        <v>215</v>
      </c>
      <c r="P3" s="97">
        <f>总表!P44</f>
        <v>102</v>
      </c>
      <c r="Q3" s="97">
        <f>总表!Q44</f>
        <v>255</v>
      </c>
      <c r="R3" s="97">
        <f>总表!R44</f>
        <v>188</v>
      </c>
      <c r="S3" s="97">
        <f>总表!S44</f>
        <v>166</v>
      </c>
    </row>
    <row r="4" ht="18" customHeight="1" spans="1:19">
      <c r="A4" s="132">
        <v>190203</v>
      </c>
      <c r="B4" s="134" t="s">
        <v>73</v>
      </c>
      <c r="C4" s="83">
        <v>78.5</v>
      </c>
      <c r="D4" s="84">
        <v>85</v>
      </c>
      <c r="E4" s="83">
        <v>76.5</v>
      </c>
      <c r="F4" s="84">
        <v>95</v>
      </c>
      <c r="G4" s="83">
        <v>90</v>
      </c>
      <c r="H4" s="90">
        <v>88</v>
      </c>
      <c r="I4" s="98">
        <v>92</v>
      </c>
      <c r="J4" s="144">
        <f t="shared" si="1"/>
        <v>605</v>
      </c>
      <c r="K4" s="144">
        <f t="shared" si="0"/>
        <v>1</v>
      </c>
      <c r="L4" s="97">
        <f>总表!K45</f>
        <v>17</v>
      </c>
      <c r="M4" s="97">
        <f>总表!M45</f>
        <v>67</v>
      </c>
      <c r="N4" s="97">
        <f>总表!N45</f>
        <v>13</v>
      </c>
      <c r="O4" s="97">
        <f>总表!O45</f>
        <v>56</v>
      </c>
      <c r="P4" s="97">
        <f>总表!P45</f>
        <v>24</v>
      </c>
      <c r="Q4" s="97">
        <f>总表!Q45</f>
        <v>15</v>
      </c>
      <c r="R4" s="97">
        <f>总表!R45</f>
        <v>30</v>
      </c>
      <c r="S4" s="97">
        <f>总表!S45</f>
        <v>8</v>
      </c>
    </row>
    <row r="5" ht="18" customHeight="1" spans="1:19">
      <c r="A5" s="132">
        <v>190204</v>
      </c>
      <c r="B5" s="134" t="s">
        <v>74</v>
      </c>
      <c r="C5" s="83">
        <v>55.5</v>
      </c>
      <c r="D5" s="84">
        <v>12</v>
      </c>
      <c r="E5" s="83">
        <v>25</v>
      </c>
      <c r="F5" s="84">
        <v>38</v>
      </c>
      <c r="G5" s="83">
        <v>23</v>
      </c>
      <c r="H5" s="90">
        <v>23</v>
      </c>
      <c r="I5" s="98">
        <v>31</v>
      </c>
      <c r="J5" s="144">
        <f t="shared" si="1"/>
        <v>207.5</v>
      </c>
      <c r="K5" s="144">
        <f t="shared" si="0"/>
        <v>34</v>
      </c>
      <c r="L5" s="97">
        <f>总表!K46</f>
        <v>292</v>
      </c>
      <c r="M5" s="97">
        <f>总表!M46</f>
        <v>238</v>
      </c>
      <c r="N5" s="97">
        <f>总表!N46</f>
        <v>271</v>
      </c>
      <c r="O5" s="97">
        <f>总表!O46</f>
        <v>290</v>
      </c>
      <c r="P5" s="97">
        <f>总表!P46</f>
        <v>301</v>
      </c>
      <c r="Q5" s="97">
        <f>总表!Q46</f>
        <v>295</v>
      </c>
      <c r="R5" s="97">
        <f>总表!R46</f>
        <v>288</v>
      </c>
      <c r="S5" s="97">
        <f>总表!S46</f>
        <v>258</v>
      </c>
    </row>
    <row r="6" ht="18" customHeight="1" spans="1:19">
      <c r="A6" s="132">
        <v>190205</v>
      </c>
      <c r="B6" s="134" t="s">
        <v>75</v>
      </c>
      <c r="C6" s="83">
        <v>79</v>
      </c>
      <c r="D6" s="84">
        <v>32</v>
      </c>
      <c r="E6" s="83">
        <v>46</v>
      </c>
      <c r="F6" s="84">
        <v>74</v>
      </c>
      <c r="G6" s="83">
        <v>87</v>
      </c>
      <c r="H6" s="90">
        <v>86</v>
      </c>
      <c r="I6" s="98">
        <v>59</v>
      </c>
      <c r="J6" s="144">
        <f t="shared" si="1"/>
        <v>463</v>
      </c>
      <c r="K6" s="144">
        <f t="shared" si="0"/>
        <v>6</v>
      </c>
      <c r="L6" s="97">
        <f>总表!K47</f>
        <v>112</v>
      </c>
      <c r="M6" s="97">
        <f>总表!M47</f>
        <v>62</v>
      </c>
      <c r="N6" s="97">
        <f>总表!N47</f>
        <v>194</v>
      </c>
      <c r="O6" s="97">
        <f>总表!O47</f>
        <v>199</v>
      </c>
      <c r="P6" s="97">
        <f>总表!P47</f>
        <v>208</v>
      </c>
      <c r="Q6" s="97">
        <f>总表!Q47</f>
        <v>30</v>
      </c>
      <c r="R6" s="97">
        <f>总表!R47</f>
        <v>34</v>
      </c>
      <c r="S6" s="97">
        <f>总表!S47</f>
        <v>122</v>
      </c>
    </row>
    <row r="7" ht="18" customHeight="1" spans="1:19">
      <c r="A7" s="132">
        <v>190206</v>
      </c>
      <c r="B7" s="134" t="s">
        <v>76</v>
      </c>
      <c r="C7" s="83">
        <v>70.5</v>
      </c>
      <c r="D7" s="84">
        <v>26.5</v>
      </c>
      <c r="E7" s="83">
        <v>55.5</v>
      </c>
      <c r="F7" s="84">
        <v>75</v>
      </c>
      <c r="G7" s="83">
        <v>60</v>
      </c>
      <c r="H7" s="90">
        <v>41</v>
      </c>
      <c r="I7" s="98">
        <v>41</v>
      </c>
      <c r="J7" s="144">
        <f t="shared" si="1"/>
        <v>369.5</v>
      </c>
      <c r="K7" s="144">
        <f t="shared" si="0"/>
        <v>19</v>
      </c>
      <c r="L7" s="97">
        <f>总表!K48</f>
        <v>197</v>
      </c>
      <c r="M7" s="97">
        <f>总表!M48</f>
        <v>130</v>
      </c>
      <c r="N7" s="97">
        <f>总表!N48</f>
        <v>216</v>
      </c>
      <c r="O7" s="97">
        <f>总表!O48</f>
        <v>162</v>
      </c>
      <c r="P7" s="97">
        <f>总表!P48</f>
        <v>198</v>
      </c>
      <c r="Q7" s="97">
        <f>总表!Q48</f>
        <v>178</v>
      </c>
      <c r="R7" s="97">
        <f>总表!R48</f>
        <v>197</v>
      </c>
      <c r="S7" s="97">
        <f>总表!S48</f>
        <v>216</v>
      </c>
    </row>
    <row r="8" ht="18" customHeight="1" spans="1:19">
      <c r="A8" s="132">
        <v>190207</v>
      </c>
      <c r="B8" s="134" t="s">
        <v>77</v>
      </c>
      <c r="C8" s="83">
        <v>72.5</v>
      </c>
      <c r="D8" s="84">
        <v>29</v>
      </c>
      <c r="E8" s="83">
        <v>60</v>
      </c>
      <c r="F8" s="84">
        <v>57</v>
      </c>
      <c r="G8" s="83">
        <v>45</v>
      </c>
      <c r="H8" s="90">
        <v>58</v>
      </c>
      <c r="I8" s="98">
        <v>30</v>
      </c>
      <c r="J8" s="144">
        <f t="shared" si="1"/>
        <v>351.5</v>
      </c>
      <c r="K8" s="144">
        <f t="shared" si="0"/>
        <v>22</v>
      </c>
      <c r="L8" s="97">
        <f>总表!K49</f>
        <v>208</v>
      </c>
      <c r="M8" s="97">
        <f>总表!M49</f>
        <v>111</v>
      </c>
      <c r="N8" s="97">
        <f>总表!N49</f>
        <v>205</v>
      </c>
      <c r="O8" s="97">
        <f>总表!O49</f>
        <v>138</v>
      </c>
      <c r="P8" s="97">
        <f>总表!P49</f>
        <v>276</v>
      </c>
      <c r="Q8" s="97">
        <f>总表!Q49</f>
        <v>233</v>
      </c>
      <c r="R8" s="97">
        <f>总表!R49</f>
        <v>127</v>
      </c>
      <c r="S8" s="97">
        <f>总表!S49</f>
        <v>263</v>
      </c>
    </row>
    <row r="9" ht="18" customHeight="1" spans="1:19">
      <c r="A9" s="132">
        <v>190208</v>
      </c>
      <c r="B9" s="134" t="s">
        <v>78</v>
      </c>
      <c r="C9" s="83">
        <v>60</v>
      </c>
      <c r="D9" s="84">
        <v>20</v>
      </c>
      <c r="E9" s="83">
        <v>29.5</v>
      </c>
      <c r="F9" s="84">
        <v>63</v>
      </c>
      <c r="G9" s="83">
        <v>35</v>
      </c>
      <c r="H9" s="90">
        <v>45</v>
      </c>
      <c r="I9" s="98">
        <v>34</v>
      </c>
      <c r="J9" s="144">
        <f t="shared" si="1"/>
        <v>286.5</v>
      </c>
      <c r="K9" s="144">
        <f t="shared" si="0"/>
        <v>28</v>
      </c>
      <c r="L9" s="97">
        <f>总表!K50</f>
        <v>264</v>
      </c>
      <c r="M9" s="97">
        <f>总表!M50</f>
        <v>219</v>
      </c>
      <c r="N9" s="97">
        <f>总表!N50</f>
        <v>239</v>
      </c>
      <c r="O9" s="97">
        <f>总表!O50</f>
        <v>269</v>
      </c>
      <c r="P9" s="97">
        <f>总表!P50</f>
        <v>256</v>
      </c>
      <c r="Q9" s="97">
        <f>总表!Q50</f>
        <v>271</v>
      </c>
      <c r="R9" s="97">
        <f>总表!R50</f>
        <v>176</v>
      </c>
      <c r="S9" s="97">
        <f>总表!S50</f>
        <v>246</v>
      </c>
    </row>
    <row r="10" ht="18" customHeight="1" spans="1:19">
      <c r="A10" s="132">
        <v>190209</v>
      </c>
      <c r="B10" s="134" t="s">
        <v>79</v>
      </c>
      <c r="C10" s="83">
        <v>74</v>
      </c>
      <c r="D10" s="84">
        <v>56</v>
      </c>
      <c r="E10" s="83">
        <v>71.5</v>
      </c>
      <c r="F10" s="84">
        <v>92</v>
      </c>
      <c r="G10" s="83">
        <v>65</v>
      </c>
      <c r="H10" s="90">
        <v>66</v>
      </c>
      <c r="I10" s="98">
        <v>46</v>
      </c>
      <c r="J10" s="144">
        <f t="shared" si="1"/>
        <v>470.5</v>
      </c>
      <c r="K10" s="144">
        <f t="shared" si="0"/>
        <v>5</v>
      </c>
      <c r="L10" s="97">
        <f>总表!K51</f>
        <v>106</v>
      </c>
      <c r="M10" s="97">
        <f>总表!M51</f>
        <v>96</v>
      </c>
      <c r="N10" s="97">
        <f>总表!N51</f>
        <v>92</v>
      </c>
      <c r="O10" s="97">
        <f>总表!O51</f>
        <v>87</v>
      </c>
      <c r="P10" s="97">
        <f>总表!P51</f>
        <v>49</v>
      </c>
      <c r="Q10" s="97">
        <f>总表!Q51</f>
        <v>151</v>
      </c>
      <c r="R10" s="97">
        <f>总表!R51</f>
        <v>93</v>
      </c>
      <c r="S10" s="97">
        <f>总表!S51</f>
        <v>186</v>
      </c>
    </row>
    <row r="11" ht="18" customHeight="1" spans="1:19">
      <c r="A11" s="132">
        <v>190210</v>
      </c>
      <c r="B11" s="134" t="s">
        <v>80</v>
      </c>
      <c r="C11" s="83">
        <v>75</v>
      </c>
      <c r="D11" s="84">
        <v>71.5</v>
      </c>
      <c r="E11" s="83">
        <v>74.5</v>
      </c>
      <c r="F11" s="84">
        <v>79</v>
      </c>
      <c r="G11" s="83">
        <v>77</v>
      </c>
      <c r="H11" s="90">
        <v>68</v>
      </c>
      <c r="I11" s="98">
        <v>58</v>
      </c>
      <c r="J11" s="144">
        <f t="shared" si="1"/>
        <v>503</v>
      </c>
      <c r="K11" s="144">
        <f t="shared" si="0"/>
        <v>2</v>
      </c>
      <c r="L11" s="97">
        <f>总表!K52</f>
        <v>79</v>
      </c>
      <c r="M11" s="97">
        <f>总表!M52</f>
        <v>89</v>
      </c>
      <c r="N11" s="97">
        <f>总表!N52</f>
        <v>45</v>
      </c>
      <c r="O11" s="97">
        <f>总表!O52</f>
        <v>69</v>
      </c>
      <c r="P11" s="97">
        <f>总表!P52</f>
        <v>156</v>
      </c>
      <c r="Q11" s="97">
        <f>总表!Q52</f>
        <v>83</v>
      </c>
      <c r="R11" s="97">
        <f>总表!R52</f>
        <v>84</v>
      </c>
      <c r="S11" s="97">
        <f>总表!S52</f>
        <v>128</v>
      </c>
    </row>
    <row r="12" ht="18" customHeight="1" spans="1:19">
      <c r="A12" s="132">
        <v>190211</v>
      </c>
      <c r="B12" s="134" t="s">
        <v>81</v>
      </c>
      <c r="C12" s="83">
        <v>47.5</v>
      </c>
      <c r="D12" s="84">
        <v>57</v>
      </c>
      <c r="E12" s="83">
        <v>65.5</v>
      </c>
      <c r="F12" s="84">
        <v>82</v>
      </c>
      <c r="G12" s="83">
        <v>67</v>
      </c>
      <c r="H12" s="90">
        <v>49</v>
      </c>
      <c r="I12" s="98">
        <v>62</v>
      </c>
      <c r="J12" s="144">
        <f t="shared" si="1"/>
        <v>430</v>
      </c>
      <c r="K12" s="144">
        <f t="shared" si="0"/>
        <v>8</v>
      </c>
      <c r="L12" s="97">
        <f>总表!K53</f>
        <v>134</v>
      </c>
      <c r="M12" s="97">
        <f>总表!M53</f>
        <v>271</v>
      </c>
      <c r="N12" s="97">
        <f>总表!N53</f>
        <v>88</v>
      </c>
      <c r="O12" s="97">
        <f>总表!O53</f>
        <v>120</v>
      </c>
      <c r="P12" s="97">
        <f>总表!P53</f>
        <v>135</v>
      </c>
      <c r="Q12" s="97">
        <f>总表!Q53</f>
        <v>140</v>
      </c>
      <c r="R12" s="97">
        <f>总表!R53</f>
        <v>160</v>
      </c>
      <c r="S12" s="97">
        <f>总表!S53</f>
        <v>102</v>
      </c>
    </row>
    <row r="13" ht="18" customHeight="1" spans="1:19">
      <c r="A13" s="132">
        <v>190212</v>
      </c>
      <c r="B13" s="134" t="s">
        <v>82</v>
      </c>
      <c r="C13" s="83">
        <v>52</v>
      </c>
      <c r="D13" s="84">
        <v>48.5</v>
      </c>
      <c r="E13" s="83">
        <v>24</v>
      </c>
      <c r="F13" s="84">
        <v>61</v>
      </c>
      <c r="G13" s="83">
        <v>45</v>
      </c>
      <c r="H13" s="90">
        <v>14</v>
      </c>
      <c r="I13" s="98">
        <v>18</v>
      </c>
      <c r="J13" s="144">
        <f t="shared" si="1"/>
        <v>262.5</v>
      </c>
      <c r="K13" s="144">
        <f t="shared" si="0"/>
        <v>32</v>
      </c>
      <c r="L13" s="97">
        <f>总表!K54</f>
        <v>276</v>
      </c>
      <c r="M13" s="97">
        <f>总表!M54</f>
        <v>258</v>
      </c>
      <c r="N13" s="97">
        <f>总表!N54</f>
        <v>128</v>
      </c>
      <c r="O13" s="97">
        <f>总表!O54</f>
        <v>294</v>
      </c>
      <c r="P13" s="97">
        <f>总表!P54</f>
        <v>264</v>
      </c>
      <c r="Q13" s="97">
        <f>总表!Q54</f>
        <v>233</v>
      </c>
      <c r="R13" s="97">
        <f>总表!R54</f>
        <v>304</v>
      </c>
      <c r="S13" s="97">
        <f>总表!S54</f>
        <v>302</v>
      </c>
    </row>
    <row r="14" ht="18" customHeight="1" spans="1:19">
      <c r="A14" s="132">
        <v>190213</v>
      </c>
      <c r="B14" s="134" t="s">
        <v>83</v>
      </c>
      <c r="C14" s="83">
        <v>57.5</v>
      </c>
      <c r="D14" s="84">
        <v>20</v>
      </c>
      <c r="E14" s="83">
        <v>32</v>
      </c>
      <c r="F14" s="84">
        <v>77</v>
      </c>
      <c r="G14" s="83">
        <v>81</v>
      </c>
      <c r="H14" s="90">
        <v>79</v>
      </c>
      <c r="I14" s="98">
        <v>43</v>
      </c>
      <c r="J14" s="144">
        <f t="shared" si="1"/>
        <v>389.5</v>
      </c>
      <c r="K14" s="144">
        <f t="shared" si="0"/>
        <v>16</v>
      </c>
      <c r="L14" s="97">
        <f>总表!K55</f>
        <v>179</v>
      </c>
      <c r="M14" s="97">
        <f>总表!M55</f>
        <v>231</v>
      </c>
      <c r="N14" s="97">
        <f>总表!N55</f>
        <v>239</v>
      </c>
      <c r="O14" s="97">
        <f>总表!O55</f>
        <v>254</v>
      </c>
      <c r="P14" s="97">
        <f>总表!P55</f>
        <v>174</v>
      </c>
      <c r="Q14" s="97">
        <f>总表!Q55</f>
        <v>53</v>
      </c>
      <c r="R14" s="97">
        <f>总表!R55</f>
        <v>54</v>
      </c>
      <c r="S14" s="97">
        <f>总表!S55</f>
        <v>204</v>
      </c>
    </row>
    <row r="15" ht="18" customHeight="1" spans="1:19">
      <c r="A15" s="132">
        <v>190214</v>
      </c>
      <c r="B15" s="134" t="s">
        <v>84</v>
      </c>
      <c r="C15" s="83">
        <v>66</v>
      </c>
      <c r="D15" s="84">
        <v>64</v>
      </c>
      <c r="E15" s="83">
        <v>46.5</v>
      </c>
      <c r="F15" s="84">
        <v>88</v>
      </c>
      <c r="G15" s="83">
        <v>67</v>
      </c>
      <c r="H15" s="90">
        <v>42</v>
      </c>
      <c r="I15" s="98">
        <v>46</v>
      </c>
      <c r="J15" s="144">
        <f t="shared" si="1"/>
        <v>419.5</v>
      </c>
      <c r="K15" s="144">
        <f t="shared" si="0"/>
        <v>11</v>
      </c>
      <c r="L15" s="97">
        <f>总表!K56</f>
        <v>150</v>
      </c>
      <c r="M15" s="97">
        <f>总表!M56</f>
        <v>180</v>
      </c>
      <c r="N15" s="97">
        <f>总表!N56</f>
        <v>66</v>
      </c>
      <c r="O15" s="97">
        <f>总表!O56</f>
        <v>195</v>
      </c>
      <c r="P15" s="97">
        <f>总表!P56</f>
        <v>88</v>
      </c>
      <c r="Q15" s="97">
        <f>总表!Q56</f>
        <v>140</v>
      </c>
      <c r="R15" s="97">
        <f>总表!R56</f>
        <v>193</v>
      </c>
      <c r="S15" s="97">
        <f>总表!S56</f>
        <v>186</v>
      </c>
    </row>
    <row r="16" ht="18" customHeight="1" spans="1:19">
      <c r="A16" s="132">
        <v>190215</v>
      </c>
      <c r="B16" s="134" t="s">
        <v>85</v>
      </c>
      <c r="C16" s="83">
        <v>48</v>
      </c>
      <c r="D16" s="84">
        <v>12</v>
      </c>
      <c r="E16" s="83">
        <v>32</v>
      </c>
      <c r="F16" s="84">
        <v>54</v>
      </c>
      <c r="G16" s="83">
        <v>35</v>
      </c>
      <c r="H16" s="90">
        <v>64</v>
      </c>
      <c r="I16" s="98">
        <v>29</v>
      </c>
      <c r="J16" s="144">
        <f t="shared" si="1"/>
        <v>274</v>
      </c>
      <c r="K16" s="144">
        <f t="shared" si="0"/>
        <v>30</v>
      </c>
      <c r="L16" s="97">
        <f>总表!K57</f>
        <v>269</v>
      </c>
      <c r="M16" s="97">
        <f>总表!M57</f>
        <v>268</v>
      </c>
      <c r="N16" s="97">
        <f>总表!N57</f>
        <v>271</v>
      </c>
      <c r="O16" s="97">
        <f>总表!O57</f>
        <v>254</v>
      </c>
      <c r="P16" s="97">
        <f>总表!P57</f>
        <v>283</v>
      </c>
      <c r="Q16" s="97">
        <f>总表!Q57</f>
        <v>271</v>
      </c>
      <c r="R16" s="97">
        <f>总表!R57</f>
        <v>107</v>
      </c>
      <c r="S16" s="97">
        <f>总表!S57</f>
        <v>271</v>
      </c>
    </row>
    <row r="17" ht="18" customHeight="1" spans="1:19">
      <c r="A17" s="132">
        <v>190216</v>
      </c>
      <c r="B17" s="134" t="s">
        <v>86</v>
      </c>
      <c r="C17" s="83">
        <v>39</v>
      </c>
      <c r="D17" s="84">
        <v>28</v>
      </c>
      <c r="E17" s="83">
        <v>48</v>
      </c>
      <c r="F17" s="91">
        <v>77</v>
      </c>
      <c r="G17" s="83">
        <v>72</v>
      </c>
      <c r="H17" s="90">
        <v>35</v>
      </c>
      <c r="I17" s="98">
        <v>32</v>
      </c>
      <c r="J17" s="144">
        <f t="shared" si="1"/>
        <v>331</v>
      </c>
      <c r="K17" s="144">
        <f t="shared" si="0"/>
        <v>24</v>
      </c>
      <c r="L17" s="97">
        <f>总表!K58</f>
        <v>226</v>
      </c>
      <c r="M17" s="97">
        <f>总表!M58</f>
        <v>288</v>
      </c>
      <c r="N17" s="97">
        <f>总表!N58</f>
        <v>209</v>
      </c>
      <c r="O17" s="97">
        <f>总表!O58</f>
        <v>193</v>
      </c>
      <c r="P17" s="97">
        <f>总表!P58</f>
        <v>174</v>
      </c>
      <c r="Q17" s="97">
        <f>总表!Q58</f>
        <v>115</v>
      </c>
      <c r="R17" s="97">
        <f>总表!R58</f>
        <v>240</v>
      </c>
      <c r="S17" s="97">
        <f>总表!S58</f>
        <v>251</v>
      </c>
    </row>
    <row r="18" ht="18" customHeight="1" spans="1:19">
      <c r="A18" s="132">
        <v>190217</v>
      </c>
      <c r="B18" s="134" t="s">
        <v>87</v>
      </c>
      <c r="C18" s="83">
        <v>72</v>
      </c>
      <c r="D18" s="84">
        <v>45</v>
      </c>
      <c r="E18" s="83">
        <v>50</v>
      </c>
      <c r="F18" s="84">
        <v>78</v>
      </c>
      <c r="G18" s="83">
        <v>46</v>
      </c>
      <c r="H18" s="90">
        <v>41</v>
      </c>
      <c r="I18" s="98">
        <v>35</v>
      </c>
      <c r="J18" s="144">
        <f t="shared" si="1"/>
        <v>367</v>
      </c>
      <c r="K18" s="144">
        <f t="shared" si="0"/>
        <v>20</v>
      </c>
      <c r="L18" s="97">
        <f>总表!K59</f>
        <v>198</v>
      </c>
      <c r="M18" s="97">
        <f>总表!M59</f>
        <v>117</v>
      </c>
      <c r="N18" s="97">
        <f>总表!N59</f>
        <v>147</v>
      </c>
      <c r="O18" s="97">
        <f>总表!O59</f>
        <v>183</v>
      </c>
      <c r="P18" s="97">
        <f>总表!P59</f>
        <v>164</v>
      </c>
      <c r="Q18" s="97">
        <f>总表!Q59</f>
        <v>228</v>
      </c>
      <c r="R18" s="97">
        <f>总表!R59</f>
        <v>197</v>
      </c>
      <c r="S18" s="97">
        <f>总表!S59</f>
        <v>239</v>
      </c>
    </row>
    <row r="19" ht="18" customHeight="1" spans="1:19">
      <c r="A19" s="132">
        <v>190218</v>
      </c>
      <c r="B19" s="134" t="s">
        <v>88</v>
      </c>
      <c r="C19" s="83">
        <v>35.5</v>
      </c>
      <c r="D19" s="84">
        <v>8</v>
      </c>
      <c r="E19" s="83">
        <v>26</v>
      </c>
      <c r="F19" s="84">
        <v>58</v>
      </c>
      <c r="G19" s="83">
        <v>26</v>
      </c>
      <c r="H19" s="90">
        <v>24</v>
      </c>
      <c r="I19" s="98">
        <v>26</v>
      </c>
      <c r="J19" s="144">
        <f t="shared" si="1"/>
        <v>203.5</v>
      </c>
      <c r="K19" s="144">
        <f t="shared" si="0"/>
        <v>35</v>
      </c>
      <c r="L19" s="97">
        <f>总表!K60</f>
        <v>294</v>
      </c>
      <c r="M19" s="97">
        <f>总表!M60</f>
        <v>294</v>
      </c>
      <c r="N19" s="97">
        <f>总表!N60</f>
        <v>295</v>
      </c>
      <c r="O19" s="97">
        <f>总表!O60</f>
        <v>288</v>
      </c>
      <c r="P19" s="97">
        <f>总表!P60</f>
        <v>274</v>
      </c>
      <c r="Q19" s="97">
        <f>总表!Q60</f>
        <v>289</v>
      </c>
      <c r="R19" s="97">
        <f>总表!R60</f>
        <v>284</v>
      </c>
      <c r="S19" s="97">
        <f>总表!S60</f>
        <v>285</v>
      </c>
    </row>
    <row r="20" ht="18" customHeight="1" spans="1:19">
      <c r="A20" s="132">
        <v>190219</v>
      </c>
      <c r="B20" s="134" t="s">
        <v>89</v>
      </c>
      <c r="C20" s="83">
        <v>70.5</v>
      </c>
      <c r="D20" s="84">
        <v>37</v>
      </c>
      <c r="E20" s="83">
        <v>52</v>
      </c>
      <c r="F20" s="84">
        <v>86</v>
      </c>
      <c r="G20" s="83">
        <v>61</v>
      </c>
      <c r="H20" s="90">
        <v>49</v>
      </c>
      <c r="I20" s="98">
        <v>40</v>
      </c>
      <c r="J20" s="144">
        <f t="shared" si="1"/>
        <v>395.5</v>
      </c>
      <c r="K20" s="144">
        <f t="shared" si="0"/>
        <v>15</v>
      </c>
      <c r="L20" s="97">
        <f>总表!K61</f>
        <v>174</v>
      </c>
      <c r="M20" s="97">
        <f>总表!M61</f>
        <v>130</v>
      </c>
      <c r="N20" s="97">
        <f>总表!N61</f>
        <v>174</v>
      </c>
      <c r="O20" s="97">
        <f>总表!O61</f>
        <v>178</v>
      </c>
      <c r="P20" s="97">
        <f>总表!P61</f>
        <v>111</v>
      </c>
      <c r="Q20" s="97">
        <f>总表!Q61</f>
        <v>173</v>
      </c>
      <c r="R20" s="97">
        <f>总表!R61</f>
        <v>160</v>
      </c>
      <c r="S20" s="97">
        <f>总表!S61</f>
        <v>221</v>
      </c>
    </row>
    <row r="21" ht="18" customHeight="1" spans="1:19">
      <c r="A21" s="132">
        <v>190220</v>
      </c>
      <c r="B21" s="134" t="s">
        <v>90</v>
      </c>
      <c r="C21" s="83">
        <v>79.5</v>
      </c>
      <c r="D21" s="84">
        <v>36.5</v>
      </c>
      <c r="E21" s="83">
        <v>67</v>
      </c>
      <c r="F21" s="84">
        <v>95</v>
      </c>
      <c r="G21" s="83">
        <v>88</v>
      </c>
      <c r="H21" s="90">
        <v>68</v>
      </c>
      <c r="I21" s="98">
        <v>61</v>
      </c>
      <c r="J21" s="144">
        <f t="shared" si="1"/>
        <v>495</v>
      </c>
      <c r="K21" s="144">
        <f t="shared" si="0"/>
        <v>3</v>
      </c>
      <c r="L21" s="97">
        <f>总表!K62</f>
        <v>86</v>
      </c>
      <c r="M21" s="97">
        <f>总表!M62</f>
        <v>56</v>
      </c>
      <c r="N21" s="97">
        <f>总表!N62</f>
        <v>177</v>
      </c>
      <c r="O21" s="97">
        <f>总表!O62</f>
        <v>110</v>
      </c>
      <c r="P21" s="97">
        <f>总表!P62</f>
        <v>24</v>
      </c>
      <c r="Q21" s="97">
        <f>总表!Q62</f>
        <v>26</v>
      </c>
      <c r="R21" s="97">
        <f>总表!R62</f>
        <v>84</v>
      </c>
      <c r="S21" s="97">
        <f>总表!S62</f>
        <v>107</v>
      </c>
    </row>
    <row r="22" ht="18" customHeight="1" spans="1:19">
      <c r="A22" s="132">
        <v>190221</v>
      </c>
      <c r="B22" s="134" t="s">
        <v>91</v>
      </c>
      <c r="C22" s="83">
        <v>63.5</v>
      </c>
      <c r="D22" s="84">
        <v>42</v>
      </c>
      <c r="E22" s="83">
        <v>45</v>
      </c>
      <c r="F22" s="84">
        <v>63</v>
      </c>
      <c r="G22" s="83">
        <v>55</v>
      </c>
      <c r="H22" s="90">
        <v>21</v>
      </c>
      <c r="I22" s="98">
        <v>31</v>
      </c>
      <c r="J22" s="144">
        <f t="shared" si="1"/>
        <v>320.5</v>
      </c>
      <c r="K22" s="144">
        <f t="shared" si="0"/>
        <v>25</v>
      </c>
      <c r="L22" s="97">
        <f>总表!K63</f>
        <v>233</v>
      </c>
      <c r="M22" s="97">
        <f>总表!M63</f>
        <v>197</v>
      </c>
      <c r="N22" s="97">
        <f>总表!N63</f>
        <v>161</v>
      </c>
      <c r="O22" s="97">
        <f>总表!O63</f>
        <v>208</v>
      </c>
      <c r="P22" s="97">
        <f>总表!P63</f>
        <v>256</v>
      </c>
      <c r="Q22" s="97">
        <f>总表!Q63</f>
        <v>197</v>
      </c>
      <c r="R22" s="97">
        <f>总表!R63</f>
        <v>293</v>
      </c>
      <c r="S22" s="97">
        <f>总表!S63</f>
        <v>258</v>
      </c>
    </row>
    <row r="23" ht="18" customHeight="1" spans="1:19">
      <c r="A23" s="132">
        <v>190222</v>
      </c>
      <c r="B23" s="134" t="s">
        <v>92</v>
      </c>
      <c r="C23" s="83"/>
      <c r="D23" s="84"/>
      <c r="E23" s="83"/>
      <c r="F23" s="84"/>
      <c r="G23" s="83"/>
      <c r="H23" s="90"/>
      <c r="I23" s="98"/>
      <c r="J23" s="144">
        <f t="shared" si="1"/>
        <v>0</v>
      </c>
      <c r="K23" s="144">
        <f t="shared" si="0"/>
        <v>38</v>
      </c>
      <c r="L23" s="97">
        <f>总表!K64</f>
        <v>310</v>
      </c>
      <c r="M23" s="97" t="e">
        <f>总表!M64</f>
        <v>#N/A</v>
      </c>
      <c r="N23" s="97" t="e">
        <f>总表!N64</f>
        <v>#N/A</v>
      </c>
      <c r="O23" s="97" t="e">
        <f>总表!O64</f>
        <v>#N/A</v>
      </c>
      <c r="P23" s="97" t="e">
        <f>总表!P64</f>
        <v>#N/A</v>
      </c>
      <c r="Q23" s="97" t="e">
        <f>总表!Q64</f>
        <v>#N/A</v>
      </c>
      <c r="R23" s="97" t="e">
        <f>总表!R64</f>
        <v>#N/A</v>
      </c>
      <c r="S23" s="97" t="e">
        <f>总表!S64</f>
        <v>#N/A</v>
      </c>
    </row>
    <row r="24" ht="18" customHeight="1" spans="1:19">
      <c r="A24" s="132">
        <v>190223</v>
      </c>
      <c r="B24" s="134" t="s">
        <v>93</v>
      </c>
      <c r="C24" s="83">
        <v>49.5</v>
      </c>
      <c r="D24" s="84">
        <v>14</v>
      </c>
      <c r="E24" s="83">
        <v>34</v>
      </c>
      <c r="F24" s="84">
        <v>54</v>
      </c>
      <c r="G24" s="83">
        <v>27</v>
      </c>
      <c r="H24" s="90">
        <v>22</v>
      </c>
      <c r="I24" s="98">
        <v>28</v>
      </c>
      <c r="J24" s="144">
        <f t="shared" si="1"/>
        <v>228.5</v>
      </c>
      <c r="K24" s="144">
        <f t="shared" si="0"/>
        <v>33</v>
      </c>
      <c r="L24" s="97">
        <f>总表!K65</f>
        <v>285</v>
      </c>
      <c r="M24" s="97">
        <f>总表!M65</f>
        <v>263</v>
      </c>
      <c r="N24" s="97">
        <f>总表!N65</f>
        <v>258</v>
      </c>
      <c r="O24" s="97">
        <f>总表!O65</f>
        <v>251</v>
      </c>
      <c r="P24" s="97">
        <f>总表!P65</f>
        <v>283</v>
      </c>
      <c r="Q24" s="97">
        <f>总表!Q65</f>
        <v>288</v>
      </c>
      <c r="R24" s="97">
        <f>总表!R65</f>
        <v>291</v>
      </c>
      <c r="S24" s="97">
        <f>总表!S65</f>
        <v>275</v>
      </c>
    </row>
    <row r="25" ht="18" customHeight="1" spans="1:19">
      <c r="A25" s="132">
        <v>190224</v>
      </c>
      <c r="B25" s="134" t="s">
        <v>94</v>
      </c>
      <c r="C25" s="83">
        <v>55.5</v>
      </c>
      <c r="D25" s="84">
        <v>54</v>
      </c>
      <c r="E25" s="83">
        <v>45</v>
      </c>
      <c r="F25" s="84">
        <v>68</v>
      </c>
      <c r="G25" s="83">
        <v>39</v>
      </c>
      <c r="H25" s="90">
        <v>45</v>
      </c>
      <c r="I25" s="98">
        <v>51</v>
      </c>
      <c r="J25" s="144">
        <f t="shared" si="1"/>
        <v>357.5</v>
      </c>
      <c r="K25" s="144">
        <f t="shared" si="0"/>
        <v>21</v>
      </c>
      <c r="L25" s="97">
        <f>总表!K66</f>
        <v>202</v>
      </c>
      <c r="M25" s="97">
        <f>总表!M66</f>
        <v>238</v>
      </c>
      <c r="N25" s="97">
        <f>总表!N66</f>
        <v>97</v>
      </c>
      <c r="O25" s="97">
        <f>总表!O66</f>
        <v>208</v>
      </c>
      <c r="P25" s="97">
        <f>总表!P66</f>
        <v>237</v>
      </c>
      <c r="Q25" s="97">
        <f>总表!Q66</f>
        <v>255</v>
      </c>
      <c r="R25" s="97">
        <f>总表!R66</f>
        <v>176</v>
      </c>
      <c r="S25" s="97">
        <f>总表!S66</f>
        <v>160</v>
      </c>
    </row>
    <row r="26" ht="18" customHeight="1" spans="1:19">
      <c r="A26" s="132">
        <v>190225</v>
      </c>
      <c r="B26" s="134" t="s">
        <v>95</v>
      </c>
      <c r="C26" s="83">
        <v>35.5</v>
      </c>
      <c r="D26" s="84">
        <v>8</v>
      </c>
      <c r="E26" s="83">
        <v>30</v>
      </c>
      <c r="F26" s="84">
        <v>20</v>
      </c>
      <c r="G26" s="83">
        <v>15</v>
      </c>
      <c r="H26" s="90">
        <v>20</v>
      </c>
      <c r="I26" s="98">
        <v>22</v>
      </c>
      <c r="J26" s="144">
        <f t="shared" si="1"/>
        <v>150.5</v>
      </c>
      <c r="K26" s="144">
        <f t="shared" si="0"/>
        <v>37</v>
      </c>
      <c r="L26" s="97">
        <f>总表!K67</f>
        <v>304</v>
      </c>
      <c r="M26" s="97">
        <f>总表!M67</f>
        <v>294</v>
      </c>
      <c r="N26" s="97">
        <f>总表!N67</f>
        <v>295</v>
      </c>
      <c r="O26" s="97">
        <f>总表!O67</f>
        <v>265</v>
      </c>
      <c r="P26" s="97">
        <f>总表!P67</f>
        <v>307</v>
      </c>
      <c r="Q26" s="97">
        <f>总表!Q67</f>
        <v>303</v>
      </c>
      <c r="R26" s="97">
        <f>总表!R67</f>
        <v>295</v>
      </c>
      <c r="S26" s="97">
        <f>总表!S67</f>
        <v>296</v>
      </c>
    </row>
    <row r="27" ht="18" customHeight="1" spans="1:19">
      <c r="A27" s="132">
        <v>190226</v>
      </c>
      <c r="B27" s="134" t="s">
        <v>96</v>
      </c>
      <c r="C27" s="83">
        <v>76</v>
      </c>
      <c r="D27" s="84">
        <v>36</v>
      </c>
      <c r="E27" s="83">
        <v>50.5</v>
      </c>
      <c r="F27" s="84">
        <v>85</v>
      </c>
      <c r="G27" s="83">
        <v>60</v>
      </c>
      <c r="H27" s="90">
        <v>48</v>
      </c>
      <c r="I27" s="98">
        <v>47</v>
      </c>
      <c r="J27" s="144">
        <f t="shared" si="1"/>
        <v>402.5</v>
      </c>
      <c r="K27" s="144">
        <f t="shared" si="0"/>
        <v>13</v>
      </c>
      <c r="L27" s="97">
        <f>总表!K68</f>
        <v>165</v>
      </c>
      <c r="M27" s="97">
        <f>总表!M68</f>
        <v>82</v>
      </c>
      <c r="N27" s="97">
        <f>总表!N68</f>
        <v>178</v>
      </c>
      <c r="O27" s="97">
        <f>总表!O68</f>
        <v>181</v>
      </c>
      <c r="P27" s="97">
        <f>总表!P68</f>
        <v>119</v>
      </c>
      <c r="Q27" s="97">
        <f>总表!Q68</f>
        <v>178</v>
      </c>
      <c r="R27" s="97">
        <f>总表!R68</f>
        <v>167</v>
      </c>
      <c r="S27" s="97">
        <f>总表!S68</f>
        <v>182</v>
      </c>
    </row>
    <row r="28" ht="18" customHeight="1" spans="1:19">
      <c r="A28" s="132">
        <v>190227</v>
      </c>
      <c r="B28" s="134" t="s">
        <v>97</v>
      </c>
      <c r="C28" s="83">
        <v>81.5</v>
      </c>
      <c r="D28" s="84">
        <v>32</v>
      </c>
      <c r="E28" s="83">
        <v>46.5</v>
      </c>
      <c r="F28" s="84">
        <v>84</v>
      </c>
      <c r="G28" s="83">
        <v>47</v>
      </c>
      <c r="H28" s="90">
        <v>40</v>
      </c>
      <c r="I28" s="98">
        <v>46</v>
      </c>
      <c r="J28" s="144">
        <f t="shared" si="1"/>
        <v>377</v>
      </c>
      <c r="K28" s="144">
        <f t="shared" si="0"/>
        <v>18</v>
      </c>
      <c r="L28" s="97">
        <f>总表!K69</f>
        <v>188</v>
      </c>
      <c r="M28" s="97">
        <f>总表!M69</f>
        <v>42</v>
      </c>
      <c r="N28" s="97">
        <f>总表!N69</f>
        <v>194</v>
      </c>
      <c r="O28" s="97">
        <f>总表!O69</f>
        <v>195</v>
      </c>
      <c r="P28" s="97">
        <f>总表!P69</f>
        <v>126</v>
      </c>
      <c r="Q28" s="97">
        <f>总表!Q69</f>
        <v>227</v>
      </c>
      <c r="R28" s="97">
        <f>总表!R69</f>
        <v>207</v>
      </c>
      <c r="S28" s="97">
        <f>总表!S69</f>
        <v>186</v>
      </c>
    </row>
    <row r="29" ht="18" customHeight="1" spans="1:19">
      <c r="A29" s="132">
        <v>190228</v>
      </c>
      <c r="B29" s="134" t="s">
        <v>98</v>
      </c>
      <c r="C29" s="83">
        <v>76.5</v>
      </c>
      <c r="D29" s="84">
        <v>47</v>
      </c>
      <c r="E29" s="83">
        <v>62.5</v>
      </c>
      <c r="F29" s="84">
        <v>87</v>
      </c>
      <c r="G29" s="83">
        <v>56</v>
      </c>
      <c r="H29" s="90">
        <v>50</v>
      </c>
      <c r="I29" s="98">
        <v>60</v>
      </c>
      <c r="J29" s="144">
        <f t="shared" si="1"/>
        <v>439</v>
      </c>
      <c r="K29" s="144">
        <f t="shared" si="0"/>
        <v>7</v>
      </c>
      <c r="L29" s="97">
        <f>总表!K70</f>
        <v>128</v>
      </c>
      <c r="M29" s="97">
        <f>总表!M70</f>
        <v>78</v>
      </c>
      <c r="N29" s="97">
        <f>总表!N70</f>
        <v>136</v>
      </c>
      <c r="O29" s="97">
        <f>总表!O70</f>
        <v>127</v>
      </c>
      <c r="P29" s="97">
        <f>总表!P70</f>
        <v>102</v>
      </c>
      <c r="Q29" s="97">
        <f>总表!Q70</f>
        <v>195</v>
      </c>
      <c r="R29" s="97">
        <f>总表!R70</f>
        <v>153</v>
      </c>
      <c r="S29" s="97">
        <f>总表!S70</f>
        <v>113</v>
      </c>
    </row>
    <row r="30" ht="18" customHeight="1" spans="1:19">
      <c r="A30" s="132">
        <v>190229</v>
      </c>
      <c r="B30" s="134" t="s">
        <v>99</v>
      </c>
      <c r="C30" s="83">
        <v>68</v>
      </c>
      <c r="D30" s="84">
        <v>76</v>
      </c>
      <c r="E30" s="83">
        <v>72</v>
      </c>
      <c r="F30" s="84">
        <v>79</v>
      </c>
      <c r="G30" s="83">
        <v>73</v>
      </c>
      <c r="H30" s="90">
        <v>61</v>
      </c>
      <c r="I30" s="98">
        <v>60</v>
      </c>
      <c r="J30" s="144">
        <f t="shared" si="1"/>
        <v>489</v>
      </c>
      <c r="K30" s="144">
        <f t="shared" si="0"/>
        <v>4</v>
      </c>
      <c r="L30" s="97">
        <f>总表!K71</f>
        <v>93</v>
      </c>
      <c r="M30" s="97">
        <f>总表!M71</f>
        <v>158</v>
      </c>
      <c r="N30" s="97">
        <f>总表!N71</f>
        <v>30</v>
      </c>
      <c r="O30" s="97">
        <f>总表!O71</f>
        <v>84</v>
      </c>
      <c r="P30" s="97">
        <f>总表!P71</f>
        <v>156</v>
      </c>
      <c r="Q30" s="97">
        <f>总表!Q71</f>
        <v>109</v>
      </c>
      <c r="R30" s="97">
        <f>总表!R71</f>
        <v>118</v>
      </c>
      <c r="S30" s="97">
        <f>总表!S71</f>
        <v>113</v>
      </c>
    </row>
    <row r="31" ht="18" customHeight="1" spans="1:19">
      <c r="A31" s="132">
        <v>190230</v>
      </c>
      <c r="B31" s="134" t="s">
        <v>100</v>
      </c>
      <c r="C31" s="83">
        <v>49.5</v>
      </c>
      <c r="D31" s="84">
        <v>12</v>
      </c>
      <c r="E31" s="83">
        <v>25</v>
      </c>
      <c r="F31" s="84">
        <v>65</v>
      </c>
      <c r="G31" s="83">
        <v>36</v>
      </c>
      <c r="H31" s="90">
        <v>55</v>
      </c>
      <c r="I31" s="98">
        <v>26</v>
      </c>
      <c r="J31" s="144">
        <f t="shared" si="1"/>
        <v>268.5</v>
      </c>
      <c r="K31" s="144">
        <f t="shared" si="0"/>
        <v>31</v>
      </c>
      <c r="L31" s="97">
        <f>总表!K72</f>
        <v>271</v>
      </c>
      <c r="M31" s="97">
        <f>总表!M72</f>
        <v>263</v>
      </c>
      <c r="N31" s="97">
        <f>总表!N72</f>
        <v>271</v>
      </c>
      <c r="O31" s="97">
        <f>总表!O72</f>
        <v>290</v>
      </c>
      <c r="P31" s="97">
        <f>总表!P72</f>
        <v>248</v>
      </c>
      <c r="Q31" s="97">
        <f>总表!Q72</f>
        <v>266</v>
      </c>
      <c r="R31" s="97">
        <f>总表!R72</f>
        <v>138</v>
      </c>
      <c r="S31" s="97">
        <f>总表!S72</f>
        <v>285</v>
      </c>
    </row>
    <row r="32" ht="18" customHeight="1" spans="1:19">
      <c r="A32" s="132">
        <v>190231</v>
      </c>
      <c r="B32" s="134" t="s">
        <v>101</v>
      </c>
      <c r="C32" s="83">
        <v>67</v>
      </c>
      <c r="D32" s="84">
        <v>26</v>
      </c>
      <c r="E32" s="83">
        <v>57.5</v>
      </c>
      <c r="F32" s="84">
        <v>54</v>
      </c>
      <c r="G32" s="83">
        <v>33</v>
      </c>
      <c r="H32" s="90">
        <v>31.5</v>
      </c>
      <c r="I32" s="98">
        <v>35</v>
      </c>
      <c r="J32" s="144">
        <f t="shared" si="1"/>
        <v>304</v>
      </c>
      <c r="K32" s="144">
        <f t="shared" si="0"/>
        <v>26</v>
      </c>
      <c r="L32" s="97">
        <f>总表!K73</f>
        <v>251</v>
      </c>
      <c r="M32" s="97">
        <f>总表!M73</f>
        <v>169</v>
      </c>
      <c r="N32" s="97">
        <f>总表!N73</f>
        <v>217</v>
      </c>
      <c r="O32" s="97">
        <f>总表!O73</f>
        <v>148</v>
      </c>
      <c r="P32" s="97">
        <f>总表!P73</f>
        <v>283</v>
      </c>
      <c r="Q32" s="97">
        <f>总表!Q73</f>
        <v>279</v>
      </c>
      <c r="R32" s="97">
        <f>总表!R73</f>
        <v>265</v>
      </c>
      <c r="S32" s="97">
        <f>总表!S73</f>
        <v>239</v>
      </c>
    </row>
    <row r="33" ht="18" customHeight="1" spans="1:19">
      <c r="A33" s="132">
        <v>190232</v>
      </c>
      <c r="B33" s="134" t="s">
        <v>102</v>
      </c>
      <c r="C33" s="83">
        <v>69.5</v>
      </c>
      <c r="D33" s="84">
        <v>46</v>
      </c>
      <c r="E33" s="83">
        <v>41.5</v>
      </c>
      <c r="F33" s="84">
        <v>75</v>
      </c>
      <c r="G33" s="83">
        <v>36</v>
      </c>
      <c r="H33" s="90">
        <v>32</v>
      </c>
      <c r="I33" s="98">
        <v>34</v>
      </c>
      <c r="J33" s="144">
        <f t="shared" si="1"/>
        <v>334</v>
      </c>
      <c r="K33" s="144">
        <f t="shared" si="0"/>
        <v>23</v>
      </c>
      <c r="L33" s="97">
        <f>总表!K74</f>
        <v>222</v>
      </c>
      <c r="M33" s="97">
        <f>总表!M74</f>
        <v>141</v>
      </c>
      <c r="N33" s="97">
        <f>总表!N74</f>
        <v>141</v>
      </c>
      <c r="O33" s="97">
        <f>总表!O74</f>
        <v>222</v>
      </c>
      <c r="P33" s="97">
        <f>总表!P74</f>
        <v>198</v>
      </c>
      <c r="Q33" s="97">
        <f>总表!Q74</f>
        <v>266</v>
      </c>
      <c r="R33" s="97">
        <f>总表!R74</f>
        <v>258</v>
      </c>
      <c r="S33" s="97">
        <f>总表!S74</f>
        <v>246</v>
      </c>
    </row>
    <row r="34" ht="18" customHeight="1" spans="1:19">
      <c r="A34" s="132">
        <v>190233</v>
      </c>
      <c r="B34" s="134" t="s">
        <v>103</v>
      </c>
      <c r="C34" s="83">
        <v>39.5</v>
      </c>
      <c r="D34" s="84">
        <v>10</v>
      </c>
      <c r="E34" s="83">
        <v>39</v>
      </c>
      <c r="F34" s="84">
        <v>42</v>
      </c>
      <c r="G34" s="83">
        <v>18</v>
      </c>
      <c r="H34" s="90">
        <v>34</v>
      </c>
      <c r="I34" s="98">
        <v>17</v>
      </c>
      <c r="J34" s="144">
        <f t="shared" si="1"/>
        <v>199.5</v>
      </c>
      <c r="K34" s="144">
        <f t="shared" si="0"/>
        <v>36</v>
      </c>
      <c r="L34" s="97">
        <f>总表!K75</f>
        <v>297</v>
      </c>
      <c r="M34" s="97">
        <f>总表!M75</f>
        <v>287</v>
      </c>
      <c r="N34" s="97">
        <f>总表!N75</f>
        <v>288</v>
      </c>
      <c r="O34" s="97">
        <f>总表!O75</f>
        <v>232</v>
      </c>
      <c r="P34" s="97">
        <f>总表!P75</f>
        <v>298</v>
      </c>
      <c r="Q34" s="97">
        <f>总表!Q75</f>
        <v>301</v>
      </c>
      <c r="R34" s="97">
        <f>总表!R75</f>
        <v>247</v>
      </c>
      <c r="S34" s="97">
        <f>总表!S75</f>
        <v>304</v>
      </c>
    </row>
    <row r="35" ht="18" customHeight="1" spans="1:19">
      <c r="A35" s="132">
        <v>190234</v>
      </c>
      <c r="B35" s="134" t="s">
        <v>104</v>
      </c>
      <c r="C35" s="83">
        <v>76.5</v>
      </c>
      <c r="D35" s="84">
        <v>40.5</v>
      </c>
      <c r="E35" s="83">
        <v>64</v>
      </c>
      <c r="F35" s="84">
        <v>89</v>
      </c>
      <c r="G35" s="83">
        <v>69</v>
      </c>
      <c r="H35" s="90">
        <v>44</v>
      </c>
      <c r="I35" s="98">
        <v>40</v>
      </c>
      <c r="J35" s="144">
        <f t="shared" si="1"/>
        <v>423</v>
      </c>
      <c r="K35" s="144">
        <f t="shared" si="0"/>
        <v>9</v>
      </c>
      <c r="L35" s="97">
        <f>总表!K76</f>
        <v>143</v>
      </c>
      <c r="M35" s="97">
        <f>总表!M76</f>
        <v>78</v>
      </c>
      <c r="N35" s="97">
        <f>总表!N76</f>
        <v>167</v>
      </c>
      <c r="O35" s="97">
        <f>总表!O76</f>
        <v>121</v>
      </c>
      <c r="P35" s="97">
        <f>总表!P76</f>
        <v>74</v>
      </c>
      <c r="Q35" s="97">
        <f>总表!Q76</f>
        <v>129</v>
      </c>
      <c r="R35" s="97">
        <f>总表!R76</f>
        <v>183</v>
      </c>
      <c r="S35" s="97">
        <f>总表!S76</f>
        <v>221</v>
      </c>
    </row>
    <row r="36" ht="18" customHeight="1" spans="1:19">
      <c r="A36" s="132">
        <v>190235</v>
      </c>
      <c r="B36" s="134" t="s">
        <v>105</v>
      </c>
      <c r="C36" s="83">
        <v>69.5</v>
      </c>
      <c r="D36" s="84">
        <v>56</v>
      </c>
      <c r="E36" s="83">
        <v>73</v>
      </c>
      <c r="F36" s="84">
        <v>59</v>
      </c>
      <c r="G36" s="83">
        <v>67</v>
      </c>
      <c r="H36" s="90">
        <v>50</v>
      </c>
      <c r="I36" s="98">
        <v>35</v>
      </c>
      <c r="J36" s="144">
        <f t="shared" si="1"/>
        <v>409.5</v>
      </c>
      <c r="K36" s="144">
        <f t="shared" si="0"/>
        <v>12</v>
      </c>
      <c r="L36" s="97">
        <f>总表!K77</f>
        <v>157</v>
      </c>
      <c r="M36" s="97">
        <f>总表!M77</f>
        <v>141</v>
      </c>
      <c r="N36" s="97">
        <f>总表!N77</f>
        <v>92</v>
      </c>
      <c r="O36" s="97">
        <f>总表!O77</f>
        <v>78</v>
      </c>
      <c r="P36" s="97">
        <f>总表!P77</f>
        <v>270</v>
      </c>
      <c r="Q36" s="97">
        <f>总表!Q77</f>
        <v>140</v>
      </c>
      <c r="R36" s="97">
        <f>总表!R77</f>
        <v>153</v>
      </c>
      <c r="S36" s="97">
        <f>总表!S77</f>
        <v>239</v>
      </c>
    </row>
    <row r="37" ht="18" customHeight="1" spans="1:19">
      <c r="A37" s="132">
        <v>190236</v>
      </c>
      <c r="B37" s="134" t="s">
        <v>106</v>
      </c>
      <c r="C37" s="83">
        <v>29</v>
      </c>
      <c r="D37" s="84">
        <v>44</v>
      </c>
      <c r="E37" s="83">
        <v>35</v>
      </c>
      <c r="F37" s="84">
        <v>73</v>
      </c>
      <c r="G37" s="83">
        <v>34</v>
      </c>
      <c r="H37" s="90">
        <v>36</v>
      </c>
      <c r="I37" s="98">
        <v>33</v>
      </c>
      <c r="J37" s="144">
        <f t="shared" si="1"/>
        <v>284</v>
      </c>
      <c r="K37" s="144">
        <f t="shared" si="0"/>
        <v>29</v>
      </c>
      <c r="L37" s="97">
        <f>总表!K78</f>
        <v>266</v>
      </c>
      <c r="M37" s="97">
        <f>总表!M78</f>
        <v>296</v>
      </c>
      <c r="N37" s="97">
        <f>总表!N78</f>
        <v>151</v>
      </c>
      <c r="O37" s="97">
        <f>总表!O78</f>
        <v>247</v>
      </c>
      <c r="P37" s="97">
        <f>总表!P78</f>
        <v>215</v>
      </c>
      <c r="Q37" s="97">
        <f>总表!Q78</f>
        <v>275</v>
      </c>
      <c r="R37" s="97">
        <f>总表!R78</f>
        <v>233</v>
      </c>
      <c r="S37" s="97">
        <f>总表!S78</f>
        <v>249</v>
      </c>
    </row>
    <row r="38" ht="18" customHeight="1" spans="1:19">
      <c r="A38" s="132">
        <v>190237</v>
      </c>
      <c r="B38" s="134" t="s">
        <v>107</v>
      </c>
      <c r="C38" s="83">
        <v>66.5</v>
      </c>
      <c r="D38" s="84">
        <v>27</v>
      </c>
      <c r="E38" s="83">
        <v>55</v>
      </c>
      <c r="F38" s="84">
        <v>88</v>
      </c>
      <c r="G38" s="83">
        <v>58</v>
      </c>
      <c r="H38" s="90">
        <v>38</v>
      </c>
      <c r="I38" s="98">
        <v>54</v>
      </c>
      <c r="J38" s="144">
        <f t="shared" si="1"/>
        <v>386.5</v>
      </c>
      <c r="K38" s="144">
        <f t="shared" si="0"/>
        <v>17</v>
      </c>
      <c r="L38" s="97">
        <f>总表!K79</f>
        <v>181</v>
      </c>
      <c r="M38" s="97">
        <f>总表!M79</f>
        <v>175</v>
      </c>
      <c r="N38" s="97">
        <f>总表!N79</f>
        <v>214</v>
      </c>
      <c r="O38" s="97">
        <f>总表!O79</f>
        <v>166</v>
      </c>
      <c r="P38" s="97">
        <f>总表!P79</f>
        <v>88</v>
      </c>
      <c r="Q38" s="97">
        <f>总表!Q79</f>
        <v>187</v>
      </c>
      <c r="R38" s="97">
        <f>总表!R79</f>
        <v>226</v>
      </c>
      <c r="S38" s="97">
        <f>总表!S79</f>
        <v>146</v>
      </c>
    </row>
    <row r="39" ht="18" customHeight="1" spans="1:19">
      <c r="A39" s="132">
        <v>190238</v>
      </c>
      <c r="B39" s="134" t="s">
        <v>108</v>
      </c>
      <c r="C39" s="83">
        <v>75</v>
      </c>
      <c r="D39" s="84">
        <v>44</v>
      </c>
      <c r="E39" s="83">
        <v>29.5</v>
      </c>
      <c r="F39" s="84">
        <v>79</v>
      </c>
      <c r="G39" s="83">
        <v>73</v>
      </c>
      <c r="H39" s="90">
        <v>66</v>
      </c>
      <c r="I39" s="98">
        <v>56</v>
      </c>
      <c r="J39" s="144">
        <f t="shared" si="1"/>
        <v>422.5</v>
      </c>
      <c r="K39" s="144">
        <f t="shared" si="0"/>
        <v>10</v>
      </c>
      <c r="L39" s="97">
        <f>总表!K80</f>
        <v>144</v>
      </c>
      <c r="M39" s="97">
        <f>总表!M80</f>
        <v>89</v>
      </c>
      <c r="N39" s="97">
        <f>总表!N80</f>
        <v>151</v>
      </c>
      <c r="O39" s="97">
        <f>总表!O80</f>
        <v>269</v>
      </c>
      <c r="P39" s="97">
        <f>总表!P80</f>
        <v>156</v>
      </c>
      <c r="Q39" s="97">
        <f>总表!Q80</f>
        <v>109</v>
      </c>
      <c r="R39" s="97">
        <f>总表!R80</f>
        <v>93</v>
      </c>
      <c r="S39" s="97">
        <f>总表!S80</f>
        <v>134</v>
      </c>
    </row>
    <row r="40" ht="18" customHeight="1" spans="1:12">
      <c r="A40" s="135"/>
      <c r="B40" s="135" t="s">
        <v>9</v>
      </c>
      <c r="C40" s="136">
        <f t="shared" ref="C40:J40" si="2">SUM(C2:C39)</f>
        <v>2297</v>
      </c>
      <c r="D40" s="136">
        <f t="shared" si="2"/>
        <v>1409.5</v>
      </c>
      <c r="E40" s="136">
        <f t="shared" si="2"/>
        <v>1768.5</v>
      </c>
      <c r="F40" s="136">
        <f t="shared" si="2"/>
        <v>2628</v>
      </c>
      <c r="G40" s="136">
        <f t="shared" si="2"/>
        <v>1957</v>
      </c>
      <c r="H40" s="136">
        <f t="shared" si="2"/>
        <v>1722.5</v>
      </c>
      <c r="I40" s="136">
        <f t="shared" si="2"/>
        <v>1533</v>
      </c>
      <c r="J40" s="136">
        <f t="shared" si="2"/>
        <v>13315.5</v>
      </c>
      <c r="K40" s="135"/>
      <c r="L40" s="135"/>
    </row>
    <row r="41" ht="18" customHeight="1" spans="1:12">
      <c r="A41" s="137"/>
      <c r="B41" s="137" t="s">
        <v>61</v>
      </c>
      <c r="C41" s="138">
        <f t="shared" ref="C41:I41" si="3">AVERAGE(C2:C39)</f>
        <v>62.0810810810811</v>
      </c>
      <c r="D41" s="138">
        <f t="shared" si="3"/>
        <v>38.0945945945946</v>
      </c>
      <c r="E41" s="138">
        <f t="shared" si="3"/>
        <v>47.7972972972973</v>
      </c>
      <c r="F41" s="138">
        <f t="shared" si="3"/>
        <v>71.027027027027</v>
      </c>
      <c r="G41" s="138">
        <f t="shared" si="3"/>
        <v>52.8918918918919</v>
      </c>
      <c r="H41" s="138">
        <f t="shared" si="3"/>
        <v>46.5540540540541</v>
      </c>
      <c r="I41" s="138">
        <f t="shared" si="3"/>
        <v>41.4324324324324</v>
      </c>
      <c r="J41" s="137">
        <f>J40/38</f>
        <v>350.407894736842</v>
      </c>
      <c r="K41" s="137"/>
      <c r="L41" s="137"/>
    </row>
    <row r="42" ht="28.5" customHeight="1" spans="1:12">
      <c r="A42" s="137"/>
      <c r="B42" s="139" t="s">
        <v>62</v>
      </c>
      <c r="C42" s="137">
        <f t="shared" ref="C42:I42" si="4">COUNTIF(C2:C39,"&gt;=60")</f>
        <v>23</v>
      </c>
      <c r="D42" s="137">
        <f t="shared" si="4"/>
        <v>5</v>
      </c>
      <c r="E42" s="137">
        <f t="shared" si="4"/>
        <v>10</v>
      </c>
      <c r="F42" s="137">
        <f t="shared" si="4"/>
        <v>27</v>
      </c>
      <c r="G42" s="137">
        <f t="shared" si="4"/>
        <v>16</v>
      </c>
      <c r="H42" s="137">
        <f t="shared" si="4"/>
        <v>9</v>
      </c>
      <c r="I42" s="137">
        <f t="shared" si="4"/>
        <v>5</v>
      </c>
      <c r="J42" s="137"/>
      <c r="K42" s="137"/>
      <c r="L42" s="137"/>
    </row>
    <row r="43" customHeight="1" spans="1:12">
      <c r="A43" s="137"/>
      <c r="B43" s="139" t="s">
        <v>63</v>
      </c>
      <c r="C43" s="137">
        <f t="shared" ref="C43:I43" si="5">COUNTIF(C2:C39,"&gt;=80")</f>
        <v>1</v>
      </c>
      <c r="D43" s="137">
        <f t="shared" si="5"/>
        <v>1</v>
      </c>
      <c r="E43" s="137">
        <f t="shared" si="5"/>
        <v>0</v>
      </c>
      <c r="F43" s="137">
        <f t="shared" si="5"/>
        <v>12</v>
      </c>
      <c r="G43" s="137">
        <f t="shared" si="5"/>
        <v>4</v>
      </c>
      <c r="H43" s="137">
        <f t="shared" si="5"/>
        <v>2</v>
      </c>
      <c r="I43" s="137">
        <f t="shared" si="5"/>
        <v>1</v>
      </c>
      <c r="J43" s="137"/>
      <c r="K43" s="137"/>
      <c r="L43" s="137"/>
    </row>
    <row r="44" ht="18" customHeight="1" spans="2:9">
      <c r="B44" s="139" t="s">
        <v>64</v>
      </c>
      <c r="C44" s="137">
        <f t="shared" ref="C44:I44" si="6">COUNTIF(C2:C39,"&lt;60")</f>
        <v>14</v>
      </c>
      <c r="D44" s="137">
        <f t="shared" si="6"/>
        <v>32</v>
      </c>
      <c r="E44" s="137">
        <f t="shared" si="6"/>
        <v>27</v>
      </c>
      <c r="F44" s="137">
        <f t="shared" si="6"/>
        <v>10</v>
      </c>
      <c r="G44" s="137">
        <f t="shared" si="6"/>
        <v>21</v>
      </c>
      <c r="H44" s="137">
        <f t="shared" si="6"/>
        <v>28</v>
      </c>
      <c r="I44" s="137">
        <f t="shared" si="6"/>
        <v>32</v>
      </c>
    </row>
    <row r="45" ht="26.25" customHeight="1" spans="2:9">
      <c r="B45" s="139" t="s">
        <v>65</v>
      </c>
      <c r="C45" s="140">
        <f t="shared" ref="C45:I45" si="7">MAX(C2:C39)</f>
        <v>81.5</v>
      </c>
      <c r="D45" s="140">
        <f t="shared" si="7"/>
        <v>85</v>
      </c>
      <c r="E45" s="140">
        <f t="shared" si="7"/>
        <v>76.5</v>
      </c>
      <c r="F45" s="140">
        <f t="shared" si="7"/>
        <v>95</v>
      </c>
      <c r="G45" s="140">
        <f t="shared" si="7"/>
        <v>90</v>
      </c>
      <c r="H45" s="140">
        <f t="shared" si="7"/>
        <v>88</v>
      </c>
      <c r="I45" s="140">
        <f t="shared" si="7"/>
        <v>92</v>
      </c>
    </row>
    <row r="46" ht="27.75" customHeight="1" spans="2:9">
      <c r="B46" s="139" t="s">
        <v>66</v>
      </c>
      <c r="C46" s="140">
        <f t="shared" ref="C46:I46" si="8">MIN(C2:C39)</f>
        <v>29</v>
      </c>
      <c r="D46" s="140">
        <f t="shared" si="8"/>
        <v>8</v>
      </c>
      <c r="E46" s="140">
        <f t="shared" si="8"/>
        <v>24</v>
      </c>
      <c r="F46" s="140">
        <f t="shared" si="8"/>
        <v>20</v>
      </c>
      <c r="G46" s="140">
        <f t="shared" si="8"/>
        <v>15</v>
      </c>
      <c r="H46" s="140">
        <f t="shared" si="8"/>
        <v>14</v>
      </c>
      <c r="I46" s="140">
        <f t="shared" si="8"/>
        <v>17</v>
      </c>
    </row>
    <row r="47" ht="18" customHeight="1" spans="2:9">
      <c r="B47" s="139" t="s">
        <v>67</v>
      </c>
      <c r="C47" s="140">
        <f t="shared" ref="C47:I47" si="9">COUNT(C2:C39)</f>
        <v>37</v>
      </c>
      <c r="D47" s="140">
        <f t="shared" si="9"/>
        <v>37</v>
      </c>
      <c r="E47" s="140">
        <f t="shared" si="9"/>
        <v>37</v>
      </c>
      <c r="F47" s="140">
        <f t="shared" si="9"/>
        <v>37</v>
      </c>
      <c r="G47" s="140">
        <f t="shared" si="9"/>
        <v>37</v>
      </c>
      <c r="H47" s="140">
        <f t="shared" si="9"/>
        <v>37</v>
      </c>
      <c r="I47" s="140">
        <f t="shared" si="9"/>
        <v>37</v>
      </c>
    </row>
    <row r="48" ht="18" customHeight="1" spans="2:9">
      <c r="B48" s="139" t="s">
        <v>68</v>
      </c>
      <c r="C48" s="138">
        <f t="shared" ref="C48:I48" si="10">C43/C47*100</f>
        <v>2.7027027027027</v>
      </c>
      <c r="D48" s="138">
        <f t="shared" si="10"/>
        <v>2.7027027027027</v>
      </c>
      <c r="E48" s="138">
        <f t="shared" si="10"/>
        <v>0</v>
      </c>
      <c r="F48" s="138">
        <f t="shared" si="10"/>
        <v>32.4324324324324</v>
      </c>
      <c r="G48" s="138">
        <f t="shared" si="10"/>
        <v>10.8108108108108</v>
      </c>
      <c r="H48" s="138">
        <f t="shared" si="10"/>
        <v>5.40540540540541</v>
      </c>
      <c r="I48" s="138">
        <f t="shared" si="10"/>
        <v>2.7027027027027</v>
      </c>
    </row>
    <row r="49" ht="18" customHeight="1" spans="2:9">
      <c r="B49" s="139" t="s">
        <v>69</v>
      </c>
      <c r="C49" s="138">
        <f t="shared" ref="C49:I49" si="11">C42/C47*100</f>
        <v>62.1621621621622</v>
      </c>
      <c r="D49" s="138">
        <f t="shared" si="11"/>
        <v>13.5135135135135</v>
      </c>
      <c r="E49" s="138">
        <f t="shared" si="11"/>
        <v>27.027027027027</v>
      </c>
      <c r="F49" s="138">
        <f t="shared" si="11"/>
        <v>72.972972972973</v>
      </c>
      <c r="G49" s="138">
        <f t="shared" si="11"/>
        <v>43.2432432432432</v>
      </c>
      <c r="H49" s="138">
        <f t="shared" si="11"/>
        <v>24.3243243243243</v>
      </c>
      <c r="I49" s="138">
        <f t="shared" si="11"/>
        <v>13.5135135135135</v>
      </c>
    </row>
    <row r="50" ht="18" customHeight="1"/>
    <row r="51" ht="18" customHeight="1"/>
    <row r="52" ht="18" customHeight="1"/>
  </sheetData>
  <pageMargins left="0.550694444444444" right="0.550694444444444" top="0.590277777777778" bottom="0.590277777777778" header="0.511805555555556" footer="0.511805555555556"/>
  <pageSetup paperSize="136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2"/>
  <sheetViews>
    <sheetView workbookViewId="0">
      <pane xSplit="2" ySplit="1" topLeftCell="C14" activePane="bottomRight" state="frozen"/>
      <selection/>
      <selection pane="topRight"/>
      <selection pane="bottomLeft"/>
      <selection pane="bottomRight" activeCell="I2" sqref="I2:I38"/>
    </sheetView>
  </sheetViews>
  <sheetFormatPr defaultColWidth="9" defaultRowHeight="30" customHeight="1"/>
  <cols>
    <col min="1" max="1" width="10" style="131" customWidth="1"/>
    <col min="2" max="2" width="14.875" style="131" customWidth="1"/>
    <col min="3" max="12" width="8.625" style="131" customWidth="1"/>
    <col min="13" max="16384" width="9" style="131"/>
  </cols>
  <sheetData>
    <row r="1" customHeight="1" spans="1:19">
      <c r="A1" s="132" t="s">
        <v>0</v>
      </c>
      <c r="B1" s="132" t="s">
        <v>70</v>
      </c>
      <c r="C1" s="133" t="s">
        <v>2</v>
      </c>
      <c r="D1" s="133" t="s">
        <v>3</v>
      </c>
      <c r="E1" s="133" t="s">
        <v>4</v>
      </c>
      <c r="F1" s="141" t="s">
        <v>5</v>
      </c>
      <c r="G1" s="141" t="s">
        <v>6</v>
      </c>
      <c r="H1" s="141" t="s">
        <v>7</v>
      </c>
      <c r="I1" s="142" t="s">
        <v>8</v>
      </c>
      <c r="J1" s="141" t="s">
        <v>9</v>
      </c>
      <c r="K1" s="132" t="s">
        <v>10</v>
      </c>
      <c r="L1" s="132" t="s">
        <v>11</v>
      </c>
      <c r="M1" s="87" t="s">
        <v>12</v>
      </c>
      <c r="N1" s="87" t="s">
        <v>13</v>
      </c>
      <c r="O1" s="87" t="s">
        <v>14</v>
      </c>
      <c r="P1" s="87" t="s">
        <v>15</v>
      </c>
      <c r="Q1" s="87" t="s">
        <v>16</v>
      </c>
      <c r="R1" s="87" t="s">
        <v>17</v>
      </c>
      <c r="S1" s="87" t="s">
        <v>18</v>
      </c>
    </row>
    <row r="2" ht="18" customHeight="1" spans="1:19">
      <c r="A2" s="132">
        <v>190301</v>
      </c>
      <c r="B2" s="134" t="s">
        <v>109</v>
      </c>
      <c r="C2" s="81">
        <v>81.5</v>
      </c>
      <c r="D2" s="82">
        <v>84</v>
      </c>
      <c r="E2" s="81">
        <v>87.5</v>
      </c>
      <c r="F2" s="82">
        <v>89</v>
      </c>
      <c r="G2" s="81">
        <v>92</v>
      </c>
      <c r="H2" s="89">
        <v>96</v>
      </c>
      <c r="I2" s="96">
        <v>92</v>
      </c>
      <c r="J2" s="144">
        <f>C2+D2+E2+F2+G2+H2+I2</f>
        <v>622</v>
      </c>
      <c r="K2" s="144">
        <f t="shared" ref="K2:K38" si="0">RANK(J2,$J$2:$J$38,0)</f>
        <v>2</v>
      </c>
      <c r="L2" s="144">
        <f>总表!K81</f>
        <v>6</v>
      </c>
      <c r="M2" s="144">
        <f>总表!M81</f>
        <v>42</v>
      </c>
      <c r="N2" s="144">
        <f>总表!N81</f>
        <v>17</v>
      </c>
      <c r="O2" s="144">
        <f>总表!O81</f>
        <v>12</v>
      </c>
      <c r="P2" s="144">
        <f>总表!P81</f>
        <v>74</v>
      </c>
      <c r="Q2" s="144">
        <f>总表!Q81</f>
        <v>7</v>
      </c>
      <c r="R2" s="144">
        <f>总表!R81</f>
        <v>11</v>
      </c>
      <c r="S2" s="144">
        <f>总表!S81</f>
        <v>8</v>
      </c>
    </row>
    <row r="3" ht="18" customHeight="1" spans="1:19">
      <c r="A3" s="132">
        <v>190302</v>
      </c>
      <c r="B3" s="134" t="s">
        <v>110</v>
      </c>
      <c r="C3" s="83">
        <v>73</v>
      </c>
      <c r="D3" s="84">
        <v>62</v>
      </c>
      <c r="E3" s="83">
        <v>36</v>
      </c>
      <c r="F3" s="84">
        <v>75</v>
      </c>
      <c r="G3" s="83">
        <v>50</v>
      </c>
      <c r="H3" s="90">
        <v>40</v>
      </c>
      <c r="I3" s="98">
        <v>41</v>
      </c>
      <c r="J3" s="144">
        <f t="shared" ref="J3:J38" si="1">C3+D3+E3+F3+G3+H3+I3</f>
        <v>377</v>
      </c>
      <c r="K3" s="144">
        <f t="shared" si="0"/>
        <v>33</v>
      </c>
      <c r="L3" s="144">
        <f>总表!K82</f>
        <v>188</v>
      </c>
      <c r="M3" s="144">
        <f>总表!M82</f>
        <v>107</v>
      </c>
      <c r="N3" s="144">
        <f>总表!N82</f>
        <v>71</v>
      </c>
      <c r="O3" s="144">
        <f>总表!O82</f>
        <v>241</v>
      </c>
      <c r="P3" s="144">
        <f>总表!P82</f>
        <v>198</v>
      </c>
      <c r="Q3" s="144">
        <f>总表!Q82</f>
        <v>215</v>
      </c>
      <c r="R3" s="144">
        <f>总表!R82</f>
        <v>207</v>
      </c>
      <c r="S3" s="144">
        <f>总表!S82</f>
        <v>216</v>
      </c>
    </row>
    <row r="4" ht="18" customHeight="1" spans="1:19">
      <c r="A4" s="132">
        <v>190303</v>
      </c>
      <c r="B4" s="134" t="s">
        <v>111</v>
      </c>
      <c r="C4" s="83">
        <v>88</v>
      </c>
      <c r="D4" s="84">
        <v>73</v>
      </c>
      <c r="E4" s="83">
        <v>88</v>
      </c>
      <c r="F4" s="84">
        <v>97</v>
      </c>
      <c r="G4" s="83">
        <v>89</v>
      </c>
      <c r="H4" s="90">
        <v>95</v>
      </c>
      <c r="I4" s="98">
        <v>85</v>
      </c>
      <c r="J4" s="144">
        <f t="shared" si="1"/>
        <v>615</v>
      </c>
      <c r="K4" s="144">
        <f t="shared" si="0"/>
        <v>7</v>
      </c>
      <c r="L4" s="144">
        <f>总表!K83</f>
        <v>11</v>
      </c>
      <c r="M4" s="144">
        <f>总表!M83</f>
        <v>9</v>
      </c>
      <c r="N4" s="144">
        <f>总表!N83</f>
        <v>39</v>
      </c>
      <c r="O4" s="144">
        <f>总表!O83</f>
        <v>10</v>
      </c>
      <c r="P4" s="144">
        <f>总表!P83</f>
        <v>13</v>
      </c>
      <c r="Q4" s="144">
        <f>总表!Q83</f>
        <v>21</v>
      </c>
      <c r="R4" s="144">
        <f>总表!R83</f>
        <v>13</v>
      </c>
      <c r="S4" s="144">
        <f>总表!S83</f>
        <v>24</v>
      </c>
    </row>
    <row r="5" ht="18" customHeight="1" spans="1:19">
      <c r="A5" s="132">
        <v>190304</v>
      </c>
      <c r="B5" s="134" t="s">
        <v>112</v>
      </c>
      <c r="C5" s="83">
        <v>82</v>
      </c>
      <c r="D5" s="84">
        <v>45</v>
      </c>
      <c r="E5" s="83">
        <v>79</v>
      </c>
      <c r="F5" s="84">
        <v>91</v>
      </c>
      <c r="G5" s="83">
        <v>64</v>
      </c>
      <c r="H5" s="90">
        <v>46</v>
      </c>
      <c r="I5" s="98">
        <v>53</v>
      </c>
      <c r="J5" s="144">
        <f t="shared" si="1"/>
        <v>460</v>
      </c>
      <c r="K5" s="144">
        <f t="shared" si="0"/>
        <v>26</v>
      </c>
      <c r="L5" s="144">
        <f>总表!K84</f>
        <v>115</v>
      </c>
      <c r="M5" s="144">
        <f>总表!M84</f>
        <v>38</v>
      </c>
      <c r="N5" s="144">
        <f>总表!N84</f>
        <v>147</v>
      </c>
      <c r="O5" s="144">
        <f>总表!O84</f>
        <v>38</v>
      </c>
      <c r="P5" s="144">
        <f>总表!P84</f>
        <v>62</v>
      </c>
      <c r="Q5" s="144">
        <f>总表!Q84</f>
        <v>157</v>
      </c>
      <c r="R5" s="144">
        <f>总表!R84</f>
        <v>170</v>
      </c>
      <c r="S5" s="144">
        <f>总表!S84</f>
        <v>151</v>
      </c>
    </row>
    <row r="6" ht="18" customHeight="1" spans="1:19">
      <c r="A6" s="132">
        <v>190305</v>
      </c>
      <c r="B6" s="134" t="s">
        <v>113</v>
      </c>
      <c r="C6" s="83">
        <v>71</v>
      </c>
      <c r="D6" s="84">
        <v>58.5</v>
      </c>
      <c r="E6" s="83">
        <v>31.5</v>
      </c>
      <c r="F6" s="84">
        <v>82</v>
      </c>
      <c r="G6" s="83">
        <v>53</v>
      </c>
      <c r="H6" s="90">
        <v>34</v>
      </c>
      <c r="I6" s="98">
        <v>45</v>
      </c>
      <c r="J6" s="144">
        <f t="shared" si="1"/>
        <v>375</v>
      </c>
      <c r="K6" s="144">
        <f t="shared" si="0"/>
        <v>34</v>
      </c>
      <c r="L6" s="144">
        <f>总表!K85</f>
        <v>190</v>
      </c>
      <c r="M6" s="144">
        <f>总表!M85</f>
        <v>125</v>
      </c>
      <c r="N6" s="144">
        <f>总表!N85</f>
        <v>81</v>
      </c>
      <c r="O6" s="144">
        <f>总表!O85</f>
        <v>259</v>
      </c>
      <c r="P6" s="144">
        <f>总表!P85</f>
        <v>135</v>
      </c>
      <c r="Q6" s="144">
        <f>总表!Q85</f>
        <v>209</v>
      </c>
      <c r="R6" s="144">
        <f>总表!R85</f>
        <v>247</v>
      </c>
      <c r="S6" s="144">
        <f>总表!S85</f>
        <v>193</v>
      </c>
    </row>
    <row r="7" ht="18" customHeight="1" spans="1:19">
      <c r="A7" s="132">
        <v>190306</v>
      </c>
      <c r="B7" s="134" t="s">
        <v>114</v>
      </c>
      <c r="C7" s="83">
        <v>82.5</v>
      </c>
      <c r="D7" s="84">
        <v>85</v>
      </c>
      <c r="E7" s="83">
        <v>89.5</v>
      </c>
      <c r="F7" s="84">
        <v>97</v>
      </c>
      <c r="G7" s="83">
        <v>83</v>
      </c>
      <c r="H7" s="90">
        <v>91</v>
      </c>
      <c r="I7" s="98">
        <v>90</v>
      </c>
      <c r="J7" s="144">
        <f t="shared" si="1"/>
        <v>618</v>
      </c>
      <c r="K7" s="144">
        <f t="shared" si="0"/>
        <v>4</v>
      </c>
      <c r="L7" s="144">
        <f>总表!K86</f>
        <v>8</v>
      </c>
      <c r="M7" s="144">
        <f>总表!M86</f>
        <v>33</v>
      </c>
      <c r="N7" s="144">
        <f>总表!N86</f>
        <v>13</v>
      </c>
      <c r="O7" s="144">
        <f>总表!O86</f>
        <v>3</v>
      </c>
      <c r="P7" s="144">
        <f>总表!P86</f>
        <v>13</v>
      </c>
      <c r="Q7" s="144">
        <f>总表!Q86</f>
        <v>48</v>
      </c>
      <c r="R7" s="144">
        <f>总表!R86</f>
        <v>20</v>
      </c>
      <c r="S7" s="144">
        <f>总表!S86</f>
        <v>14</v>
      </c>
    </row>
    <row r="8" ht="18" customHeight="1" spans="1:19">
      <c r="A8" s="132">
        <v>190307</v>
      </c>
      <c r="B8" s="134" t="s">
        <v>115</v>
      </c>
      <c r="C8" s="83">
        <v>81</v>
      </c>
      <c r="D8" s="84">
        <v>85</v>
      </c>
      <c r="E8" s="83">
        <v>80</v>
      </c>
      <c r="F8" s="84">
        <v>94</v>
      </c>
      <c r="G8" s="83">
        <v>95</v>
      </c>
      <c r="H8" s="90">
        <v>92</v>
      </c>
      <c r="I8" s="98">
        <v>74</v>
      </c>
      <c r="J8" s="144">
        <f t="shared" si="1"/>
        <v>601</v>
      </c>
      <c r="K8" s="144">
        <f t="shared" si="0"/>
        <v>8</v>
      </c>
      <c r="L8" s="144">
        <f>总表!K87</f>
        <v>19</v>
      </c>
      <c r="M8" s="144">
        <f>总表!M87</f>
        <v>48</v>
      </c>
      <c r="N8" s="144">
        <f>总表!N87</f>
        <v>13</v>
      </c>
      <c r="O8" s="144">
        <f>总表!O87</f>
        <v>30</v>
      </c>
      <c r="P8" s="144">
        <f>总表!P87</f>
        <v>35</v>
      </c>
      <c r="Q8" s="144">
        <f>总表!Q87</f>
        <v>3</v>
      </c>
      <c r="R8" s="144">
        <f>总表!R87</f>
        <v>18</v>
      </c>
      <c r="S8" s="144">
        <f>总表!S87</f>
        <v>57</v>
      </c>
    </row>
    <row r="9" ht="18" customHeight="1" spans="1:19">
      <c r="A9" s="132">
        <v>190308</v>
      </c>
      <c r="B9" s="134" t="s">
        <v>116</v>
      </c>
      <c r="C9" s="83">
        <v>81</v>
      </c>
      <c r="D9" s="84">
        <v>57</v>
      </c>
      <c r="E9" s="83">
        <v>42</v>
      </c>
      <c r="F9" s="84">
        <v>76</v>
      </c>
      <c r="G9" s="83">
        <v>86</v>
      </c>
      <c r="H9" s="90">
        <v>35</v>
      </c>
      <c r="I9" s="98">
        <v>28</v>
      </c>
      <c r="J9" s="144">
        <f t="shared" si="1"/>
        <v>405</v>
      </c>
      <c r="K9" s="144">
        <f t="shared" si="0"/>
        <v>31</v>
      </c>
      <c r="L9" s="144">
        <f>总表!K88</f>
        <v>162</v>
      </c>
      <c r="M9" s="144">
        <f>总表!M88</f>
        <v>48</v>
      </c>
      <c r="N9" s="144">
        <f>总表!N88</f>
        <v>88</v>
      </c>
      <c r="O9" s="144">
        <f>总表!O88</f>
        <v>218</v>
      </c>
      <c r="P9" s="144">
        <f>总表!P88</f>
        <v>188</v>
      </c>
      <c r="Q9" s="144">
        <f>总表!Q88</f>
        <v>34</v>
      </c>
      <c r="R9" s="144">
        <f>总表!R88</f>
        <v>240</v>
      </c>
      <c r="S9" s="144">
        <f>总表!S88</f>
        <v>275</v>
      </c>
    </row>
    <row r="10" ht="18" customHeight="1" spans="1:19">
      <c r="A10" s="132">
        <v>190309</v>
      </c>
      <c r="B10" s="134" t="s">
        <v>117</v>
      </c>
      <c r="C10" s="83">
        <v>77.5</v>
      </c>
      <c r="D10" s="84">
        <v>51</v>
      </c>
      <c r="E10" s="83">
        <v>73.5</v>
      </c>
      <c r="F10" s="84">
        <v>92</v>
      </c>
      <c r="G10" s="83">
        <v>63</v>
      </c>
      <c r="H10" s="90">
        <v>45</v>
      </c>
      <c r="I10" s="98">
        <v>50</v>
      </c>
      <c r="J10" s="144">
        <f t="shared" si="1"/>
        <v>452</v>
      </c>
      <c r="K10" s="144">
        <f t="shared" si="0"/>
        <v>28</v>
      </c>
      <c r="L10" s="144">
        <f>总表!K89</f>
        <v>119</v>
      </c>
      <c r="M10" s="144">
        <f>总表!M89</f>
        <v>74</v>
      </c>
      <c r="N10" s="144">
        <f>总表!N89</f>
        <v>117</v>
      </c>
      <c r="O10" s="144">
        <f>总表!O89</f>
        <v>76</v>
      </c>
      <c r="P10" s="144">
        <f>总表!P89</f>
        <v>49</v>
      </c>
      <c r="Q10" s="144">
        <f>总表!Q89</f>
        <v>160</v>
      </c>
      <c r="R10" s="144">
        <f>总表!R89</f>
        <v>176</v>
      </c>
      <c r="S10" s="144">
        <f>总表!S89</f>
        <v>166</v>
      </c>
    </row>
    <row r="11" ht="18" customHeight="1" spans="1:19">
      <c r="A11" s="132">
        <v>190310</v>
      </c>
      <c r="B11" s="134" t="s">
        <v>118</v>
      </c>
      <c r="C11" s="83">
        <v>71</v>
      </c>
      <c r="D11" s="84">
        <v>50</v>
      </c>
      <c r="E11" s="83">
        <v>76</v>
      </c>
      <c r="F11" s="84">
        <v>78</v>
      </c>
      <c r="G11" s="83">
        <v>61</v>
      </c>
      <c r="H11" s="90">
        <v>63</v>
      </c>
      <c r="I11" s="98">
        <v>64</v>
      </c>
      <c r="J11" s="144">
        <f t="shared" si="1"/>
        <v>463</v>
      </c>
      <c r="K11" s="144">
        <f t="shared" si="0"/>
        <v>25</v>
      </c>
      <c r="L11" s="144">
        <f>总表!K90</f>
        <v>112</v>
      </c>
      <c r="M11" s="144">
        <f>总表!M90</f>
        <v>125</v>
      </c>
      <c r="N11" s="144">
        <f>总表!N90</f>
        <v>123</v>
      </c>
      <c r="O11" s="144">
        <f>总表!O90</f>
        <v>57</v>
      </c>
      <c r="P11" s="144">
        <f>总表!P90</f>
        <v>164</v>
      </c>
      <c r="Q11" s="144">
        <f>总表!Q90</f>
        <v>173</v>
      </c>
      <c r="R11" s="144">
        <f>总表!R90</f>
        <v>112</v>
      </c>
      <c r="S11" s="144">
        <f>总表!S90</f>
        <v>95</v>
      </c>
    </row>
    <row r="12" ht="18" customHeight="1" spans="1:19">
      <c r="A12" s="132">
        <v>190311</v>
      </c>
      <c r="B12" s="134" t="s">
        <v>119</v>
      </c>
      <c r="C12" s="83">
        <v>71.5</v>
      </c>
      <c r="D12" s="84">
        <v>51.5</v>
      </c>
      <c r="E12" s="83">
        <v>79</v>
      </c>
      <c r="F12" s="84">
        <v>77</v>
      </c>
      <c r="G12" s="83">
        <v>69</v>
      </c>
      <c r="H12" s="90">
        <v>85</v>
      </c>
      <c r="I12" s="98">
        <v>55</v>
      </c>
      <c r="J12" s="144">
        <f t="shared" si="1"/>
        <v>488</v>
      </c>
      <c r="K12" s="144">
        <f t="shared" si="0"/>
        <v>21</v>
      </c>
      <c r="L12" s="144">
        <f>总表!K91</f>
        <v>95</v>
      </c>
      <c r="M12" s="144">
        <f>总表!M91</f>
        <v>120</v>
      </c>
      <c r="N12" s="144">
        <f>总表!N91</f>
        <v>116</v>
      </c>
      <c r="O12" s="144">
        <f>总表!O91</f>
        <v>38</v>
      </c>
      <c r="P12" s="144">
        <f>总表!P91</f>
        <v>174</v>
      </c>
      <c r="Q12" s="144">
        <f>总表!Q91</f>
        <v>129</v>
      </c>
      <c r="R12" s="144">
        <f>总表!R91</f>
        <v>35</v>
      </c>
      <c r="S12" s="144">
        <f>总表!S91</f>
        <v>141</v>
      </c>
    </row>
    <row r="13" ht="18" customHeight="1" spans="1:19">
      <c r="A13" s="132">
        <v>190312</v>
      </c>
      <c r="B13" s="134" t="s">
        <v>120</v>
      </c>
      <c r="C13" s="83">
        <v>83.5</v>
      </c>
      <c r="D13" s="84">
        <v>74</v>
      </c>
      <c r="E13" s="83">
        <v>78</v>
      </c>
      <c r="F13" s="84">
        <v>88</v>
      </c>
      <c r="G13" s="83">
        <v>76</v>
      </c>
      <c r="H13" s="90">
        <v>89</v>
      </c>
      <c r="I13" s="98">
        <v>59</v>
      </c>
      <c r="J13" s="144">
        <f t="shared" si="1"/>
        <v>547.5</v>
      </c>
      <c r="K13" s="144">
        <f t="shared" si="0"/>
        <v>11</v>
      </c>
      <c r="L13" s="144">
        <f>总表!K92</f>
        <v>44</v>
      </c>
      <c r="M13" s="144">
        <f>总表!M92</f>
        <v>25</v>
      </c>
      <c r="N13" s="144">
        <f>总表!N92</f>
        <v>36</v>
      </c>
      <c r="O13" s="144">
        <f>总表!O92</f>
        <v>45</v>
      </c>
      <c r="P13" s="144">
        <f>总表!P92</f>
        <v>88</v>
      </c>
      <c r="Q13" s="144">
        <f>总表!Q92</f>
        <v>90</v>
      </c>
      <c r="R13" s="144">
        <f>总表!R92</f>
        <v>28</v>
      </c>
      <c r="S13" s="144">
        <f>总表!S92</f>
        <v>122</v>
      </c>
    </row>
    <row r="14" ht="18" customHeight="1" spans="1:19">
      <c r="A14" s="132">
        <v>190313</v>
      </c>
      <c r="B14" s="134" t="s">
        <v>121</v>
      </c>
      <c r="C14" s="83">
        <v>73.5</v>
      </c>
      <c r="D14" s="84">
        <v>51</v>
      </c>
      <c r="E14" s="83">
        <v>49.5</v>
      </c>
      <c r="F14" s="84">
        <v>82</v>
      </c>
      <c r="G14" s="83">
        <v>57</v>
      </c>
      <c r="H14" s="90">
        <v>35</v>
      </c>
      <c r="I14" s="98">
        <v>43</v>
      </c>
      <c r="J14" s="144">
        <f t="shared" si="1"/>
        <v>391</v>
      </c>
      <c r="K14" s="144">
        <f t="shared" si="0"/>
        <v>32</v>
      </c>
      <c r="L14" s="144">
        <f>总表!K93</f>
        <v>176</v>
      </c>
      <c r="M14" s="144">
        <f>总表!M93</f>
        <v>101</v>
      </c>
      <c r="N14" s="144">
        <f>总表!N93</f>
        <v>117</v>
      </c>
      <c r="O14" s="144">
        <f>总表!O93</f>
        <v>186</v>
      </c>
      <c r="P14" s="144">
        <f>总表!P93</f>
        <v>135</v>
      </c>
      <c r="Q14" s="144">
        <f>总表!Q93</f>
        <v>191</v>
      </c>
      <c r="R14" s="144">
        <f>总表!R93</f>
        <v>240</v>
      </c>
      <c r="S14" s="144">
        <f>总表!S93</f>
        <v>204</v>
      </c>
    </row>
    <row r="15" ht="18" customHeight="1" spans="1:19">
      <c r="A15" s="132">
        <v>190314</v>
      </c>
      <c r="B15" s="134" t="s">
        <v>122</v>
      </c>
      <c r="C15" s="83">
        <v>81</v>
      </c>
      <c r="D15" s="84">
        <v>63</v>
      </c>
      <c r="E15" s="83">
        <v>79</v>
      </c>
      <c r="F15" s="84">
        <v>85</v>
      </c>
      <c r="G15" s="83">
        <v>73</v>
      </c>
      <c r="H15" s="90">
        <v>60</v>
      </c>
      <c r="I15" s="98">
        <v>48</v>
      </c>
      <c r="J15" s="144">
        <f t="shared" si="1"/>
        <v>489</v>
      </c>
      <c r="K15" s="144">
        <f t="shared" si="0"/>
        <v>20</v>
      </c>
      <c r="L15" s="144">
        <f>总表!K94</f>
        <v>93</v>
      </c>
      <c r="M15" s="144">
        <f>总表!M94</f>
        <v>48</v>
      </c>
      <c r="N15" s="144">
        <f>总表!N94</f>
        <v>68</v>
      </c>
      <c r="O15" s="144">
        <f>总表!O94</f>
        <v>38</v>
      </c>
      <c r="P15" s="144">
        <f>总表!P94</f>
        <v>119</v>
      </c>
      <c r="Q15" s="144">
        <f>总表!Q94</f>
        <v>109</v>
      </c>
      <c r="R15" s="144">
        <f>总表!R94</f>
        <v>123</v>
      </c>
      <c r="S15" s="144">
        <f>总表!S94</f>
        <v>178</v>
      </c>
    </row>
    <row r="16" ht="18" customHeight="1" spans="1:19">
      <c r="A16" s="132">
        <v>190315</v>
      </c>
      <c r="B16" s="134" t="s">
        <v>123</v>
      </c>
      <c r="C16" s="83">
        <v>84</v>
      </c>
      <c r="D16" s="84">
        <v>98</v>
      </c>
      <c r="E16" s="83">
        <v>92.5</v>
      </c>
      <c r="F16" s="84">
        <v>85</v>
      </c>
      <c r="G16" s="83">
        <v>81</v>
      </c>
      <c r="H16" s="90">
        <v>90</v>
      </c>
      <c r="I16" s="98">
        <v>85</v>
      </c>
      <c r="J16" s="144">
        <f t="shared" si="1"/>
        <v>615.5</v>
      </c>
      <c r="K16" s="144">
        <f t="shared" si="0"/>
        <v>6</v>
      </c>
      <c r="L16" s="144">
        <f>总表!K95</f>
        <v>10</v>
      </c>
      <c r="M16" s="144">
        <f>总表!M95</f>
        <v>23</v>
      </c>
      <c r="N16" s="144">
        <f>总表!N95</f>
        <v>2</v>
      </c>
      <c r="O16" s="144">
        <f>总表!O95</f>
        <v>1</v>
      </c>
      <c r="P16" s="144">
        <f>总表!P95</f>
        <v>119</v>
      </c>
      <c r="Q16" s="144">
        <f>总表!Q95</f>
        <v>53</v>
      </c>
      <c r="R16" s="144">
        <f>总表!R95</f>
        <v>24</v>
      </c>
      <c r="S16" s="144">
        <f>总表!S95</f>
        <v>24</v>
      </c>
    </row>
    <row r="17" ht="18" customHeight="1" spans="1:19">
      <c r="A17" s="132">
        <v>190316</v>
      </c>
      <c r="B17" s="134" t="s">
        <v>124</v>
      </c>
      <c r="C17" s="83">
        <v>77.5</v>
      </c>
      <c r="D17" s="84">
        <v>66.5</v>
      </c>
      <c r="E17" s="83">
        <v>79.5</v>
      </c>
      <c r="F17" s="84">
        <v>92</v>
      </c>
      <c r="G17" s="83">
        <v>65</v>
      </c>
      <c r="H17" s="90">
        <v>79</v>
      </c>
      <c r="I17" s="98">
        <v>72</v>
      </c>
      <c r="J17" s="144">
        <f t="shared" si="1"/>
        <v>531.5</v>
      </c>
      <c r="K17" s="144">
        <f t="shared" si="0"/>
        <v>14</v>
      </c>
      <c r="L17" s="144">
        <f>总表!K96</f>
        <v>56</v>
      </c>
      <c r="M17" s="144">
        <f>总表!M96</f>
        <v>74</v>
      </c>
      <c r="N17" s="144">
        <f>总表!N96</f>
        <v>60</v>
      </c>
      <c r="O17" s="144">
        <f>总表!O96</f>
        <v>36</v>
      </c>
      <c r="P17" s="144">
        <f>总表!P96</f>
        <v>49</v>
      </c>
      <c r="Q17" s="144">
        <f>总表!Q96</f>
        <v>151</v>
      </c>
      <c r="R17" s="144">
        <f>总表!R96</f>
        <v>54</v>
      </c>
      <c r="S17" s="144">
        <f>总表!S96</f>
        <v>68</v>
      </c>
    </row>
    <row r="18" ht="18" customHeight="1" spans="1:19">
      <c r="A18" s="132">
        <v>190317</v>
      </c>
      <c r="B18" s="134" t="s">
        <v>125</v>
      </c>
      <c r="C18" s="83">
        <v>79.5</v>
      </c>
      <c r="D18" s="84">
        <v>96</v>
      </c>
      <c r="E18" s="83">
        <v>79.5</v>
      </c>
      <c r="F18" s="84">
        <v>91</v>
      </c>
      <c r="G18" s="83">
        <v>92</v>
      </c>
      <c r="H18" s="90">
        <v>99</v>
      </c>
      <c r="I18" s="98">
        <v>85</v>
      </c>
      <c r="J18" s="144">
        <f t="shared" si="1"/>
        <v>622</v>
      </c>
      <c r="K18" s="144">
        <f t="shared" si="0"/>
        <v>2</v>
      </c>
      <c r="L18" s="144">
        <f>总表!K97</f>
        <v>6</v>
      </c>
      <c r="M18" s="144">
        <f>总表!M97</f>
        <v>56</v>
      </c>
      <c r="N18" s="144">
        <f>总表!N97</f>
        <v>3</v>
      </c>
      <c r="O18" s="144">
        <f>总表!O97</f>
        <v>36</v>
      </c>
      <c r="P18" s="144">
        <f>总表!P97</f>
        <v>62</v>
      </c>
      <c r="Q18" s="144">
        <f>总表!Q97</f>
        <v>7</v>
      </c>
      <c r="R18" s="144">
        <f>总表!R97</f>
        <v>3</v>
      </c>
      <c r="S18" s="144">
        <f>总表!S97</f>
        <v>24</v>
      </c>
    </row>
    <row r="19" ht="18" customHeight="1" spans="1:19">
      <c r="A19" s="132">
        <v>190318</v>
      </c>
      <c r="B19" s="134" t="s">
        <v>126</v>
      </c>
      <c r="C19" s="83">
        <v>71.5</v>
      </c>
      <c r="D19" s="84">
        <v>30</v>
      </c>
      <c r="E19" s="83">
        <v>57</v>
      </c>
      <c r="F19" s="84">
        <v>80</v>
      </c>
      <c r="G19" s="83">
        <v>58</v>
      </c>
      <c r="H19" s="90">
        <v>64</v>
      </c>
      <c r="I19" s="98">
        <v>61</v>
      </c>
      <c r="J19" s="144">
        <f t="shared" si="1"/>
        <v>421.5</v>
      </c>
      <c r="K19" s="144">
        <f t="shared" si="0"/>
        <v>30</v>
      </c>
      <c r="L19" s="144">
        <f>总表!K98</f>
        <v>145</v>
      </c>
      <c r="M19" s="144">
        <f>总表!M98</f>
        <v>120</v>
      </c>
      <c r="N19" s="144">
        <f>总表!N98</f>
        <v>199</v>
      </c>
      <c r="O19" s="144">
        <f>总表!O98</f>
        <v>155</v>
      </c>
      <c r="P19" s="144">
        <f>总表!P98</f>
        <v>151</v>
      </c>
      <c r="Q19" s="144">
        <f>总表!Q98</f>
        <v>187</v>
      </c>
      <c r="R19" s="144">
        <f>总表!R98</f>
        <v>107</v>
      </c>
      <c r="S19" s="144">
        <f>总表!S98</f>
        <v>107</v>
      </c>
    </row>
    <row r="20" ht="18" customHeight="1" spans="1:19">
      <c r="A20" s="132">
        <v>190319</v>
      </c>
      <c r="B20" s="134" t="s">
        <v>127</v>
      </c>
      <c r="C20" s="83">
        <v>78</v>
      </c>
      <c r="D20" s="84">
        <v>68</v>
      </c>
      <c r="E20" s="83">
        <v>78.5</v>
      </c>
      <c r="F20" s="84">
        <v>77</v>
      </c>
      <c r="G20" s="83">
        <v>71</v>
      </c>
      <c r="H20" s="90">
        <v>80</v>
      </c>
      <c r="I20" s="98">
        <v>61</v>
      </c>
      <c r="J20" s="144">
        <f t="shared" si="1"/>
        <v>513.5</v>
      </c>
      <c r="K20" s="144">
        <f t="shared" si="0"/>
        <v>16</v>
      </c>
      <c r="L20" s="144">
        <f>总表!K99</f>
        <v>71</v>
      </c>
      <c r="M20" s="144">
        <f>总表!M99</f>
        <v>69</v>
      </c>
      <c r="N20" s="144">
        <f>总表!N99</f>
        <v>53</v>
      </c>
      <c r="O20" s="144">
        <f>总表!O99</f>
        <v>41</v>
      </c>
      <c r="P20" s="144">
        <f>总表!P99</f>
        <v>174</v>
      </c>
      <c r="Q20" s="144">
        <f>总表!Q99</f>
        <v>117</v>
      </c>
      <c r="R20" s="144">
        <f>总表!R99</f>
        <v>51</v>
      </c>
      <c r="S20" s="144">
        <f>总表!S99</f>
        <v>107</v>
      </c>
    </row>
    <row r="21" ht="18" customHeight="1" spans="1:19">
      <c r="A21" s="132">
        <v>190320</v>
      </c>
      <c r="B21" s="134" t="s">
        <v>128</v>
      </c>
      <c r="C21" s="83">
        <v>81.5</v>
      </c>
      <c r="D21" s="84">
        <v>87</v>
      </c>
      <c r="E21" s="83">
        <v>85.5</v>
      </c>
      <c r="F21" s="84">
        <v>92</v>
      </c>
      <c r="G21" s="83">
        <v>88</v>
      </c>
      <c r="H21" s="90">
        <v>95</v>
      </c>
      <c r="I21" s="98">
        <v>89</v>
      </c>
      <c r="J21" s="144">
        <f t="shared" si="1"/>
        <v>618</v>
      </c>
      <c r="K21" s="144">
        <f t="shared" si="0"/>
        <v>4</v>
      </c>
      <c r="L21" s="144">
        <f>总表!K100</f>
        <v>8</v>
      </c>
      <c r="M21" s="144">
        <f>总表!M100</f>
        <v>42</v>
      </c>
      <c r="N21" s="144">
        <f>总表!N100</f>
        <v>10</v>
      </c>
      <c r="O21" s="144">
        <f>总表!O100</f>
        <v>17</v>
      </c>
      <c r="P21" s="144">
        <f>总表!P100</f>
        <v>49</v>
      </c>
      <c r="Q21" s="144">
        <f>总表!Q100</f>
        <v>26</v>
      </c>
      <c r="R21" s="144">
        <f>总表!R100</f>
        <v>13</v>
      </c>
      <c r="S21" s="144">
        <f>总表!S100</f>
        <v>15</v>
      </c>
    </row>
    <row r="22" ht="18" customHeight="1" spans="1:19">
      <c r="A22" s="132">
        <v>190321</v>
      </c>
      <c r="B22" s="134" t="s">
        <v>129</v>
      </c>
      <c r="C22" s="83">
        <v>86</v>
      </c>
      <c r="D22" s="84">
        <v>52</v>
      </c>
      <c r="E22" s="83">
        <v>82</v>
      </c>
      <c r="F22" s="84">
        <v>95</v>
      </c>
      <c r="G22" s="83">
        <v>80</v>
      </c>
      <c r="H22" s="90">
        <v>68</v>
      </c>
      <c r="I22" s="98">
        <v>73</v>
      </c>
      <c r="J22" s="144">
        <f t="shared" si="1"/>
        <v>536</v>
      </c>
      <c r="K22" s="144">
        <f t="shared" si="0"/>
        <v>13</v>
      </c>
      <c r="L22" s="144">
        <f>总表!K101</f>
        <v>53</v>
      </c>
      <c r="M22" s="144">
        <f>总表!M101</f>
        <v>16</v>
      </c>
      <c r="N22" s="144">
        <f>总表!N101</f>
        <v>111</v>
      </c>
      <c r="O22" s="144">
        <f>总表!O101</f>
        <v>26</v>
      </c>
      <c r="P22" s="144">
        <f>总表!P101</f>
        <v>24</v>
      </c>
      <c r="Q22" s="144">
        <f>总表!Q101</f>
        <v>57</v>
      </c>
      <c r="R22" s="144">
        <f>总表!R101</f>
        <v>84</v>
      </c>
      <c r="S22" s="144">
        <f>总表!S101</f>
        <v>61</v>
      </c>
    </row>
    <row r="23" ht="18" customHeight="1" spans="1:19">
      <c r="A23" s="132">
        <v>190322</v>
      </c>
      <c r="B23" s="134" t="s">
        <v>130</v>
      </c>
      <c r="C23" s="83">
        <v>83.5</v>
      </c>
      <c r="D23" s="84">
        <v>71.5</v>
      </c>
      <c r="E23" s="83">
        <v>76</v>
      </c>
      <c r="F23" s="84">
        <v>96</v>
      </c>
      <c r="G23" s="83">
        <v>68</v>
      </c>
      <c r="H23" s="90">
        <v>58</v>
      </c>
      <c r="I23" s="98">
        <v>69</v>
      </c>
      <c r="J23" s="144">
        <f t="shared" si="1"/>
        <v>522</v>
      </c>
      <c r="K23" s="144">
        <f t="shared" si="0"/>
        <v>15</v>
      </c>
      <c r="L23" s="144">
        <f>总表!K102</f>
        <v>65</v>
      </c>
      <c r="M23" s="144">
        <f>总表!M102</f>
        <v>25</v>
      </c>
      <c r="N23" s="144">
        <f>总表!N102</f>
        <v>45</v>
      </c>
      <c r="O23" s="144">
        <f>总表!O102</f>
        <v>57</v>
      </c>
      <c r="P23" s="144">
        <f>总表!P102</f>
        <v>18</v>
      </c>
      <c r="Q23" s="144">
        <f>总表!Q102</f>
        <v>135</v>
      </c>
      <c r="R23" s="144">
        <f>总表!R102</f>
        <v>127</v>
      </c>
      <c r="S23" s="144">
        <f>总表!S102</f>
        <v>84</v>
      </c>
    </row>
    <row r="24" ht="18" customHeight="1" spans="1:19">
      <c r="A24" s="132">
        <v>190323</v>
      </c>
      <c r="B24" s="134" t="s">
        <v>131</v>
      </c>
      <c r="C24" s="83">
        <v>69.5</v>
      </c>
      <c r="D24" s="84">
        <v>19</v>
      </c>
      <c r="E24" s="83">
        <v>35.5</v>
      </c>
      <c r="F24" s="84">
        <v>63</v>
      </c>
      <c r="G24" s="83">
        <v>55</v>
      </c>
      <c r="H24" s="90">
        <v>37</v>
      </c>
      <c r="I24" s="98">
        <v>56</v>
      </c>
      <c r="J24" s="144">
        <f t="shared" si="1"/>
        <v>335</v>
      </c>
      <c r="K24" s="144">
        <f t="shared" si="0"/>
        <v>35</v>
      </c>
      <c r="L24" s="144">
        <f>总表!K103</f>
        <v>220</v>
      </c>
      <c r="M24" s="144">
        <f>总表!M103</f>
        <v>141</v>
      </c>
      <c r="N24" s="144">
        <f>总表!N103</f>
        <v>244</v>
      </c>
      <c r="O24" s="144">
        <f>总表!O103</f>
        <v>246</v>
      </c>
      <c r="P24" s="144">
        <f>总表!P103</f>
        <v>256</v>
      </c>
      <c r="Q24" s="144">
        <f>总表!Q103</f>
        <v>197</v>
      </c>
      <c r="R24" s="144">
        <f>总表!R103</f>
        <v>229</v>
      </c>
      <c r="S24" s="144">
        <f>总表!S103</f>
        <v>134</v>
      </c>
    </row>
    <row r="25" ht="18" customHeight="1" spans="1:19">
      <c r="A25" s="132">
        <v>190324</v>
      </c>
      <c r="B25" s="134" t="s">
        <v>132</v>
      </c>
      <c r="C25" s="83">
        <v>63.5</v>
      </c>
      <c r="D25" s="84">
        <v>19</v>
      </c>
      <c r="E25" s="83">
        <v>42.5</v>
      </c>
      <c r="F25" s="84">
        <v>63</v>
      </c>
      <c r="G25" s="83">
        <v>37</v>
      </c>
      <c r="H25" s="90">
        <v>27</v>
      </c>
      <c r="I25" s="98">
        <v>26</v>
      </c>
      <c r="J25" s="144">
        <f t="shared" si="1"/>
        <v>278</v>
      </c>
      <c r="K25" s="144">
        <f t="shared" si="0"/>
        <v>37</v>
      </c>
      <c r="L25" s="144">
        <f>总表!K104</f>
        <v>268</v>
      </c>
      <c r="M25" s="144">
        <f>总表!M104</f>
        <v>197</v>
      </c>
      <c r="N25" s="144">
        <f>总表!N104</f>
        <v>244</v>
      </c>
      <c r="O25" s="144">
        <f>总表!O104</f>
        <v>217</v>
      </c>
      <c r="P25" s="144">
        <f>总表!P104</f>
        <v>256</v>
      </c>
      <c r="Q25" s="144">
        <f>总表!Q104</f>
        <v>262</v>
      </c>
      <c r="R25" s="144">
        <f>总表!R104</f>
        <v>274</v>
      </c>
      <c r="S25" s="144">
        <f>总表!S104</f>
        <v>285</v>
      </c>
    </row>
    <row r="26" ht="18" customHeight="1" spans="1:19">
      <c r="A26" s="132">
        <v>190325</v>
      </c>
      <c r="B26" s="134" t="s">
        <v>133</v>
      </c>
      <c r="C26" s="83">
        <v>79</v>
      </c>
      <c r="D26" s="84">
        <v>77</v>
      </c>
      <c r="E26" s="83">
        <v>67.5</v>
      </c>
      <c r="F26" s="84">
        <v>72</v>
      </c>
      <c r="G26" s="83">
        <v>69</v>
      </c>
      <c r="H26" s="90">
        <v>46</v>
      </c>
      <c r="I26" s="98">
        <v>42</v>
      </c>
      <c r="J26" s="144">
        <f t="shared" si="1"/>
        <v>452.5</v>
      </c>
      <c r="K26" s="144">
        <f t="shared" si="0"/>
        <v>27</v>
      </c>
      <c r="L26" s="144">
        <f>总表!K105</f>
        <v>118</v>
      </c>
      <c r="M26" s="144">
        <f>总表!M105</f>
        <v>62</v>
      </c>
      <c r="N26" s="144">
        <f>总表!N105</f>
        <v>26</v>
      </c>
      <c r="O26" s="144">
        <f>总表!O105</f>
        <v>106</v>
      </c>
      <c r="P26" s="144">
        <f>总表!P105</f>
        <v>222</v>
      </c>
      <c r="Q26" s="144">
        <f>总表!Q105</f>
        <v>129</v>
      </c>
      <c r="R26" s="144">
        <f>总表!R105</f>
        <v>170</v>
      </c>
      <c r="S26" s="144">
        <f>总表!S105</f>
        <v>210</v>
      </c>
    </row>
    <row r="27" ht="18" customHeight="1" spans="1:19">
      <c r="A27" s="132">
        <v>190326</v>
      </c>
      <c r="B27" s="134" t="s">
        <v>134</v>
      </c>
      <c r="C27" s="83">
        <v>67.5</v>
      </c>
      <c r="D27" s="84">
        <v>68</v>
      </c>
      <c r="E27" s="83">
        <v>69</v>
      </c>
      <c r="F27" s="84">
        <v>88</v>
      </c>
      <c r="G27" s="83">
        <v>77</v>
      </c>
      <c r="H27" s="90">
        <v>91</v>
      </c>
      <c r="I27" s="98">
        <v>80</v>
      </c>
      <c r="J27" s="144">
        <f t="shared" si="1"/>
        <v>540.5</v>
      </c>
      <c r="K27" s="144">
        <f t="shared" si="0"/>
        <v>12</v>
      </c>
      <c r="L27" s="144">
        <f>总表!K106</f>
        <v>49</v>
      </c>
      <c r="M27" s="144">
        <f>总表!M106</f>
        <v>163</v>
      </c>
      <c r="N27" s="144">
        <f>总表!N106</f>
        <v>53</v>
      </c>
      <c r="O27" s="144">
        <f>总表!O106</f>
        <v>99</v>
      </c>
      <c r="P27" s="144">
        <f>总表!P106</f>
        <v>88</v>
      </c>
      <c r="Q27" s="144">
        <f>总表!Q106</f>
        <v>83</v>
      </c>
      <c r="R27" s="144">
        <f>总表!R106</f>
        <v>20</v>
      </c>
      <c r="S27" s="144">
        <f>总表!S106</f>
        <v>39</v>
      </c>
    </row>
    <row r="28" ht="18" customHeight="1" spans="1:19">
      <c r="A28" s="132">
        <v>190327</v>
      </c>
      <c r="B28" s="134" t="s">
        <v>135</v>
      </c>
      <c r="C28" s="83">
        <v>71.5</v>
      </c>
      <c r="D28" s="84">
        <v>85</v>
      </c>
      <c r="E28" s="83">
        <v>66</v>
      </c>
      <c r="F28" s="84">
        <v>97</v>
      </c>
      <c r="G28" s="83">
        <v>77</v>
      </c>
      <c r="H28" s="90">
        <v>91</v>
      </c>
      <c r="I28" s="98">
        <v>85</v>
      </c>
      <c r="J28" s="144">
        <f t="shared" si="1"/>
        <v>572.5</v>
      </c>
      <c r="K28" s="144">
        <f t="shared" si="0"/>
        <v>9</v>
      </c>
      <c r="L28" s="144">
        <f>总表!K107</f>
        <v>28</v>
      </c>
      <c r="M28" s="144">
        <f>总表!M107</f>
        <v>120</v>
      </c>
      <c r="N28" s="144">
        <f>总表!N107</f>
        <v>13</v>
      </c>
      <c r="O28" s="144">
        <f>总表!O107</f>
        <v>116</v>
      </c>
      <c r="P28" s="144">
        <f>总表!P107</f>
        <v>13</v>
      </c>
      <c r="Q28" s="144">
        <f>总表!Q107</f>
        <v>83</v>
      </c>
      <c r="R28" s="144">
        <f>总表!R107</f>
        <v>20</v>
      </c>
      <c r="S28" s="144">
        <f>总表!S107</f>
        <v>24</v>
      </c>
    </row>
    <row r="29" ht="18" customHeight="1" spans="1:19">
      <c r="A29" s="132">
        <v>190328</v>
      </c>
      <c r="B29" s="134" t="s">
        <v>136</v>
      </c>
      <c r="C29" s="83">
        <v>87</v>
      </c>
      <c r="D29" s="84">
        <v>66</v>
      </c>
      <c r="E29" s="83">
        <v>78</v>
      </c>
      <c r="F29" s="84">
        <v>91</v>
      </c>
      <c r="G29" s="83">
        <v>77</v>
      </c>
      <c r="H29" s="90">
        <v>45</v>
      </c>
      <c r="I29" s="98">
        <v>60</v>
      </c>
      <c r="J29" s="144">
        <f t="shared" si="1"/>
        <v>504</v>
      </c>
      <c r="K29" s="144">
        <f t="shared" si="0"/>
        <v>18</v>
      </c>
      <c r="L29" s="144">
        <f>总表!K108</f>
        <v>78</v>
      </c>
      <c r="M29" s="144">
        <f>总表!M108</f>
        <v>13</v>
      </c>
      <c r="N29" s="144">
        <f>总表!N108</f>
        <v>61</v>
      </c>
      <c r="O29" s="144">
        <f>总表!O108</f>
        <v>45</v>
      </c>
      <c r="P29" s="144">
        <f>总表!P108</f>
        <v>62</v>
      </c>
      <c r="Q29" s="144">
        <f>总表!Q108</f>
        <v>83</v>
      </c>
      <c r="R29" s="144">
        <f>总表!R108</f>
        <v>176</v>
      </c>
      <c r="S29" s="144">
        <f>总表!S108</f>
        <v>113</v>
      </c>
    </row>
    <row r="30" ht="18" customHeight="1" spans="1:19">
      <c r="A30" s="132">
        <v>190329</v>
      </c>
      <c r="B30" s="134" t="s">
        <v>137</v>
      </c>
      <c r="C30" s="83">
        <v>79</v>
      </c>
      <c r="D30" s="84">
        <v>63</v>
      </c>
      <c r="E30" s="83">
        <v>70.5</v>
      </c>
      <c r="F30" s="84">
        <v>93</v>
      </c>
      <c r="G30" s="83">
        <v>45</v>
      </c>
      <c r="H30" s="90">
        <v>32</v>
      </c>
      <c r="I30" s="98">
        <v>50</v>
      </c>
      <c r="J30" s="144">
        <f t="shared" si="1"/>
        <v>432.5</v>
      </c>
      <c r="K30" s="144">
        <f t="shared" si="0"/>
        <v>29</v>
      </c>
      <c r="L30" s="144">
        <f>总表!K109</f>
        <v>133</v>
      </c>
      <c r="M30" s="144">
        <f>总表!M109</f>
        <v>62</v>
      </c>
      <c r="N30" s="144">
        <f>总表!N109</f>
        <v>68</v>
      </c>
      <c r="O30" s="144">
        <f>总表!O109</f>
        <v>94</v>
      </c>
      <c r="P30" s="144">
        <f>总表!P109</f>
        <v>39</v>
      </c>
      <c r="Q30" s="144">
        <f>总表!Q109</f>
        <v>233</v>
      </c>
      <c r="R30" s="144">
        <f>总表!R109</f>
        <v>258</v>
      </c>
      <c r="S30" s="144">
        <f>总表!S109</f>
        <v>166</v>
      </c>
    </row>
    <row r="31" ht="18" customHeight="1" spans="1:19">
      <c r="A31" s="132">
        <v>190330</v>
      </c>
      <c r="B31" s="134" t="s">
        <v>138</v>
      </c>
      <c r="C31" s="83">
        <v>75.5</v>
      </c>
      <c r="D31" s="84">
        <v>51</v>
      </c>
      <c r="E31" s="83">
        <v>74</v>
      </c>
      <c r="F31" s="84">
        <v>91</v>
      </c>
      <c r="G31" s="83">
        <v>75</v>
      </c>
      <c r="H31" s="90">
        <v>57</v>
      </c>
      <c r="I31" s="98">
        <v>61</v>
      </c>
      <c r="J31" s="144">
        <f t="shared" si="1"/>
        <v>484.5</v>
      </c>
      <c r="K31" s="144">
        <f t="shared" si="0"/>
        <v>22</v>
      </c>
      <c r="L31" s="144">
        <f>总表!K110</f>
        <v>96</v>
      </c>
      <c r="M31" s="144">
        <f>总表!M110</f>
        <v>87</v>
      </c>
      <c r="N31" s="144">
        <f>总表!N110</f>
        <v>117</v>
      </c>
      <c r="O31" s="144">
        <f>总表!O110</f>
        <v>71</v>
      </c>
      <c r="P31" s="144">
        <f>总表!P110</f>
        <v>62</v>
      </c>
      <c r="Q31" s="144">
        <f>总表!Q110</f>
        <v>98</v>
      </c>
      <c r="R31" s="144">
        <f>总表!R110</f>
        <v>130</v>
      </c>
      <c r="S31" s="144">
        <f>总表!S110</f>
        <v>107</v>
      </c>
    </row>
    <row r="32" ht="18" customHeight="1" spans="1:19">
      <c r="A32" s="132">
        <v>190331</v>
      </c>
      <c r="B32" s="134" t="s">
        <v>139</v>
      </c>
      <c r="C32" s="83">
        <v>79</v>
      </c>
      <c r="D32" s="84">
        <v>72</v>
      </c>
      <c r="E32" s="83">
        <v>76</v>
      </c>
      <c r="F32" s="84">
        <v>81</v>
      </c>
      <c r="G32" s="83">
        <v>74</v>
      </c>
      <c r="H32" s="90">
        <v>51</v>
      </c>
      <c r="I32" s="98">
        <v>61</v>
      </c>
      <c r="J32" s="144">
        <f t="shared" si="1"/>
        <v>494</v>
      </c>
      <c r="K32" s="144">
        <f t="shared" si="0"/>
        <v>19</v>
      </c>
      <c r="L32" s="144">
        <f>总表!K111</f>
        <v>89</v>
      </c>
      <c r="M32" s="144">
        <f>总表!M111</f>
        <v>62</v>
      </c>
      <c r="N32" s="144">
        <f>总表!N111</f>
        <v>42</v>
      </c>
      <c r="O32" s="144">
        <f>总表!O111</f>
        <v>57</v>
      </c>
      <c r="P32" s="144">
        <f>总表!P111</f>
        <v>144</v>
      </c>
      <c r="Q32" s="144">
        <f>总表!Q111</f>
        <v>103</v>
      </c>
      <c r="R32" s="144">
        <f>总表!R111</f>
        <v>149</v>
      </c>
      <c r="S32" s="144">
        <f>总表!S111</f>
        <v>107</v>
      </c>
    </row>
    <row r="33" ht="18" customHeight="1" spans="1:19">
      <c r="A33" s="132">
        <v>190332</v>
      </c>
      <c r="B33" s="134" t="s">
        <v>140</v>
      </c>
      <c r="C33" s="83">
        <v>90</v>
      </c>
      <c r="D33" s="84">
        <v>96</v>
      </c>
      <c r="E33" s="83">
        <v>85.5</v>
      </c>
      <c r="F33" s="84">
        <v>95</v>
      </c>
      <c r="G33" s="83">
        <v>96</v>
      </c>
      <c r="H33" s="90">
        <v>99</v>
      </c>
      <c r="I33" s="98">
        <v>87</v>
      </c>
      <c r="J33" s="144">
        <f t="shared" si="1"/>
        <v>648.5</v>
      </c>
      <c r="K33" s="144">
        <f t="shared" si="0"/>
        <v>1</v>
      </c>
      <c r="L33" s="144">
        <f>总表!K112</f>
        <v>4</v>
      </c>
      <c r="M33" s="144">
        <f>总表!M112</f>
        <v>3</v>
      </c>
      <c r="N33" s="144">
        <f>总表!N112</f>
        <v>3</v>
      </c>
      <c r="O33" s="144">
        <f>总表!O112</f>
        <v>17</v>
      </c>
      <c r="P33" s="144">
        <f>总表!P112</f>
        <v>24</v>
      </c>
      <c r="Q33" s="144">
        <f>总表!Q112</f>
        <v>2</v>
      </c>
      <c r="R33" s="144">
        <f>总表!R112</f>
        <v>3</v>
      </c>
      <c r="S33" s="144">
        <f>总表!S112</f>
        <v>19</v>
      </c>
    </row>
    <row r="34" ht="18" customHeight="1" spans="1:19">
      <c r="A34" s="132">
        <v>190333</v>
      </c>
      <c r="B34" s="134" t="s">
        <v>141</v>
      </c>
      <c r="C34" s="83">
        <v>73</v>
      </c>
      <c r="D34" s="84">
        <v>66</v>
      </c>
      <c r="E34" s="83">
        <v>64</v>
      </c>
      <c r="F34" s="84">
        <v>68</v>
      </c>
      <c r="G34" s="83">
        <v>85</v>
      </c>
      <c r="H34" s="90">
        <v>65</v>
      </c>
      <c r="I34" s="98">
        <v>52</v>
      </c>
      <c r="J34" s="144">
        <f t="shared" si="1"/>
        <v>473</v>
      </c>
      <c r="K34" s="144">
        <f t="shared" si="0"/>
        <v>24</v>
      </c>
      <c r="L34" s="144">
        <f>总表!K113</f>
        <v>103</v>
      </c>
      <c r="M34" s="144">
        <f>总表!M113</f>
        <v>107</v>
      </c>
      <c r="N34" s="144">
        <f>总表!N113</f>
        <v>61</v>
      </c>
      <c r="O34" s="144">
        <f>总表!O113</f>
        <v>121</v>
      </c>
      <c r="P34" s="144">
        <f>总表!P113</f>
        <v>237</v>
      </c>
      <c r="Q34" s="144">
        <f>总表!Q113</f>
        <v>40</v>
      </c>
      <c r="R34" s="144">
        <f>总表!R113</f>
        <v>99</v>
      </c>
      <c r="S34" s="144">
        <f>总表!S113</f>
        <v>154</v>
      </c>
    </row>
    <row r="35" ht="18" customHeight="1" spans="1:19">
      <c r="A35" s="132">
        <v>190334</v>
      </c>
      <c r="B35" s="134" t="s">
        <v>142</v>
      </c>
      <c r="C35" s="83">
        <v>87</v>
      </c>
      <c r="D35" s="84">
        <v>57</v>
      </c>
      <c r="E35" s="83">
        <v>80</v>
      </c>
      <c r="F35" s="84">
        <v>95</v>
      </c>
      <c r="G35" s="83">
        <v>76</v>
      </c>
      <c r="H35" s="90">
        <v>84</v>
      </c>
      <c r="I35" s="98">
        <v>74</v>
      </c>
      <c r="J35" s="144">
        <f t="shared" si="1"/>
        <v>553</v>
      </c>
      <c r="K35" s="144">
        <f t="shared" si="0"/>
        <v>10</v>
      </c>
      <c r="L35" s="144">
        <f>总表!K114</f>
        <v>42</v>
      </c>
      <c r="M35" s="144">
        <f>总表!M114</f>
        <v>13</v>
      </c>
      <c r="N35" s="144">
        <f>总表!N114</f>
        <v>88</v>
      </c>
      <c r="O35" s="144">
        <f>总表!O114</f>
        <v>30</v>
      </c>
      <c r="P35" s="144">
        <f>总表!P114</f>
        <v>24</v>
      </c>
      <c r="Q35" s="144">
        <f>总表!Q114</f>
        <v>90</v>
      </c>
      <c r="R35" s="144">
        <f>总表!R114</f>
        <v>38</v>
      </c>
      <c r="S35" s="144">
        <f>总表!S114</f>
        <v>57</v>
      </c>
    </row>
    <row r="36" ht="18" customHeight="1" spans="1:19">
      <c r="A36" s="132">
        <v>190335</v>
      </c>
      <c r="B36" s="134" t="s">
        <v>143</v>
      </c>
      <c r="C36" s="83">
        <v>68</v>
      </c>
      <c r="D36" s="84">
        <v>66</v>
      </c>
      <c r="E36" s="83">
        <v>80</v>
      </c>
      <c r="F36" s="84">
        <v>81</v>
      </c>
      <c r="G36" s="83">
        <v>75</v>
      </c>
      <c r="H36" s="90">
        <v>52</v>
      </c>
      <c r="I36" s="98">
        <v>52</v>
      </c>
      <c r="J36" s="144">
        <f t="shared" si="1"/>
        <v>474</v>
      </c>
      <c r="K36" s="144">
        <f t="shared" si="0"/>
        <v>23</v>
      </c>
      <c r="L36" s="144">
        <f>总表!K115</f>
        <v>101</v>
      </c>
      <c r="M36" s="144">
        <f>总表!M115</f>
        <v>158</v>
      </c>
      <c r="N36" s="144">
        <f>总表!N115</f>
        <v>61</v>
      </c>
      <c r="O36" s="144">
        <f>总表!O115</f>
        <v>30</v>
      </c>
      <c r="P36" s="144">
        <f>总表!P115</f>
        <v>144</v>
      </c>
      <c r="Q36" s="144">
        <f>总表!Q115</f>
        <v>98</v>
      </c>
      <c r="R36" s="144">
        <f>总表!R115</f>
        <v>144</v>
      </c>
      <c r="S36" s="144">
        <f>总表!S115</f>
        <v>154</v>
      </c>
    </row>
    <row r="37" ht="18" customHeight="1" spans="1:19">
      <c r="A37" s="132">
        <v>190336</v>
      </c>
      <c r="B37" s="134" t="s">
        <v>144</v>
      </c>
      <c r="C37" s="83">
        <v>81.5</v>
      </c>
      <c r="D37" s="84">
        <v>68</v>
      </c>
      <c r="E37" s="83">
        <v>67.5</v>
      </c>
      <c r="F37" s="84">
        <v>92</v>
      </c>
      <c r="G37" s="83">
        <v>72</v>
      </c>
      <c r="H37" s="90">
        <v>61</v>
      </c>
      <c r="I37" s="98">
        <v>63</v>
      </c>
      <c r="J37" s="144">
        <f t="shared" si="1"/>
        <v>505</v>
      </c>
      <c r="K37" s="144">
        <f t="shared" si="0"/>
        <v>17</v>
      </c>
      <c r="L37" s="144">
        <f>总表!K116</f>
        <v>75</v>
      </c>
      <c r="M37" s="144">
        <f>总表!M116</f>
        <v>42</v>
      </c>
      <c r="N37" s="144">
        <f>总表!N116</f>
        <v>53</v>
      </c>
      <c r="O37" s="144">
        <f>总表!O116</f>
        <v>106</v>
      </c>
      <c r="P37" s="144">
        <f>总表!P116</f>
        <v>49</v>
      </c>
      <c r="Q37" s="144">
        <f>总表!Q116</f>
        <v>115</v>
      </c>
      <c r="R37" s="144">
        <f>总表!R116</f>
        <v>118</v>
      </c>
      <c r="S37" s="144">
        <f>总表!S116</f>
        <v>99</v>
      </c>
    </row>
    <row r="38" ht="18" customHeight="1" spans="1:19">
      <c r="A38" s="132">
        <v>190337</v>
      </c>
      <c r="B38" s="134" t="s">
        <v>145</v>
      </c>
      <c r="C38" s="83">
        <v>67.5</v>
      </c>
      <c r="D38" s="84">
        <v>14</v>
      </c>
      <c r="E38" s="83">
        <v>24</v>
      </c>
      <c r="F38" s="84">
        <v>76</v>
      </c>
      <c r="G38" s="83">
        <v>68</v>
      </c>
      <c r="H38" s="90">
        <v>31</v>
      </c>
      <c r="I38" s="98">
        <v>31</v>
      </c>
      <c r="J38" s="144">
        <f t="shared" si="1"/>
        <v>311.5</v>
      </c>
      <c r="K38" s="144">
        <f t="shared" si="0"/>
        <v>36</v>
      </c>
      <c r="L38" s="144">
        <f>总表!K117</f>
        <v>240</v>
      </c>
      <c r="M38" s="144">
        <f>总表!M117</f>
        <v>163</v>
      </c>
      <c r="N38" s="144">
        <f>总表!N117</f>
        <v>258</v>
      </c>
      <c r="O38" s="144">
        <f>总表!O117</f>
        <v>294</v>
      </c>
      <c r="P38" s="144">
        <f>总表!P117</f>
        <v>188</v>
      </c>
      <c r="Q38" s="144">
        <f>总表!Q117</f>
        <v>135</v>
      </c>
      <c r="R38" s="144">
        <f>总表!R117</f>
        <v>266</v>
      </c>
      <c r="S38" s="144">
        <f>总表!S117</f>
        <v>258</v>
      </c>
    </row>
    <row r="39" ht="18" customHeight="1" spans="1:12">
      <c r="A39" s="145"/>
      <c r="B39" s="135" t="s">
        <v>9</v>
      </c>
      <c r="C39" s="136">
        <f t="shared" ref="C39:J39" si="2">SUM(C2:C38)</f>
        <v>2878</v>
      </c>
      <c r="D39" s="136">
        <f t="shared" si="2"/>
        <v>2346</v>
      </c>
      <c r="E39" s="136">
        <f t="shared" si="2"/>
        <v>2579</v>
      </c>
      <c r="F39" s="136">
        <f t="shared" si="2"/>
        <v>3157</v>
      </c>
      <c r="G39" s="136">
        <f t="shared" si="2"/>
        <v>2672</v>
      </c>
      <c r="H39" s="136">
        <f t="shared" si="2"/>
        <v>2408</v>
      </c>
      <c r="I39" s="136">
        <f t="shared" si="2"/>
        <v>2302</v>
      </c>
      <c r="J39" s="136">
        <f t="shared" si="2"/>
        <v>18342</v>
      </c>
      <c r="K39" s="135"/>
      <c r="L39" s="135"/>
    </row>
    <row r="40" ht="18" customHeight="1" spans="1:12">
      <c r="A40" s="146"/>
      <c r="B40" s="137" t="s">
        <v>61</v>
      </c>
      <c r="C40" s="138">
        <f t="shared" ref="C40:I40" si="3">AVERAGE(C2:C38)</f>
        <v>77.7837837837838</v>
      </c>
      <c r="D40" s="138">
        <f t="shared" si="3"/>
        <v>63.4054054054054</v>
      </c>
      <c r="E40" s="138">
        <f t="shared" si="3"/>
        <v>69.7027027027027</v>
      </c>
      <c r="F40" s="138">
        <f t="shared" si="3"/>
        <v>85.3243243243243</v>
      </c>
      <c r="G40" s="138">
        <f t="shared" si="3"/>
        <v>72.2162162162162</v>
      </c>
      <c r="H40" s="138">
        <f t="shared" si="3"/>
        <v>65.0810810810811</v>
      </c>
      <c r="I40" s="138">
        <f t="shared" si="3"/>
        <v>62.2162162162162</v>
      </c>
      <c r="J40" s="137">
        <f>J39/37</f>
        <v>495.72972972973</v>
      </c>
      <c r="K40" s="137"/>
      <c r="L40" s="137"/>
    </row>
    <row r="41" ht="18" customHeight="1" spans="1:12">
      <c r="A41" s="146"/>
      <c r="B41" s="139" t="s">
        <v>62</v>
      </c>
      <c r="C41" s="137">
        <f t="shared" ref="C41:I41" si="4">COUNTIF(C2:C38,"&gt;=60")</f>
        <v>37</v>
      </c>
      <c r="D41" s="137">
        <f t="shared" si="4"/>
        <v>23</v>
      </c>
      <c r="E41" s="137">
        <f t="shared" si="4"/>
        <v>29</v>
      </c>
      <c r="F41" s="137">
        <f t="shared" si="4"/>
        <v>37</v>
      </c>
      <c r="G41" s="137">
        <f t="shared" si="4"/>
        <v>30</v>
      </c>
      <c r="H41" s="137">
        <f t="shared" si="4"/>
        <v>21</v>
      </c>
      <c r="I41" s="137">
        <f t="shared" si="4"/>
        <v>21</v>
      </c>
      <c r="J41" s="137"/>
      <c r="K41" s="137"/>
      <c r="L41" s="137"/>
    </row>
    <row r="42" ht="18" customHeight="1" spans="1:12">
      <c r="A42" s="146"/>
      <c r="B42" s="139" t="s">
        <v>63</v>
      </c>
      <c r="C42" s="137">
        <f t="shared" ref="C42:I42" si="5">COUNTIF(C2:C38,"&gt;=80")</f>
        <v>16</v>
      </c>
      <c r="D42" s="137">
        <f t="shared" si="5"/>
        <v>8</v>
      </c>
      <c r="E42" s="137">
        <f t="shared" si="5"/>
        <v>10</v>
      </c>
      <c r="F42" s="137">
        <f t="shared" si="5"/>
        <v>27</v>
      </c>
      <c r="G42" s="137">
        <f t="shared" si="5"/>
        <v>11</v>
      </c>
      <c r="H42" s="137">
        <f t="shared" si="5"/>
        <v>14</v>
      </c>
      <c r="I42" s="137">
        <f t="shared" si="5"/>
        <v>9</v>
      </c>
      <c r="J42" s="137"/>
      <c r="K42" s="137"/>
      <c r="L42" s="137"/>
    </row>
    <row r="43" ht="18" customHeight="1" spans="1:12">
      <c r="A43" s="137"/>
      <c r="B43" s="139" t="s">
        <v>64</v>
      </c>
      <c r="C43" s="139">
        <f t="shared" ref="C43:I43" si="6">COUNTIF(C2:C38,"&lt;60")</f>
        <v>0</v>
      </c>
      <c r="D43" s="139">
        <f t="shared" si="6"/>
        <v>14</v>
      </c>
      <c r="E43" s="139">
        <f t="shared" si="6"/>
        <v>8</v>
      </c>
      <c r="F43" s="139">
        <f t="shared" si="6"/>
        <v>0</v>
      </c>
      <c r="G43" s="139">
        <f t="shared" si="6"/>
        <v>7</v>
      </c>
      <c r="H43" s="139">
        <f t="shared" si="6"/>
        <v>16</v>
      </c>
      <c r="I43" s="139">
        <f t="shared" si="6"/>
        <v>16</v>
      </c>
      <c r="J43" s="137"/>
      <c r="K43" s="137"/>
      <c r="L43" s="137"/>
    </row>
    <row r="44" ht="18" customHeight="1" spans="2:9">
      <c r="B44" s="139" t="s">
        <v>65</v>
      </c>
      <c r="C44" s="138">
        <f t="shared" ref="C44:I44" si="7">MAX(C2:C38)</f>
        <v>90</v>
      </c>
      <c r="D44" s="138">
        <f t="shared" si="7"/>
        <v>98</v>
      </c>
      <c r="E44" s="138">
        <f t="shared" si="7"/>
        <v>92.5</v>
      </c>
      <c r="F44" s="138">
        <f t="shared" si="7"/>
        <v>97</v>
      </c>
      <c r="G44" s="138">
        <f t="shared" si="7"/>
        <v>96</v>
      </c>
      <c r="H44" s="138">
        <f t="shared" si="7"/>
        <v>99</v>
      </c>
      <c r="I44" s="138">
        <f t="shared" si="7"/>
        <v>92</v>
      </c>
    </row>
    <row r="45" ht="27.75" customHeight="1" spans="2:9">
      <c r="B45" s="139" t="s">
        <v>66</v>
      </c>
      <c r="C45" s="137">
        <f t="shared" ref="C45:I45" si="8">MIN(C2:C38)</f>
        <v>63.5</v>
      </c>
      <c r="D45" s="137">
        <f t="shared" si="8"/>
        <v>14</v>
      </c>
      <c r="E45" s="137">
        <f t="shared" si="8"/>
        <v>24</v>
      </c>
      <c r="F45" s="137">
        <f t="shared" si="8"/>
        <v>63</v>
      </c>
      <c r="G45" s="137">
        <f t="shared" si="8"/>
        <v>37</v>
      </c>
      <c r="H45" s="137">
        <f t="shared" si="8"/>
        <v>27</v>
      </c>
      <c r="I45" s="137">
        <f t="shared" si="8"/>
        <v>26</v>
      </c>
    </row>
    <row r="46" ht="29.25" customHeight="1" spans="2:9">
      <c r="B46" s="139" t="s">
        <v>67</v>
      </c>
      <c r="C46" s="137">
        <f t="shared" ref="C46:I46" si="9">COUNT(C2:C38)</f>
        <v>37</v>
      </c>
      <c r="D46" s="137">
        <f t="shared" si="9"/>
        <v>37</v>
      </c>
      <c r="E46" s="137">
        <f t="shared" si="9"/>
        <v>37</v>
      </c>
      <c r="F46" s="137">
        <f t="shared" si="9"/>
        <v>37</v>
      </c>
      <c r="G46" s="137">
        <f t="shared" si="9"/>
        <v>37</v>
      </c>
      <c r="H46" s="137">
        <f t="shared" si="9"/>
        <v>37</v>
      </c>
      <c r="I46" s="137">
        <f t="shared" si="9"/>
        <v>37</v>
      </c>
    </row>
    <row r="47" ht="18" customHeight="1" spans="2:9">
      <c r="B47" s="139" t="s">
        <v>68</v>
      </c>
      <c r="C47" s="138">
        <f t="shared" ref="C47:I47" si="10">C42/C46*100</f>
        <v>43.2432432432432</v>
      </c>
      <c r="D47" s="138">
        <f t="shared" si="10"/>
        <v>21.6216216216216</v>
      </c>
      <c r="E47" s="138">
        <f t="shared" si="10"/>
        <v>27.027027027027</v>
      </c>
      <c r="F47" s="138">
        <f t="shared" si="10"/>
        <v>72.972972972973</v>
      </c>
      <c r="G47" s="138">
        <f t="shared" si="10"/>
        <v>29.7297297297297</v>
      </c>
      <c r="H47" s="138">
        <f t="shared" si="10"/>
        <v>37.8378378378378</v>
      </c>
      <c r="I47" s="138">
        <f t="shared" si="10"/>
        <v>24.3243243243243</v>
      </c>
    </row>
    <row r="48" ht="18" customHeight="1" spans="2:9">
      <c r="B48" s="139" t="s">
        <v>69</v>
      </c>
      <c r="C48" s="140">
        <f t="shared" ref="C48:I48" si="11">C41/C46*100</f>
        <v>100</v>
      </c>
      <c r="D48" s="140">
        <f t="shared" si="11"/>
        <v>62.1621621621622</v>
      </c>
      <c r="E48" s="140">
        <f t="shared" si="11"/>
        <v>78.3783783783784</v>
      </c>
      <c r="F48" s="140">
        <f t="shared" si="11"/>
        <v>100</v>
      </c>
      <c r="G48" s="140">
        <f t="shared" si="11"/>
        <v>81.0810810810811</v>
      </c>
      <c r="H48" s="140">
        <f t="shared" si="11"/>
        <v>56.7567567567568</v>
      </c>
      <c r="I48" s="140">
        <f t="shared" si="11"/>
        <v>56.7567567567568</v>
      </c>
    </row>
    <row r="49" ht="18" customHeight="1" spans="2:9">
      <c r="B49" s="139"/>
      <c r="C49" s="140"/>
      <c r="D49" s="140"/>
      <c r="E49" s="140"/>
      <c r="F49" s="140"/>
      <c r="G49" s="140"/>
      <c r="H49" s="140"/>
      <c r="I49" s="140"/>
    </row>
    <row r="50" ht="18" customHeight="1" spans="2:9">
      <c r="B50" s="139"/>
      <c r="C50" s="140"/>
      <c r="D50" s="140"/>
      <c r="E50" s="140"/>
      <c r="F50" s="140"/>
      <c r="G50" s="140"/>
      <c r="H50" s="140"/>
      <c r="I50" s="140"/>
    </row>
    <row r="51" ht="18" customHeight="1" spans="2:9">
      <c r="B51" s="139"/>
      <c r="C51" s="138"/>
      <c r="D51" s="138"/>
      <c r="E51" s="138"/>
      <c r="F51" s="138"/>
      <c r="G51" s="138"/>
      <c r="H51" s="138"/>
      <c r="I51" s="138"/>
    </row>
    <row r="52" ht="18" customHeight="1" spans="2:9">
      <c r="B52" s="139"/>
      <c r="C52" s="138"/>
      <c r="D52" s="138"/>
      <c r="E52" s="138"/>
      <c r="F52" s="138"/>
      <c r="G52" s="138"/>
      <c r="H52" s="138"/>
      <c r="I52" s="138"/>
    </row>
  </sheetData>
  <pageMargins left="0.550694444444444" right="0.550694444444444" top="0.590277777777778" bottom="0.590277777777778" header="0.511805555555556" footer="0.511805555555556"/>
  <pageSetup paperSize="136" orientation="portrait" horizontalDpi="600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2"/>
  <sheetViews>
    <sheetView zoomScale="90" zoomScaleNormal="90" workbookViewId="0">
      <pane xSplit="2" ySplit="1" topLeftCell="C14" activePane="bottomRight" state="frozen"/>
      <selection/>
      <selection pane="topRight"/>
      <selection pane="bottomLeft"/>
      <selection pane="bottomRight" activeCell="C34" sqref="C34"/>
    </sheetView>
  </sheetViews>
  <sheetFormatPr defaultColWidth="9" defaultRowHeight="30" customHeight="1"/>
  <cols>
    <col min="1" max="1" width="10" style="131" customWidth="1"/>
    <col min="2" max="2" width="14.875" style="131" customWidth="1"/>
    <col min="3" max="12" width="8.625" style="131" customWidth="1"/>
    <col min="13" max="16384" width="9" style="131"/>
  </cols>
  <sheetData>
    <row r="1" customHeight="1" spans="1:19">
      <c r="A1" s="132" t="s">
        <v>0</v>
      </c>
      <c r="B1" s="132" t="s">
        <v>70</v>
      </c>
      <c r="C1" s="133" t="s">
        <v>2</v>
      </c>
      <c r="D1" s="133" t="s">
        <v>3</v>
      </c>
      <c r="E1" s="133" t="s">
        <v>4</v>
      </c>
      <c r="F1" s="141" t="s">
        <v>5</v>
      </c>
      <c r="G1" s="141" t="s">
        <v>6</v>
      </c>
      <c r="H1" s="141" t="s">
        <v>7</v>
      </c>
      <c r="I1" s="142" t="s">
        <v>8</v>
      </c>
      <c r="J1" s="142" t="s">
        <v>9</v>
      </c>
      <c r="K1" s="132" t="s">
        <v>146</v>
      </c>
      <c r="L1" s="132" t="s">
        <v>11</v>
      </c>
      <c r="M1" s="87" t="s">
        <v>12</v>
      </c>
      <c r="N1" s="87" t="s">
        <v>13</v>
      </c>
      <c r="O1" s="87" t="s">
        <v>14</v>
      </c>
      <c r="P1" s="87" t="s">
        <v>15</v>
      </c>
      <c r="Q1" s="87" t="s">
        <v>16</v>
      </c>
      <c r="R1" s="87" t="s">
        <v>17</v>
      </c>
      <c r="S1" s="87" t="s">
        <v>18</v>
      </c>
    </row>
    <row r="2" ht="18" customHeight="1" spans="1:19">
      <c r="A2" s="132">
        <v>190401</v>
      </c>
      <c r="B2" s="134" t="s">
        <v>147</v>
      </c>
      <c r="C2" s="81">
        <v>47.5</v>
      </c>
      <c r="D2" s="82">
        <v>16</v>
      </c>
      <c r="E2" s="88">
        <v>22</v>
      </c>
      <c r="F2" s="82">
        <v>46</v>
      </c>
      <c r="G2" s="81">
        <v>28</v>
      </c>
      <c r="H2" s="89">
        <v>11</v>
      </c>
      <c r="I2" s="96">
        <v>32</v>
      </c>
      <c r="J2" s="144">
        <f>C2+D2+E2+F2+G2+H2+I2</f>
        <v>202.5</v>
      </c>
      <c r="K2" s="144">
        <f>RANK(J2,$J$2:$J$41,0)</f>
        <v>35</v>
      </c>
      <c r="L2" s="144">
        <f>总表!K118</f>
        <v>295</v>
      </c>
      <c r="M2" s="144">
        <f>总表!M118</f>
        <v>271</v>
      </c>
      <c r="N2" s="144">
        <f>总表!N118</f>
        <v>254</v>
      </c>
      <c r="O2" s="144">
        <f>总表!O118</f>
        <v>300</v>
      </c>
      <c r="P2" s="144">
        <f>总表!P118</f>
        <v>294</v>
      </c>
      <c r="Q2" s="144">
        <f>总表!Q118</f>
        <v>284</v>
      </c>
      <c r="R2" s="144">
        <f>总表!R118</f>
        <v>307</v>
      </c>
      <c r="S2" s="144">
        <f>总表!S118</f>
        <v>251</v>
      </c>
    </row>
    <row r="3" ht="18" customHeight="1" spans="1:19">
      <c r="A3" s="132">
        <v>190402</v>
      </c>
      <c r="B3" s="134" t="s">
        <v>148</v>
      </c>
      <c r="C3" s="83">
        <v>81.5</v>
      </c>
      <c r="D3" s="84">
        <v>73</v>
      </c>
      <c r="E3" s="88">
        <v>76</v>
      </c>
      <c r="F3" s="84">
        <v>78</v>
      </c>
      <c r="G3" s="83">
        <v>71</v>
      </c>
      <c r="H3" s="90">
        <v>79</v>
      </c>
      <c r="I3" s="98">
        <v>87</v>
      </c>
      <c r="J3" s="144">
        <f t="shared" ref="J3:J41" si="0">C3+D3+E3+F3+G3+H3+I3</f>
        <v>545.5</v>
      </c>
      <c r="K3" s="144">
        <f t="shared" ref="K3:K17" si="1">RANK(J3,$J$2:$J$41,0)</f>
        <v>6</v>
      </c>
      <c r="L3" s="144">
        <f>总表!K119</f>
        <v>46</v>
      </c>
      <c r="M3" s="144">
        <f>总表!M119</f>
        <v>42</v>
      </c>
      <c r="N3" s="144">
        <f>总表!N119</f>
        <v>39</v>
      </c>
      <c r="O3" s="144">
        <f>总表!O119</f>
        <v>57</v>
      </c>
      <c r="P3" s="144">
        <f>总表!P119</f>
        <v>164</v>
      </c>
      <c r="Q3" s="144">
        <f>总表!Q119</f>
        <v>117</v>
      </c>
      <c r="R3" s="144">
        <f>总表!R119</f>
        <v>54</v>
      </c>
      <c r="S3" s="144">
        <f>总表!S119</f>
        <v>19</v>
      </c>
    </row>
    <row r="4" ht="18" customHeight="1" spans="1:19">
      <c r="A4" s="132">
        <v>190403</v>
      </c>
      <c r="B4" s="134" t="s">
        <v>149</v>
      </c>
      <c r="C4" s="83">
        <v>60</v>
      </c>
      <c r="D4" s="84">
        <v>13</v>
      </c>
      <c r="E4" s="88">
        <v>39.5</v>
      </c>
      <c r="F4" s="84">
        <v>80</v>
      </c>
      <c r="G4" s="83">
        <v>37</v>
      </c>
      <c r="H4" s="90">
        <v>39.5</v>
      </c>
      <c r="I4" s="98">
        <v>40</v>
      </c>
      <c r="J4" s="144">
        <f t="shared" si="0"/>
        <v>309</v>
      </c>
      <c r="K4" s="144">
        <f t="shared" si="1"/>
        <v>32</v>
      </c>
      <c r="L4" s="144">
        <f>总表!K120</f>
        <v>243</v>
      </c>
      <c r="M4" s="144">
        <f>总表!M120</f>
        <v>219</v>
      </c>
      <c r="N4" s="144">
        <f>总表!N120</f>
        <v>266</v>
      </c>
      <c r="O4" s="144">
        <f>总表!O120</f>
        <v>227</v>
      </c>
      <c r="P4" s="144">
        <f>总表!P120</f>
        <v>151</v>
      </c>
      <c r="Q4" s="144">
        <f>总表!Q120</f>
        <v>262</v>
      </c>
      <c r="R4" s="144">
        <f>总表!R120</f>
        <v>216</v>
      </c>
      <c r="S4" s="144">
        <f>总表!S120</f>
        <v>221</v>
      </c>
    </row>
    <row r="5" ht="18" customHeight="1" spans="1:19">
      <c r="A5" s="132">
        <v>190404</v>
      </c>
      <c r="B5" s="134" t="s">
        <v>150</v>
      </c>
      <c r="C5" s="83">
        <v>60</v>
      </c>
      <c r="D5" s="84">
        <v>60</v>
      </c>
      <c r="E5" s="88">
        <v>52.5</v>
      </c>
      <c r="F5" s="84">
        <v>73</v>
      </c>
      <c r="G5" s="83">
        <v>36</v>
      </c>
      <c r="H5" s="90">
        <v>52</v>
      </c>
      <c r="I5" s="98">
        <v>64</v>
      </c>
      <c r="J5" s="144">
        <f t="shared" si="0"/>
        <v>397.5</v>
      </c>
      <c r="K5" s="144">
        <f t="shared" si="1"/>
        <v>20</v>
      </c>
      <c r="L5" s="144">
        <f>总表!K121</f>
        <v>172</v>
      </c>
      <c r="M5" s="144">
        <f>总表!M121</f>
        <v>219</v>
      </c>
      <c r="N5" s="144">
        <f>总表!N121</f>
        <v>77</v>
      </c>
      <c r="O5" s="144">
        <f>总表!O121</f>
        <v>175</v>
      </c>
      <c r="P5" s="144">
        <f>总表!P121</f>
        <v>215</v>
      </c>
      <c r="Q5" s="144">
        <f>总表!Q121</f>
        <v>266</v>
      </c>
      <c r="R5" s="144">
        <f>总表!R121</f>
        <v>144</v>
      </c>
      <c r="S5" s="144">
        <f>总表!S121</f>
        <v>95</v>
      </c>
    </row>
    <row r="6" ht="18" customHeight="1" spans="1:19">
      <c r="A6" s="132">
        <v>190405</v>
      </c>
      <c r="B6" s="134" t="s">
        <v>151</v>
      </c>
      <c r="C6" s="83">
        <v>41.5</v>
      </c>
      <c r="D6" s="84">
        <v>14</v>
      </c>
      <c r="E6" s="88">
        <v>20</v>
      </c>
      <c r="F6" s="84">
        <v>32</v>
      </c>
      <c r="G6" s="83">
        <v>21</v>
      </c>
      <c r="H6" s="90">
        <v>26</v>
      </c>
      <c r="I6" s="98">
        <v>24</v>
      </c>
      <c r="J6" s="144">
        <f t="shared" si="0"/>
        <v>178.5</v>
      </c>
      <c r="K6" s="144">
        <f t="shared" si="1"/>
        <v>36</v>
      </c>
      <c r="L6" s="144">
        <f>总表!K122</f>
        <v>301</v>
      </c>
      <c r="M6" s="144">
        <f>总表!M122</f>
        <v>282</v>
      </c>
      <c r="N6" s="144">
        <f>总表!N122</f>
        <v>258</v>
      </c>
      <c r="O6" s="144">
        <f>总表!O122</f>
        <v>302</v>
      </c>
      <c r="P6" s="144">
        <f>总表!P122</f>
        <v>303</v>
      </c>
      <c r="Q6" s="144">
        <f>总表!Q122</f>
        <v>298</v>
      </c>
      <c r="R6" s="144">
        <f>总表!R122</f>
        <v>276</v>
      </c>
      <c r="S6" s="144">
        <f>总表!S122</f>
        <v>293</v>
      </c>
    </row>
    <row r="7" ht="18" customHeight="1" spans="1:19">
      <c r="A7" s="132">
        <v>190406</v>
      </c>
      <c r="B7" s="134" t="s">
        <v>152</v>
      </c>
      <c r="C7" s="83">
        <v>87.5</v>
      </c>
      <c r="D7" s="84">
        <v>46</v>
      </c>
      <c r="E7" s="88">
        <v>66</v>
      </c>
      <c r="F7" s="84">
        <v>92</v>
      </c>
      <c r="G7" s="83">
        <v>84</v>
      </c>
      <c r="H7" s="90">
        <v>83</v>
      </c>
      <c r="I7" s="98">
        <v>69</v>
      </c>
      <c r="J7" s="144">
        <f t="shared" si="0"/>
        <v>527.5</v>
      </c>
      <c r="K7" s="144">
        <f t="shared" si="1"/>
        <v>9</v>
      </c>
      <c r="L7" s="144">
        <f>总表!K123</f>
        <v>62</v>
      </c>
      <c r="M7" s="144">
        <f>总表!M123</f>
        <v>10</v>
      </c>
      <c r="N7" s="144">
        <f>总表!N123</f>
        <v>141</v>
      </c>
      <c r="O7" s="144">
        <f>总表!O123</f>
        <v>116</v>
      </c>
      <c r="P7" s="144">
        <f>总表!P123</f>
        <v>49</v>
      </c>
      <c r="Q7" s="144">
        <f>总表!Q123</f>
        <v>44</v>
      </c>
      <c r="R7" s="144">
        <f>总表!R123</f>
        <v>44</v>
      </c>
      <c r="S7" s="144">
        <f>总表!S123</f>
        <v>84</v>
      </c>
    </row>
    <row r="8" ht="18" customHeight="1" spans="1:19">
      <c r="A8" s="132">
        <v>190407</v>
      </c>
      <c r="B8" s="134" t="s">
        <v>153</v>
      </c>
      <c r="C8" s="83">
        <v>69.5</v>
      </c>
      <c r="D8" s="84">
        <v>40.5</v>
      </c>
      <c r="E8" s="88">
        <v>53</v>
      </c>
      <c r="F8" s="84">
        <v>76</v>
      </c>
      <c r="G8" s="83">
        <v>80</v>
      </c>
      <c r="H8" s="90">
        <v>41</v>
      </c>
      <c r="I8" s="98">
        <v>64</v>
      </c>
      <c r="J8" s="144">
        <f t="shared" si="0"/>
        <v>424</v>
      </c>
      <c r="K8" s="144">
        <f t="shared" si="1"/>
        <v>15</v>
      </c>
      <c r="L8" s="144">
        <f>总表!K124</f>
        <v>140</v>
      </c>
      <c r="M8" s="144">
        <f>总表!M124</f>
        <v>141</v>
      </c>
      <c r="N8" s="144">
        <f>总表!N124</f>
        <v>167</v>
      </c>
      <c r="O8" s="144">
        <f>总表!O124</f>
        <v>172</v>
      </c>
      <c r="P8" s="144">
        <f>总表!P124</f>
        <v>188</v>
      </c>
      <c r="Q8" s="144">
        <f>总表!Q124</f>
        <v>57</v>
      </c>
      <c r="R8" s="144">
        <f>总表!R124</f>
        <v>197</v>
      </c>
      <c r="S8" s="144">
        <f>总表!S124</f>
        <v>95</v>
      </c>
    </row>
    <row r="9" ht="18" customHeight="1" spans="1:19">
      <c r="A9" s="132">
        <v>190408</v>
      </c>
      <c r="B9" s="134" t="s">
        <v>154</v>
      </c>
      <c r="C9" s="83">
        <v>82</v>
      </c>
      <c r="D9" s="84">
        <v>89</v>
      </c>
      <c r="E9" s="88">
        <v>87</v>
      </c>
      <c r="F9" s="91">
        <v>88</v>
      </c>
      <c r="G9" s="83">
        <v>89</v>
      </c>
      <c r="H9" s="90">
        <v>91</v>
      </c>
      <c r="I9" s="98">
        <v>81</v>
      </c>
      <c r="J9" s="144">
        <f t="shared" si="0"/>
        <v>607</v>
      </c>
      <c r="K9" s="144">
        <f t="shared" si="1"/>
        <v>2</v>
      </c>
      <c r="L9" s="144">
        <f>总表!K125</f>
        <v>16</v>
      </c>
      <c r="M9" s="144">
        <f>总表!M125</f>
        <v>38</v>
      </c>
      <c r="N9" s="144">
        <f>总表!N125</f>
        <v>7</v>
      </c>
      <c r="O9" s="144">
        <f>总表!O125</f>
        <v>13</v>
      </c>
      <c r="P9" s="144">
        <f>总表!P125</f>
        <v>88</v>
      </c>
      <c r="Q9" s="144">
        <f>总表!Q125</f>
        <v>21</v>
      </c>
      <c r="R9" s="144">
        <f>总表!R125</f>
        <v>20</v>
      </c>
      <c r="S9" s="144">
        <f>总表!S125</f>
        <v>36</v>
      </c>
    </row>
    <row r="10" ht="18" customHeight="1" spans="1:19">
      <c r="A10" s="132">
        <v>190409</v>
      </c>
      <c r="B10" s="134" t="s">
        <v>155</v>
      </c>
      <c r="C10" s="83">
        <v>65</v>
      </c>
      <c r="D10" s="84">
        <v>34.5</v>
      </c>
      <c r="E10" s="88">
        <v>44</v>
      </c>
      <c r="F10" s="84">
        <v>78</v>
      </c>
      <c r="G10" s="83">
        <v>39</v>
      </c>
      <c r="H10" s="90">
        <v>60</v>
      </c>
      <c r="I10" s="98">
        <v>60</v>
      </c>
      <c r="J10" s="144">
        <f t="shared" si="0"/>
        <v>380.5</v>
      </c>
      <c r="K10" s="144">
        <f t="shared" si="1"/>
        <v>22</v>
      </c>
      <c r="L10" s="144">
        <f>总表!K126</f>
        <v>184</v>
      </c>
      <c r="M10" s="144">
        <f>总表!M126</f>
        <v>184</v>
      </c>
      <c r="N10" s="144">
        <f>总表!N126</f>
        <v>186</v>
      </c>
      <c r="O10" s="144">
        <f>总表!O126</f>
        <v>214</v>
      </c>
      <c r="P10" s="144">
        <f>总表!P126</f>
        <v>164</v>
      </c>
      <c r="Q10" s="144">
        <f>总表!Q126</f>
        <v>255</v>
      </c>
      <c r="R10" s="144">
        <f>总表!R126</f>
        <v>123</v>
      </c>
      <c r="S10" s="144">
        <f>总表!S126</f>
        <v>113</v>
      </c>
    </row>
    <row r="11" ht="18" customHeight="1" spans="1:19">
      <c r="A11" s="132">
        <v>190410</v>
      </c>
      <c r="B11" s="134" t="s">
        <v>156</v>
      </c>
      <c r="C11" s="83">
        <v>67</v>
      </c>
      <c r="D11" s="84">
        <v>49.5</v>
      </c>
      <c r="E11" s="88">
        <v>39.5</v>
      </c>
      <c r="F11" s="84">
        <v>60</v>
      </c>
      <c r="G11" s="83">
        <v>48</v>
      </c>
      <c r="H11" s="90">
        <v>36</v>
      </c>
      <c r="I11" s="98">
        <v>51</v>
      </c>
      <c r="J11" s="144">
        <f t="shared" si="0"/>
        <v>351</v>
      </c>
      <c r="K11" s="144">
        <f t="shared" si="1"/>
        <v>24</v>
      </c>
      <c r="L11" s="144">
        <f>总表!K127</f>
        <v>210</v>
      </c>
      <c r="M11" s="144">
        <f>总表!M127</f>
        <v>169</v>
      </c>
      <c r="N11" s="144">
        <f>总表!N127</f>
        <v>124</v>
      </c>
      <c r="O11" s="144">
        <f>总表!O127</f>
        <v>227</v>
      </c>
      <c r="P11" s="144">
        <f>总表!P127</f>
        <v>266</v>
      </c>
      <c r="Q11" s="144">
        <f>总表!Q127</f>
        <v>225</v>
      </c>
      <c r="R11" s="144">
        <f>总表!R127</f>
        <v>233</v>
      </c>
      <c r="S11" s="144">
        <f>总表!S127</f>
        <v>160</v>
      </c>
    </row>
    <row r="12" ht="18" customHeight="1" spans="1:19">
      <c r="A12" s="132">
        <v>190411</v>
      </c>
      <c r="B12" s="134" t="s">
        <v>157</v>
      </c>
      <c r="C12" s="83">
        <v>71.5</v>
      </c>
      <c r="D12" s="84">
        <v>44</v>
      </c>
      <c r="E12" s="88">
        <v>50.5</v>
      </c>
      <c r="F12" s="84">
        <v>77</v>
      </c>
      <c r="G12" s="83">
        <v>75</v>
      </c>
      <c r="H12" s="90">
        <v>62</v>
      </c>
      <c r="I12" s="98">
        <v>60</v>
      </c>
      <c r="J12" s="144">
        <f t="shared" si="0"/>
        <v>440</v>
      </c>
      <c r="K12" s="144">
        <f t="shared" si="1"/>
        <v>13</v>
      </c>
      <c r="L12" s="144">
        <f>总表!K128</f>
        <v>127</v>
      </c>
      <c r="M12" s="144">
        <f>总表!M128</f>
        <v>120</v>
      </c>
      <c r="N12" s="144">
        <f>总表!N128</f>
        <v>151</v>
      </c>
      <c r="O12" s="144">
        <f>总表!O128</f>
        <v>181</v>
      </c>
      <c r="P12" s="144">
        <f>总表!P128</f>
        <v>174</v>
      </c>
      <c r="Q12" s="144">
        <f>总表!Q128</f>
        <v>98</v>
      </c>
      <c r="R12" s="144">
        <f>总表!R128</f>
        <v>114</v>
      </c>
      <c r="S12" s="144">
        <f>总表!S128</f>
        <v>113</v>
      </c>
    </row>
    <row r="13" ht="18" customHeight="1" spans="1:19">
      <c r="A13" s="132">
        <v>190412</v>
      </c>
      <c r="B13" s="134" t="s">
        <v>158</v>
      </c>
      <c r="C13" s="83">
        <v>82.5</v>
      </c>
      <c r="D13" s="84">
        <v>60</v>
      </c>
      <c r="E13" s="88">
        <v>71.5</v>
      </c>
      <c r="F13" s="84">
        <v>96</v>
      </c>
      <c r="G13" s="83">
        <v>76</v>
      </c>
      <c r="H13" s="90">
        <v>64</v>
      </c>
      <c r="I13" s="98">
        <v>78</v>
      </c>
      <c r="J13" s="144">
        <f t="shared" si="0"/>
        <v>528</v>
      </c>
      <c r="K13" s="144">
        <f t="shared" si="1"/>
        <v>8</v>
      </c>
      <c r="L13" s="144">
        <f>总表!K129</f>
        <v>61</v>
      </c>
      <c r="M13" s="144">
        <f>总表!M129</f>
        <v>33</v>
      </c>
      <c r="N13" s="144">
        <f>总表!N129</f>
        <v>77</v>
      </c>
      <c r="O13" s="144">
        <f>总表!O129</f>
        <v>87</v>
      </c>
      <c r="P13" s="144">
        <f>总表!P129</f>
        <v>18</v>
      </c>
      <c r="Q13" s="144">
        <f>总表!Q129</f>
        <v>90</v>
      </c>
      <c r="R13" s="144">
        <f>总表!R129</f>
        <v>107</v>
      </c>
      <c r="S13" s="144">
        <f>总表!S129</f>
        <v>46</v>
      </c>
    </row>
    <row r="14" ht="18" customHeight="1" spans="1:19">
      <c r="A14" s="132">
        <v>190413</v>
      </c>
      <c r="B14" s="134" t="s">
        <v>159</v>
      </c>
      <c r="C14" s="83">
        <v>83</v>
      </c>
      <c r="D14" s="84">
        <v>33.5</v>
      </c>
      <c r="E14" s="88">
        <v>67.5</v>
      </c>
      <c r="F14" s="84">
        <v>79</v>
      </c>
      <c r="G14" s="83">
        <v>61</v>
      </c>
      <c r="H14" s="90">
        <v>53</v>
      </c>
      <c r="I14" s="98">
        <v>51</v>
      </c>
      <c r="J14" s="144">
        <f t="shared" si="0"/>
        <v>428</v>
      </c>
      <c r="K14" s="144">
        <f t="shared" si="1"/>
        <v>14</v>
      </c>
      <c r="L14" s="144">
        <f>总表!K130</f>
        <v>136</v>
      </c>
      <c r="M14" s="144">
        <f>总表!M130</f>
        <v>28</v>
      </c>
      <c r="N14" s="144">
        <f>总表!N130</f>
        <v>189</v>
      </c>
      <c r="O14" s="144">
        <f>总表!O130</f>
        <v>106</v>
      </c>
      <c r="P14" s="144">
        <f>总表!P130</f>
        <v>156</v>
      </c>
      <c r="Q14" s="144">
        <f>总表!Q130</f>
        <v>173</v>
      </c>
      <c r="R14" s="144">
        <f>总表!R130</f>
        <v>141</v>
      </c>
      <c r="S14" s="144">
        <f>总表!S130</f>
        <v>160</v>
      </c>
    </row>
    <row r="15" ht="18" customHeight="1" spans="1:19">
      <c r="A15" s="132">
        <v>190414</v>
      </c>
      <c r="B15" s="134" t="s">
        <v>160</v>
      </c>
      <c r="C15" s="83">
        <v>70.5</v>
      </c>
      <c r="D15" s="84">
        <v>58</v>
      </c>
      <c r="E15" s="88">
        <v>44.5</v>
      </c>
      <c r="F15" s="84">
        <v>74</v>
      </c>
      <c r="G15" s="83">
        <v>55</v>
      </c>
      <c r="H15" s="90">
        <v>56</v>
      </c>
      <c r="I15" s="98">
        <v>62</v>
      </c>
      <c r="J15" s="144">
        <f t="shared" si="0"/>
        <v>420</v>
      </c>
      <c r="K15" s="144">
        <f t="shared" si="1"/>
        <v>17</v>
      </c>
      <c r="L15" s="144">
        <f>总表!K131</f>
        <v>149</v>
      </c>
      <c r="M15" s="144">
        <f>总表!M131</f>
        <v>130</v>
      </c>
      <c r="N15" s="144">
        <f>总表!N131</f>
        <v>83</v>
      </c>
      <c r="O15" s="144">
        <f>总表!O131</f>
        <v>212</v>
      </c>
      <c r="P15" s="144">
        <f>总表!P131</f>
        <v>208</v>
      </c>
      <c r="Q15" s="144">
        <f>总表!Q131</f>
        <v>197</v>
      </c>
      <c r="R15" s="144">
        <f>总表!R131</f>
        <v>133</v>
      </c>
      <c r="S15" s="144">
        <f>总表!S131</f>
        <v>102</v>
      </c>
    </row>
    <row r="16" ht="18" customHeight="1" spans="1:19">
      <c r="A16" s="132">
        <v>190415</v>
      </c>
      <c r="B16" s="134" t="s">
        <v>161</v>
      </c>
      <c r="C16" s="83">
        <v>62</v>
      </c>
      <c r="D16" s="84">
        <v>22</v>
      </c>
      <c r="E16" s="88">
        <v>45</v>
      </c>
      <c r="F16" s="84">
        <v>83</v>
      </c>
      <c r="G16" s="83">
        <v>49</v>
      </c>
      <c r="H16" s="90">
        <v>28</v>
      </c>
      <c r="I16" s="98">
        <v>28</v>
      </c>
      <c r="J16" s="144">
        <f t="shared" si="0"/>
        <v>317</v>
      </c>
      <c r="K16" s="144">
        <f t="shared" si="1"/>
        <v>30</v>
      </c>
      <c r="L16" s="144">
        <f>总表!K132</f>
        <v>239</v>
      </c>
      <c r="M16" s="144">
        <f>总表!M132</f>
        <v>206</v>
      </c>
      <c r="N16" s="144">
        <f>总表!N132</f>
        <v>229</v>
      </c>
      <c r="O16" s="144">
        <f>总表!O132</f>
        <v>208</v>
      </c>
      <c r="P16" s="144">
        <f>总表!P132</f>
        <v>129</v>
      </c>
      <c r="Q16" s="144">
        <f>总表!Q132</f>
        <v>219</v>
      </c>
      <c r="R16" s="144">
        <f>总表!R132</f>
        <v>273</v>
      </c>
      <c r="S16" s="144">
        <f>总表!S132</f>
        <v>275</v>
      </c>
    </row>
    <row r="17" ht="18" customHeight="1" spans="1:19">
      <c r="A17" s="132">
        <v>190416</v>
      </c>
      <c r="B17" s="134" t="s">
        <v>162</v>
      </c>
      <c r="C17" s="83">
        <v>67</v>
      </c>
      <c r="D17" s="84">
        <v>57.5</v>
      </c>
      <c r="E17" s="88">
        <v>41</v>
      </c>
      <c r="F17" s="84">
        <v>60</v>
      </c>
      <c r="G17" s="83">
        <v>28</v>
      </c>
      <c r="H17" s="90">
        <v>65</v>
      </c>
      <c r="I17" s="98">
        <v>69</v>
      </c>
      <c r="J17" s="144">
        <f t="shared" si="0"/>
        <v>387.5</v>
      </c>
      <c r="K17" s="144">
        <f t="shared" si="1"/>
        <v>21</v>
      </c>
      <c r="L17" s="144">
        <f>总表!K133</f>
        <v>180</v>
      </c>
      <c r="M17" s="144">
        <f>总表!M133</f>
        <v>169</v>
      </c>
      <c r="N17" s="144">
        <f>总表!N133</f>
        <v>87</v>
      </c>
      <c r="O17" s="144">
        <f>总表!O133</f>
        <v>223</v>
      </c>
      <c r="P17" s="144">
        <f>总表!P133</f>
        <v>266</v>
      </c>
      <c r="Q17" s="144">
        <f>总表!Q133</f>
        <v>284</v>
      </c>
      <c r="R17" s="144">
        <f>总表!R133</f>
        <v>99</v>
      </c>
      <c r="S17" s="144">
        <f>总表!S133</f>
        <v>84</v>
      </c>
    </row>
    <row r="18" ht="18" customHeight="1" spans="1:19">
      <c r="A18" s="132">
        <v>190417</v>
      </c>
      <c r="B18" s="134" t="s">
        <v>163</v>
      </c>
      <c r="C18" s="83">
        <v>67.5</v>
      </c>
      <c r="D18" s="84">
        <v>22.5</v>
      </c>
      <c r="E18" s="88">
        <v>32</v>
      </c>
      <c r="F18" s="84">
        <v>70</v>
      </c>
      <c r="G18" s="83">
        <v>40</v>
      </c>
      <c r="H18" s="90">
        <v>33</v>
      </c>
      <c r="I18" s="98">
        <v>45</v>
      </c>
      <c r="J18" s="144">
        <f t="shared" si="0"/>
        <v>310</v>
      </c>
      <c r="K18" s="144">
        <f t="shared" ref="K18:K41" si="2">RANK(J18,$J$2:$J$41,0)</f>
        <v>31</v>
      </c>
      <c r="L18" s="144">
        <f>总表!K134</f>
        <v>241</v>
      </c>
      <c r="M18" s="144">
        <f>总表!M134</f>
        <v>163</v>
      </c>
      <c r="N18" s="144">
        <f>总表!N134</f>
        <v>228</v>
      </c>
      <c r="O18" s="144">
        <f>总表!O134</f>
        <v>254</v>
      </c>
      <c r="P18" s="144">
        <f>总表!P134</f>
        <v>231</v>
      </c>
      <c r="Q18" s="144">
        <f>总表!Q134</f>
        <v>252</v>
      </c>
      <c r="R18" s="144">
        <f>总表!R134</f>
        <v>252</v>
      </c>
      <c r="S18" s="144">
        <f>总表!S134</f>
        <v>193</v>
      </c>
    </row>
    <row r="19" ht="18" customHeight="1" spans="1:19">
      <c r="A19" s="132">
        <v>190418</v>
      </c>
      <c r="B19" s="134" t="s">
        <v>164</v>
      </c>
      <c r="C19" s="83">
        <v>76</v>
      </c>
      <c r="D19" s="84">
        <v>27.5</v>
      </c>
      <c r="E19" s="88">
        <v>58.5</v>
      </c>
      <c r="F19" s="84">
        <v>90</v>
      </c>
      <c r="G19" s="83">
        <v>65</v>
      </c>
      <c r="H19" s="90">
        <v>41</v>
      </c>
      <c r="I19" s="98">
        <v>55</v>
      </c>
      <c r="J19" s="144">
        <f t="shared" si="0"/>
        <v>413</v>
      </c>
      <c r="K19" s="144">
        <f t="shared" si="2"/>
        <v>18</v>
      </c>
      <c r="L19" s="144">
        <f>总表!K135</f>
        <v>153</v>
      </c>
      <c r="M19" s="144">
        <f>总表!M135</f>
        <v>82</v>
      </c>
      <c r="N19" s="144">
        <f>总表!N135</f>
        <v>212</v>
      </c>
      <c r="O19" s="144">
        <f>总表!O135</f>
        <v>145</v>
      </c>
      <c r="P19" s="144">
        <f>总表!P135</f>
        <v>67</v>
      </c>
      <c r="Q19" s="144">
        <f>总表!Q135</f>
        <v>151</v>
      </c>
      <c r="R19" s="144">
        <f>总表!R135</f>
        <v>197</v>
      </c>
      <c r="S19" s="144">
        <f>总表!S135</f>
        <v>141</v>
      </c>
    </row>
    <row r="20" ht="18" customHeight="1" spans="1:19">
      <c r="A20" s="132">
        <v>190419</v>
      </c>
      <c r="B20" s="134" t="s">
        <v>165</v>
      </c>
      <c r="C20" s="83">
        <v>65</v>
      </c>
      <c r="D20" s="84">
        <v>30</v>
      </c>
      <c r="E20" s="88">
        <v>28.5</v>
      </c>
      <c r="F20" s="84">
        <v>73</v>
      </c>
      <c r="G20" s="83">
        <v>29</v>
      </c>
      <c r="H20" s="90">
        <v>33</v>
      </c>
      <c r="I20" s="98">
        <v>30</v>
      </c>
      <c r="J20" s="144">
        <f t="shared" si="0"/>
        <v>288.5</v>
      </c>
      <c r="K20" s="144">
        <f t="shared" si="2"/>
        <v>34</v>
      </c>
      <c r="L20" s="144">
        <f>总表!K136</f>
        <v>263</v>
      </c>
      <c r="M20" s="144">
        <f>总表!M136</f>
        <v>184</v>
      </c>
      <c r="N20" s="144">
        <f>总表!N136</f>
        <v>199</v>
      </c>
      <c r="O20" s="144">
        <f>总表!O136</f>
        <v>273</v>
      </c>
      <c r="P20" s="144">
        <f>总表!P136</f>
        <v>215</v>
      </c>
      <c r="Q20" s="144">
        <f>总表!Q136</f>
        <v>282</v>
      </c>
      <c r="R20" s="144">
        <f>总表!R136</f>
        <v>252</v>
      </c>
      <c r="S20" s="144">
        <f>总表!S136</f>
        <v>263</v>
      </c>
    </row>
    <row r="21" ht="18" customHeight="1" spans="1:19">
      <c r="A21" s="132">
        <v>190420</v>
      </c>
      <c r="B21" s="134" t="s">
        <v>166</v>
      </c>
      <c r="C21" s="83">
        <v>65</v>
      </c>
      <c r="D21" s="84">
        <v>26</v>
      </c>
      <c r="E21" s="88">
        <v>32</v>
      </c>
      <c r="F21" s="84">
        <v>54</v>
      </c>
      <c r="G21" s="83">
        <v>49</v>
      </c>
      <c r="H21" s="90">
        <v>50</v>
      </c>
      <c r="I21" s="98">
        <v>56</v>
      </c>
      <c r="J21" s="144">
        <f t="shared" si="0"/>
        <v>332</v>
      </c>
      <c r="K21" s="144">
        <f t="shared" si="2"/>
        <v>27</v>
      </c>
      <c r="L21" s="144">
        <f>总表!K137</f>
        <v>224</v>
      </c>
      <c r="M21" s="144">
        <f>总表!M137</f>
        <v>184</v>
      </c>
      <c r="N21" s="144">
        <f>总表!N137</f>
        <v>217</v>
      </c>
      <c r="O21" s="144">
        <f>总表!O137</f>
        <v>254</v>
      </c>
      <c r="P21" s="144">
        <f>总表!P137</f>
        <v>283</v>
      </c>
      <c r="Q21" s="144">
        <f>总表!Q137</f>
        <v>219</v>
      </c>
      <c r="R21" s="144">
        <f>总表!R137</f>
        <v>153</v>
      </c>
      <c r="S21" s="144">
        <f>总表!S137</f>
        <v>134</v>
      </c>
    </row>
    <row r="22" ht="18" customHeight="1" spans="1:19">
      <c r="A22" s="132">
        <v>190421</v>
      </c>
      <c r="B22" s="134" t="s">
        <v>167</v>
      </c>
      <c r="C22" s="83">
        <v>79.5</v>
      </c>
      <c r="D22" s="84">
        <v>87</v>
      </c>
      <c r="E22" s="88">
        <v>88</v>
      </c>
      <c r="F22" s="84">
        <v>88</v>
      </c>
      <c r="G22" s="83">
        <v>66</v>
      </c>
      <c r="H22" s="90">
        <v>78</v>
      </c>
      <c r="I22" s="98">
        <v>73</v>
      </c>
      <c r="J22" s="144">
        <f t="shared" si="0"/>
        <v>559.5</v>
      </c>
      <c r="K22" s="144">
        <f t="shared" si="2"/>
        <v>5</v>
      </c>
      <c r="L22" s="144">
        <f>总表!K138</f>
        <v>35</v>
      </c>
      <c r="M22" s="144">
        <f>总表!M138</f>
        <v>56</v>
      </c>
      <c r="N22" s="144">
        <f>总表!N138</f>
        <v>10</v>
      </c>
      <c r="O22" s="144">
        <f>总表!O138</f>
        <v>10</v>
      </c>
      <c r="P22" s="144">
        <f>总表!P138</f>
        <v>88</v>
      </c>
      <c r="Q22" s="144">
        <f>总表!Q138</f>
        <v>145</v>
      </c>
      <c r="R22" s="144">
        <f>总表!R138</f>
        <v>64</v>
      </c>
      <c r="S22" s="144">
        <f>总表!S138</f>
        <v>61</v>
      </c>
    </row>
    <row r="23" ht="18" customHeight="1" spans="1:19">
      <c r="A23" s="132">
        <v>190422</v>
      </c>
      <c r="B23" s="134" t="s">
        <v>168</v>
      </c>
      <c r="C23" s="83">
        <v>58</v>
      </c>
      <c r="D23" s="84">
        <v>34</v>
      </c>
      <c r="E23" s="88">
        <v>30.5</v>
      </c>
      <c r="F23" s="84">
        <v>72</v>
      </c>
      <c r="G23" s="83">
        <v>46</v>
      </c>
      <c r="H23" s="90">
        <v>39</v>
      </c>
      <c r="I23" s="98">
        <v>54</v>
      </c>
      <c r="J23" s="144">
        <f t="shared" si="0"/>
        <v>333.5</v>
      </c>
      <c r="K23" s="144">
        <f t="shared" si="2"/>
        <v>26</v>
      </c>
      <c r="L23" s="144">
        <f>总表!K139</f>
        <v>223</v>
      </c>
      <c r="M23" s="144">
        <f>总表!M139</f>
        <v>228</v>
      </c>
      <c r="N23" s="144">
        <f>总表!N139</f>
        <v>188</v>
      </c>
      <c r="O23" s="144">
        <f>总表!O139</f>
        <v>263</v>
      </c>
      <c r="P23" s="144">
        <f>总表!P139</f>
        <v>222</v>
      </c>
      <c r="Q23" s="144">
        <f>总表!Q139</f>
        <v>228</v>
      </c>
      <c r="R23" s="144">
        <f>总表!R139</f>
        <v>219</v>
      </c>
      <c r="S23" s="144">
        <f>总表!S139</f>
        <v>146</v>
      </c>
    </row>
    <row r="24" ht="18" customHeight="1" spans="1:19">
      <c r="A24" s="132">
        <v>190423</v>
      </c>
      <c r="B24" s="134" t="s">
        <v>169</v>
      </c>
      <c r="C24" s="83">
        <v>85.5</v>
      </c>
      <c r="D24" s="84">
        <v>77</v>
      </c>
      <c r="E24" s="88">
        <v>76</v>
      </c>
      <c r="F24" s="84">
        <v>95</v>
      </c>
      <c r="G24" s="83">
        <v>87</v>
      </c>
      <c r="H24" s="90">
        <v>62</v>
      </c>
      <c r="I24" s="98">
        <v>80</v>
      </c>
      <c r="J24" s="144">
        <f t="shared" si="0"/>
        <v>562.5</v>
      </c>
      <c r="K24" s="144">
        <f t="shared" si="2"/>
        <v>4</v>
      </c>
      <c r="L24" s="144">
        <f>总表!K140</f>
        <v>32</v>
      </c>
      <c r="M24" s="144">
        <f>总表!M140</f>
        <v>17</v>
      </c>
      <c r="N24" s="144">
        <f>总表!N140</f>
        <v>26</v>
      </c>
      <c r="O24" s="144">
        <f>总表!O140</f>
        <v>57</v>
      </c>
      <c r="P24" s="144">
        <f>总表!P140</f>
        <v>24</v>
      </c>
      <c r="Q24" s="144">
        <f>总表!Q140</f>
        <v>30</v>
      </c>
      <c r="R24" s="144">
        <f>总表!R140</f>
        <v>114</v>
      </c>
      <c r="S24" s="144">
        <f>总表!S140</f>
        <v>39</v>
      </c>
    </row>
    <row r="25" ht="18" customHeight="1" spans="1:19">
      <c r="A25" s="132">
        <v>190424</v>
      </c>
      <c r="B25" s="134" t="s">
        <v>170</v>
      </c>
      <c r="C25" s="83">
        <v>87</v>
      </c>
      <c r="D25" s="84">
        <v>77</v>
      </c>
      <c r="E25" s="88">
        <v>70</v>
      </c>
      <c r="F25" s="84">
        <v>93</v>
      </c>
      <c r="G25" s="83">
        <v>85</v>
      </c>
      <c r="H25" s="90">
        <v>90</v>
      </c>
      <c r="I25" s="98">
        <v>92</v>
      </c>
      <c r="J25" s="144">
        <f t="shared" si="0"/>
        <v>594</v>
      </c>
      <c r="K25" s="144">
        <f t="shared" si="2"/>
        <v>3</v>
      </c>
      <c r="L25" s="144">
        <f>总表!K141</f>
        <v>22</v>
      </c>
      <c r="M25" s="144">
        <f>总表!M141</f>
        <v>13</v>
      </c>
      <c r="N25" s="144">
        <f>总表!N141</f>
        <v>26</v>
      </c>
      <c r="O25" s="144">
        <f>总表!O141</f>
        <v>96</v>
      </c>
      <c r="P25" s="144">
        <f>总表!P141</f>
        <v>39</v>
      </c>
      <c r="Q25" s="144">
        <f>总表!Q141</f>
        <v>40</v>
      </c>
      <c r="R25" s="144">
        <f>总表!R141</f>
        <v>24</v>
      </c>
      <c r="S25" s="144">
        <f>总表!S141</f>
        <v>8</v>
      </c>
    </row>
    <row r="26" ht="18" customHeight="1" spans="1:19">
      <c r="A26" s="132">
        <v>190425</v>
      </c>
      <c r="B26" s="134" t="s">
        <v>171</v>
      </c>
      <c r="C26" s="83">
        <v>9.5</v>
      </c>
      <c r="D26" s="84">
        <v>6</v>
      </c>
      <c r="E26" s="88">
        <v>23.5</v>
      </c>
      <c r="F26" s="84">
        <v>17</v>
      </c>
      <c r="G26" s="83">
        <v>16</v>
      </c>
      <c r="H26" s="90">
        <v>25</v>
      </c>
      <c r="I26" s="98">
        <v>16</v>
      </c>
      <c r="J26" s="144">
        <f t="shared" si="0"/>
        <v>113</v>
      </c>
      <c r="K26" s="144">
        <f t="shared" si="2"/>
        <v>38</v>
      </c>
      <c r="L26" s="144">
        <f>总表!K142</f>
        <v>307</v>
      </c>
      <c r="M26" s="144">
        <f>总表!M142</f>
        <v>306</v>
      </c>
      <c r="N26" s="144">
        <f>总表!N142</f>
        <v>302</v>
      </c>
      <c r="O26" s="144">
        <f>总表!O142</f>
        <v>297</v>
      </c>
      <c r="P26" s="144">
        <f>总表!P142</f>
        <v>308</v>
      </c>
      <c r="Q26" s="144">
        <f>总表!Q142</f>
        <v>302</v>
      </c>
      <c r="R26" s="144">
        <f>总表!R142</f>
        <v>278</v>
      </c>
      <c r="S26" s="144">
        <f>总表!S142</f>
        <v>306</v>
      </c>
    </row>
    <row r="27" ht="18" customHeight="1" spans="1:19">
      <c r="A27" s="132">
        <v>190426</v>
      </c>
      <c r="B27" s="134" t="s">
        <v>172</v>
      </c>
      <c r="C27" s="83">
        <v>76.5</v>
      </c>
      <c r="D27" s="84">
        <v>22</v>
      </c>
      <c r="E27" s="88">
        <v>41</v>
      </c>
      <c r="F27" s="84">
        <v>56</v>
      </c>
      <c r="G27" s="83">
        <v>62</v>
      </c>
      <c r="H27" s="90">
        <v>42</v>
      </c>
      <c r="I27" s="98">
        <v>53</v>
      </c>
      <c r="J27" s="144">
        <f t="shared" si="0"/>
        <v>352.5</v>
      </c>
      <c r="K27" s="144">
        <f t="shared" si="2"/>
        <v>23</v>
      </c>
      <c r="L27" s="144">
        <f>总表!K143</f>
        <v>206</v>
      </c>
      <c r="M27" s="144">
        <f>总表!M143</f>
        <v>78</v>
      </c>
      <c r="N27" s="144">
        <f>总表!N143</f>
        <v>229</v>
      </c>
      <c r="O27" s="144">
        <f>总表!O143</f>
        <v>223</v>
      </c>
      <c r="P27" s="144">
        <f>总表!P143</f>
        <v>279</v>
      </c>
      <c r="Q27" s="144">
        <f>总表!Q143</f>
        <v>168</v>
      </c>
      <c r="R27" s="144">
        <f>总表!R143</f>
        <v>193</v>
      </c>
      <c r="S27" s="144">
        <f>总表!S143</f>
        <v>151</v>
      </c>
    </row>
    <row r="28" ht="18" customHeight="1" spans="1:19">
      <c r="A28" s="132">
        <v>190427</v>
      </c>
      <c r="B28" s="134" t="s">
        <v>173</v>
      </c>
      <c r="C28" s="83">
        <v>67</v>
      </c>
      <c r="D28" s="84">
        <v>52.5</v>
      </c>
      <c r="E28" s="88">
        <v>31</v>
      </c>
      <c r="F28" s="84">
        <v>83</v>
      </c>
      <c r="G28" s="83">
        <v>67</v>
      </c>
      <c r="H28" s="90">
        <v>50</v>
      </c>
      <c r="I28" s="98">
        <v>70</v>
      </c>
      <c r="J28" s="144">
        <f t="shared" si="0"/>
        <v>420.5</v>
      </c>
      <c r="K28" s="144">
        <f t="shared" si="2"/>
        <v>16</v>
      </c>
      <c r="L28" s="144">
        <f>总表!K144</f>
        <v>148</v>
      </c>
      <c r="M28" s="144">
        <f>总表!M144</f>
        <v>169</v>
      </c>
      <c r="N28" s="144">
        <f>总表!N144</f>
        <v>109</v>
      </c>
      <c r="O28" s="144">
        <f>总表!O144</f>
        <v>262</v>
      </c>
      <c r="P28" s="144">
        <f>总表!P144</f>
        <v>129</v>
      </c>
      <c r="Q28" s="144">
        <f>总表!Q144</f>
        <v>140</v>
      </c>
      <c r="R28" s="144">
        <f>总表!R144</f>
        <v>153</v>
      </c>
      <c r="S28" s="144">
        <f>总表!S144</f>
        <v>77</v>
      </c>
    </row>
    <row r="29" ht="18" customHeight="1" spans="1:19">
      <c r="A29" s="132">
        <v>190428</v>
      </c>
      <c r="B29" s="134" t="s">
        <v>174</v>
      </c>
      <c r="C29" s="83">
        <v>69</v>
      </c>
      <c r="D29" s="84">
        <v>69</v>
      </c>
      <c r="E29" s="88">
        <v>57.5</v>
      </c>
      <c r="F29" s="84">
        <v>90</v>
      </c>
      <c r="G29" s="83">
        <v>84</v>
      </c>
      <c r="H29" s="90">
        <v>80</v>
      </c>
      <c r="I29" s="98">
        <v>87</v>
      </c>
      <c r="J29" s="144">
        <f t="shared" si="0"/>
        <v>536.5</v>
      </c>
      <c r="K29" s="144">
        <f t="shared" si="2"/>
        <v>7</v>
      </c>
      <c r="L29" s="144">
        <f>总表!K145</f>
        <v>52</v>
      </c>
      <c r="M29" s="144">
        <f>总表!M145</f>
        <v>150</v>
      </c>
      <c r="N29" s="144">
        <f>总表!N145</f>
        <v>49</v>
      </c>
      <c r="O29" s="144">
        <f>总表!O145</f>
        <v>148</v>
      </c>
      <c r="P29" s="144">
        <f>总表!P145</f>
        <v>67</v>
      </c>
      <c r="Q29" s="144">
        <f>总表!Q145</f>
        <v>44</v>
      </c>
      <c r="R29" s="144">
        <f>总表!R145</f>
        <v>51</v>
      </c>
      <c r="S29" s="144">
        <f>总表!S145</f>
        <v>19</v>
      </c>
    </row>
    <row r="30" ht="18" customHeight="1" spans="1:19">
      <c r="A30" s="132">
        <v>190429</v>
      </c>
      <c r="B30" s="134" t="s">
        <v>175</v>
      </c>
      <c r="C30" s="83">
        <v>70</v>
      </c>
      <c r="D30" s="84">
        <v>78</v>
      </c>
      <c r="E30" s="88">
        <v>45.5</v>
      </c>
      <c r="F30" s="84">
        <v>76</v>
      </c>
      <c r="G30" s="83">
        <v>37</v>
      </c>
      <c r="H30" s="90">
        <v>37</v>
      </c>
      <c r="I30" s="98">
        <v>58</v>
      </c>
      <c r="J30" s="144">
        <f t="shared" si="0"/>
        <v>401.5</v>
      </c>
      <c r="K30" s="144">
        <f t="shared" si="2"/>
        <v>19</v>
      </c>
      <c r="L30" s="144">
        <f>总表!K146</f>
        <v>167</v>
      </c>
      <c r="M30" s="144">
        <f>总表!M146</f>
        <v>138</v>
      </c>
      <c r="N30" s="144">
        <f>总表!N146</f>
        <v>23</v>
      </c>
      <c r="O30" s="144">
        <f>总表!O146</f>
        <v>206</v>
      </c>
      <c r="P30" s="144">
        <f>总表!P146</f>
        <v>188</v>
      </c>
      <c r="Q30" s="144">
        <f>总表!Q146</f>
        <v>262</v>
      </c>
      <c r="R30" s="144">
        <f>总表!R146</f>
        <v>229</v>
      </c>
      <c r="S30" s="144">
        <f>总表!S146</f>
        <v>128</v>
      </c>
    </row>
    <row r="31" ht="18" customHeight="1" spans="1:19">
      <c r="A31" s="132">
        <v>190430</v>
      </c>
      <c r="B31" s="134" t="s">
        <v>176</v>
      </c>
      <c r="C31" s="83">
        <v>90.5</v>
      </c>
      <c r="D31" s="84">
        <v>88</v>
      </c>
      <c r="E31" s="88">
        <v>90</v>
      </c>
      <c r="F31" s="84">
        <v>97</v>
      </c>
      <c r="G31" s="83">
        <v>100</v>
      </c>
      <c r="H31" s="90">
        <v>100</v>
      </c>
      <c r="I31" s="98">
        <v>93</v>
      </c>
      <c r="J31" s="144">
        <f t="shared" si="0"/>
        <v>658.5</v>
      </c>
      <c r="K31" s="144">
        <f t="shared" si="2"/>
        <v>1</v>
      </c>
      <c r="L31" s="144">
        <f>总表!K147</f>
        <v>1</v>
      </c>
      <c r="M31" s="144">
        <f>总表!M147</f>
        <v>2</v>
      </c>
      <c r="N31" s="144">
        <f>总表!N147</f>
        <v>9</v>
      </c>
      <c r="O31" s="144">
        <f>总表!O147</f>
        <v>2</v>
      </c>
      <c r="P31" s="144">
        <f>总表!P147</f>
        <v>13</v>
      </c>
      <c r="Q31" s="144">
        <f>总表!Q147</f>
        <v>1</v>
      </c>
      <c r="R31" s="144">
        <f>总表!R147</f>
        <v>1</v>
      </c>
      <c r="S31" s="144">
        <f>总表!S147</f>
        <v>7</v>
      </c>
    </row>
    <row r="32" ht="18" customHeight="1" spans="1:19">
      <c r="A32" s="132">
        <v>190431</v>
      </c>
      <c r="B32" s="134" t="s">
        <v>177</v>
      </c>
      <c r="C32" s="83">
        <v>54</v>
      </c>
      <c r="D32" s="84">
        <v>73</v>
      </c>
      <c r="E32" s="88">
        <v>27.5</v>
      </c>
      <c r="F32" s="84">
        <v>76</v>
      </c>
      <c r="G32" s="83">
        <v>23</v>
      </c>
      <c r="H32" s="90">
        <v>38</v>
      </c>
      <c r="I32" s="98">
        <v>28</v>
      </c>
      <c r="J32" s="144">
        <f t="shared" si="0"/>
        <v>319.5</v>
      </c>
      <c r="K32" s="144">
        <f t="shared" si="2"/>
        <v>29</v>
      </c>
      <c r="L32" s="144">
        <f>总表!K148</f>
        <v>234</v>
      </c>
      <c r="M32" s="144">
        <f>总表!M148</f>
        <v>247</v>
      </c>
      <c r="N32" s="144">
        <f>总表!N148</f>
        <v>39</v>
      </c>
      <c r="O32" s="144">
        <f>总表!O148</f>
        <v>281</v>
      </c>
      <c r="P32" s="144">
        <f>总表!P148</f>
        <v>188</v>
      </c>
      <c r="Q32" s="144">
        <f>总表!Q148</f>
        <v>295</v>
      </c>
      <c r="R32" s="144">
        <f>总表!R148</f>
        <v>226</v>
      </c>
      <c r="S32" s="144">
        <f>总表!S148</f>
        <v>275</v>
      </c>
    </row>
    <row r="33" ht="18" customHeight="1" spans="1:19">
      <c r="A33" s="132">
        <v>190432</v>
      </c>
      <c r="B33" s="134" t="s">
        <v>178</v>
      </c>
      <c r="C33" s="83">
        <v>68</v>
      </c>
      <c r="D33" s="84">
        <v>28.5</v>
      </c>
      <c r="E33" s="88">
        <v>69</v>
      </c>
      <c r="F33" s="84">
        <v>77</v>
      </c>
      <c r="G33" s="83">
        <v>44</v>
      </c>
      <c r="H33" s="90">
        <v>39.5</v>
      </c>
      <c r="I33" s="98">
        <v>22</v>
      </c>
      <c r="J33" s="144">
        <f t="shared" si="0"/>
        <v>348</v>
      </c>
      <c r="K33" s="144">
        <f t="shared" si="2"/>
        <v>25</v>
      </c>
      <c r="L33" s="144">
        <f>总表!K149</f>
        <v>214</v>
      </c>
      <c r="M33" s="144">
        <f>总表!M149</f>
        <v>158</v>
      </c>
      <c r="N33" s="144">
        <f>总表!N149</f>
        <v>208</v>
      </c>
      <c r="O33" s="144">
        <f>总表!O149</f>
        <v>99</v>
      </c>
      <c r="P33" s="144">
        <f>总表!P149</f>
        <v>174</v>
      </c>
      <c r="Q33" s="144">
        <f>总表!Q149</f>
        <v>241</v>
      </c>
      <c r="R33" s="144">
        <f>总表!R149</f>
        <v>216</v>
      </c>
      <c r="S33" s="144">
        <f>总表!S149</f>
        <v>296</v>
      </c>
    </row>
    <row r="34" ht="18" customHeight="1" spans="1:19">
      <c r="A34" s="132">
        <v>190433</v>
      </c>
      <c r="B34" s="134" t="s">
        <v>179</v>
      </c>
      <c r="C34" s="85">
        <v>82</v>
      </c>
      <c r="D34" s="84">
        <v>51</v>
      </c>
      <c r="E34" s="88">
        <v>73.5</v>
      </c>
      <c r="F34" s="84">
        <v>88</v>
      </c>
      <c r="G34" s="83">
        <v>74</v>
      </c>
      <c r="H34" s="90">
        <v>66</v>
      </c>
      <c r="I34" s="98">
        <v>70</v>
      </c>
      <c r="J34" s="144">
        <f t="shared" si="0"/>
        <v>504.5</v>
      </c>
      <c r="K34" s="144">
        <f t="shared" si="2"/>
        <v>10</v>
      </c>
      <c r="L34" s="144">
        <f>总表!K150</f>
        <v>77</v>
      </c>
      <c r="M34" s="144">
        <f>总表!M150</f>
        <v>38</v>
      </c>
      <c r="N34" s="144">
        <f>总表!N150</f>
        <v>117</v>
      </c>
      <c r="O34" s="144">
        <f>总表!O150</f>
        <v>76</v>
      </c>
      <c r="P34" s="144">
        <f>总表!P150</f>
        <v>88</v>
      </c>
      <c r="Q34" s="144">
        <f>总表!Q150</f>
        <v>103</v>
      </c>
      <c r="R34" s="144">
        <f>总表!R150</f>
        <v>93</v>
      </c>
      <c r="S34" s="144">
        <f>总表!S150</f>
        <v>77</v>
      </c>
    </row>
    <row r="35" ht="18" customHeight="1" spans="1:19">
      <c r="A35" s="132">
        <v>190434</v>
      </c>
      <c r="B35" s="134" t="s">
        <v>180</v>
      </c>
      <c r="C35" s="83"/>
      <c r="D35" s="84"/>
      <c r="E35" s="88"/>
      <c r="F35" s="84"/>
      <c r="G35" s="83"/>
      <c r="H35" s="90"/>
      <c r="I35" s="98"/>
      <c r="J35" s="144">
        <f t="shared" si="0"/>
        <v>0</v>
      </c>
      <c r="K35" s="144">
        <f t="shared" si="2"/>
        <v>40</v>
      </c>
      <c r="L35" s="144">
        <f>总表!K151</f>
        <v>310</v>
      </c>
      <c r="M35" s="144" t="e">
        <f>总表!M151</f>
        <v>#N/A</v>
      </c>
      <c r="N35" s="144" t="e">
        <f>总表!N151</f>
        <v>#N/A</v>
      </c>
      <c r="O35" s="144" t="e">
        <f>总表!O151</f>
        <v>#N/A</v>
      </c>
      <c r="P35" s="144" t="e">
        <f>总表!P151</f>
        <v>#N/A</v>
      </c>
      <c r="Q35" s="144" t="e">
        <f>总表!Q151</f>
        <v>#N/A</v>
      </c>
      <c r="R35" s="144" t="e">
        <f>总表!R151</f>
        <v>#N/A</v>
      </c>
      <c r="S35" s="144" t="e">
        <f>总表!S151</f>
        <v>#N/A</v>
      </c>
    </row>
    <row r="36" ht="18" customHeight="1" spans="1:19">
      <c r="A36" s="132">
        <v>190435</v>
      </c>
      <c r="B36" s="134" t="s">
        <v>181</v>
      </c>
      <c r="C36" s="83">
        <v>73</v>
      </c>
      <c r="D36" s="84">
        <v>67</v>
      </c>
      <c r="E36" s="88">
        <v>69.5</v>
      </c>
      <c r="F36" s="84">
        <v>72</v>
      </c>
      <c r="G36" s="83">
        <v>70</v>
      </c>
      <c r="H36" s="90">
        <v>67</v>
      </c>
      <c r="I36" s="98">
        <v>50</v>
      </c>
      <c r="J36" s="144">
        <f t="shared" si="0"/>
        <v>468.5</v>
      </c>
      <c r="K36" s="144">
        <f t="shared" si="2"/>
        <v>11</v>
      </c>
      <c r="L36" s="144">
        <f>总表!K152</f>
        <v>107</v>
      </c>
      <c r="M36" s="144">
        <f>总表!M152</f>
        <v>107</v>
      </c>
      <c r="N36" s="144">
        <f>总表!N152</f>
        <v>57</v>
      </c>
      <c r="O36" s="144">
        <f>总表!O152</f>
        <v>97</v>
      </c>
      <c r="P36" s="144">
        <f>总表!P152</f>
        <v>222</v>
      </c>
      <c r="Q36" s="144">
        <f>总表!Q152</f>
        <v>123</v>
      </c>
      <c r="R36" s="144">
        <f>总表!R152</f>
        <v>88</v>
      </c>
      <c r="S36" s="144">
        <f>总表!S152</f>
        <v>166</v>
      </c>
    </row>
    <row r="37" ht="18" customHeight="1" spans="1:19">
      <c r="A37" s="132">
        <v>190436</v>
      </c>
      <c r="B37" s="134" t="s">
        <v>182</v>
      </c>
      <c r="C37" s="83">
        <v>54</v>
      </c>
      <c r="D37" s="84">
        <v>24</v>
      </c>
      <c r="E37" s="88">
        <v>54</v>
      </c>
      <c r="F37" s="84">
        <v>76</v>
      </c>
      <c r="G37" s="83">
        <v>30</v>
      </c>
      <c r="H37" s="90">
        <v>34</v>
      </c>
      <c r="I37" s="98">
        <v>54</v>
      </c>
      <c r="J37" s="144">
        <f t="shared" si="0"/>
        <v>326</v>
      </c>
      <c r="K37" s="144">
        <f t="shared" si="2"/>
        <v>28</v>
      </c>
      <c r="L37" s="144">
        <f>总表!K153</f>
        <v>228</v>
      </c>
      <c r="M37" s="144">
        <f>总表!M153</f>
        <v>247</v>
      </c>
      <c r="N37" s="144">
        <f>总表!N153</f>
        <v>222</v>
      </c>
      <c r="O37" s="144">
        <f>总表!O153</f>
        <v>169</v>
      </c>
      <c r="P37" s="144">
        <f>总表!P153</f>
        <v>188</v>
      </c>
      <c r="Q37" s="144">
        <f>总表!Q153</f>
        <v>280</v>
      </c>
      <c r="R37" s="144">
        <f>总表!R153</f>
        <v>247</v>
      </c>
      <c r="S37" s="144">
        <f>总表!S153</f>
        <v>146</v>
      </c>
    </row>
    <row r="38" ht="18" customHeight="1" spans="1:19">
      <c r="A38" s="132">
        <v>190437</v>
      </c>
      <c r="B38" s="134" t="s">
        <v>183</v>
      </c>
      <c r="C38" s="83">
        <v>80</v>
      </c>
      <c r="D38" s="84">
        <v>77</v>
      </c>
      <c r="E38" s="88">
        <v>63</v>
      </c>
      <c r="F38" s="84">
        <v>83</v>
      </c>
      <c r="G38" s="83">
        <v>70</v>
      </c>
      <c r="H38" s="90">
        <v>34</v>
      </c>
      <c r="I38" s="98">
        <v>41</v>
      </c>
      <c r="J38" s="144">
        <f t="shared" si="0"/>
        <v>448</v>
      </c>
      <c r="K38" s="144">
        <f t="shared" si="2"/>
        <v>12</v>
      </c>
      <c r="L38" s="144">
        <f>总表!K154</f>
        <v>121</v>
      </c>
      <c r="M38" s="144">
        <f>总表!M154</f>
        <v>54</v>
      </c>
      <c r="N38" s="144">
        <f>总表!N154</f>
        <v>26</v>
      </c>
      <c r="O38" s="144">
        <f>总表!O154</f>
        <v>125</v>
      </c>
      <c r="P38" s="144">
        <f>总表!P154</f>
        <v>129</v>
      </c>
      <c r="Q38" s="144">
        <f>总表!Q154</f>
        <v>123</v>
      </c>
      <c r="R38" s="144">
        <f>总表!R154</f>
        <v>247</v>
      </c>
      <c r="S38" s="144">
        <f>总表!S154</f>
        <v>216</v>
      </c>
    </row>
    <row r="39" ht="18" customHeight="1" spans="1:19">
      <c r="A39" s="132">
        <v>190438</v>
      </c>
      <c r="B39" s="134" t="s">
        <v>184</v>
      </c>
      <c r="C39" s="83">
        <v>28</v>
      </c>
      <c r="D39" s="84">
        <v>4</v>
      </c>
      <c r="E39" s="88">
        <v>27</v>
      </c>
      <c r="F39" s="84">
        <v>33</v>
      </c>
      <c r="G39" s="83">
        <v>12</v>
      </c>
      <c r="H39" s="90">
        <v>18</v>
      </c>
      <c r="I39" s="98">
        <v>20</v>
      </c>
      <c r="J39" s="144">
        <f t="shared" si="0"/>
        <v>142</v>
      </c>
      <c r="K39" s="144">
        <f t="shared" si="2"/>
        <v>37</v>
      </c>
      <c r="L39" s="144">
        <f>总表!K155</f>
        <v>306</v>
      </c>
      <c r="M39" s="144">
        <f>总表!M155</f>
        <v>298</v>
      </c>
      <c r="N39" s="144">
        <f>总表!N155</f>
        <v>306</v>
      </c>
      <c r="O39" s="144">
        <f>总表!O155</f>
        <v>283</v>
      </c>
      <c r="P39" s="144">
        <f>总表!P155</f>
        <v>302</v>
      </c>
      <c r="Q39" s="144">
        <f>总表!Q155</f>
        <v>306</v>
      </c>
      <c r="R39" s="144">
        <f>总表!R155</f>
        <v>300</v>
      </c>
      <c r="S39" s="144">
        <f>总表!S155</f>
        <v>301</v>
      </c>
    </row>
    <row r="40" ht="18" customHeight="1" spans="1:19">
      <c r="A40" s="132">
        <v>190439</v>
      </c>
      <c r="B40" s="134" t="s">
        <v>185</v>
      </c>
      <c r="C40" s="83">
        <v>52.5</v>
      </c>
      <c r="D40" s="84">
        <v>8</v>
      </c>
      <c r="E40" s="88">
        <v>28</v>
      </c>
      <c r="F40" s="84">
        <v>65</v>
      </c>
      <c r="G40" s="83">
        <v>60</v>
      </c>
      <c r="H40" s="90">
        <v>50</v>
      </c>
      <c r="I40" s="98">
        <v>42</v>
      </c>
      <c r="J40" s="144">
        <f t="shared" si="0"/>
        <v>305.5</v>
      </c>
      <c r="K40" s="144">
        <f t="shared" si="2"/>
        <v>33</v>
      </c>
      <c r="L40" s="144">
        <f>总表!K156</f>
        <v>249</v>
      </c>
      <c r="M40" s="144">
        <f>总表!M156</f>
        <v>257</v>
      </c>
      <c r="N40" s="144">
        <f>总表!N156</f>
        <v>295</v>
      </c>
      <c r="O40" s="144">
        <f>总表!O156</f>
        <v>276</v>
      </c>
      <c r="P40" s="144">
        <f>总表!P156</f>
        <v>248</v>
      </c>
      <c r="Q40" s="144">
        <f>总表!Q156</f>
        <v>178</v>
      </c>
      <c r="R40" s="144">
        <f>总表!R156</f>
        <v>153</v>
      </c>
      <c r="S40" s="144">
        <f>总表!S156</f>
        <v>210</v>
      </c>
    </row>
    <row r="41" ht="18" customHeight="1" spans="1:19">
      <c r="A41" s="132">
        <v>190440</v>
      </c>
      <c r="B41" s="134" t="s">
        <v>186</v>
      </c>
      <c r="C41" s="83">
        <v>6.5</v>
      </c>
      <c r="D41" s="84">
        <v>10</v>
      </c>
      <c r="E41" s="88">
        <v>20</v>
      </c>
      <c r="F41" s="84">
        <v>30</v>
      </c>
      <c r="G41" s="83">
        <v>15</v>
      </c>
      <c r="H41" s="90">
        <v>13</v>
      </c>
      <c r="I41" s="98">
        <v>17</v>
      </c>
      <c r="J41" s="144">
        <f t="shared" si="0"/>
        <v>111.5</v>
      </c>
      <c r="K41" s="144">
        <f t="shared" si="2"/>
        <v>39</v>
      </c>
      <c r="L41" s="144">
        <f>总表!K157</f>
        <v>308</v>
      </c>
      <c r="M41" s="144">
        <f>总表!M157</f>
        <v>308</v>
      </c>
      <c r="N41" s="144">
        <f>总表!N157</f>
        <v>288</v>
      </c>
      <c r="O41" s="144">
        <f>总表!O157</f>
        <v>302</v>
      </c>
      <c r="P41" s="144">
        <f>总表!P157</f>
        <v>304</v>
      </c>
      <c r="Q41" s="144">
        <f>总表!Q157</f>
        <v>303</v>
      </c>
      <c r="R41" s="144">
        <f>总表!R157</f>
        <v>305</v>
      </c>
      <c r="S41" s="144">
        <f>总表!S157</f>
        <v>304</v>
      </c>
    </row>
    <row r="42" ht="18" customHeight="1" spans="1:12">
      <c r="A42" s="135"/>
      <c r="B42" s="135" t="s">
        <v>9</v>
      </c>
      <c r="C42" s="136">
        <f t="shared" ref="C42:J42" si="3">SUM(C2:C41)</f>
        <v>2562</v>
      </c>
      <c r="D42" s="136">
        <f t="shared" si="3"/>
        <v>1749.5</v>
      </c>
      <c r="E42" s="136">
        <f t="shared" si="3"/>
        <v>1955</v>
      </c>
      <c r="F42" s="136">
        <f t="shared" si="3"/>
        <v>2826</v>
      </c>
      <c r="G42" s="136">
        <f t="shared" si="3"/>
        <v>2108</v>
      </c>
      <c r="H42" s="136">
        <f t="shared" si="3"/>
        <v>1966</v>
      </c>
      <c r="I42" s="136">
        <f t="shared" si="3"/>
        <v>2126</v>
      </c>
      <c r="J42" s="136">
        <f t="shared" si="3"/>
        <v>15292.5</v>
      </c>
      <c r="K42" s="135"/>
      <c r="L42" s="135"/>
    </row>
    <row r="43" ht="18" customHeight="1" spans="1:12">
      <c r="A43" s="137"/>
      <c r="B43" s="137" t="s">
        <v>61</v>
      </c>
      <c r="C43" s="138">
        <f t="shared" ref="C43:I43" si="4">AVERAGE(C2:C41)</f>
        <v>65.6923076923077</v>
      </c>
      <c r="D43" s="138">
        <f t="shared" si="4"/>
        <v>44.8589743589744</v>
      </c>
      <c r="E43" s="138">
        <f t="shared" si="4"/>
        <v>50.1282051282051</v>
      </c>
      <c r="F43" s="138">
        <f t="shared" si="4"/>
        <v>72.4615384615385</v>
      </c>
      <c r="G43" s="138">
        <f t="shared" si="4"/>
        <v>54.0512820512821</v>
      </c>
      <c r="H43" s="138">
        <f t="shared" si="4"/>
        <v>50.4102564102564</v>
      </c>
      <c r="I43" s="138">
        <f t="shared" si="4"/>
        <v>54.5128205128205</v>
      </c>
      <c r="J43" s="137">
        <f>J42/39</f>
        <v>392.115384615385</v>
      </c>
      <c r="K43" s="137"/>
      <c r="L43" s="137"/>
    </row>
    <row r="44" ht="18" customHeight="1" spans="2:9">
      <c r="B44" s="139" t="s">
        <v>62</v>
      </c>
      <c r="C44" s="137">
        <f t="shared" ref="C44:I44" si="5">COUNTIF(C2:C41,"&gt;=60")</f>
        <v>30</v>
      </c>
      <c r="D44" s="137">
        <f t="shared" si="5"/>
        <v>13</v>
      </c>
      <c r="E44" s="137">
        <f t="shared" si="5"/>
        <v>13</v>
      </c>
      <c r="F44" s="137">
        <f t="shared" si="5"/>
        <v>32</v>
      </c>
      <c r="G44" s="137">
        <f t="shared" si="5"/>
        <v>19</v>
      </c>
      <c r="H44" s="137">
        <f t="shared" si="5"/>
        <v>14</v>
      </c>
      <c r="I44" s="137">
        <f t="shared" si="5"/>
        <v>17</v>
      </c>
    </row>
    <row r="45" ht="27.75" customHeight="1" spans="2:9">
      <c r="B45" s="139" t="s">
        <v>63</v>
      </c>
      <c r="C45" s="137">
        <f t="shared" ref="C45:I45" si="6">COUNTIF(C2:C41,"&gt;=80")</f>
        <v>10</v>
      </c>
      <c r="D45" s="137">
        <f t="shared" si="6"/>
        <v>3</v>
      </c>
      <c r="E45" s="137">
        <f t="shared" si="6"/>
        <v>3</v>
      </c>
      <c r="F45" s="137">
        <f t="shared" si="6"/>
        <v>14</v>
      </c>
      <c r="G45" s="137">
        <f t="shared" si="6"/>
        <v>7</v>
      </c>
      <c r="H45" s="137">
        <f t="shared" si="6"/>
        <v>5</v>
      </c>
      <c r="I45" s="137">
        <f t="shared" si="6"/>
        <v>6</v>
      </c>
    </row>
    <row r="46" ht="29.25" customHeight="1" spans="2:9">
      <c r="B46" s="139" t="s">
        <v>64</v>
      </c>
      <c r="C46" s="137">
        <f t="shared" ref="C46:I46" si="7">COUNTIF(C2:C41,"&lt;60")</f>
        <v>9</v>
      </c>
      <c r="D46" s="137">
        <f t="shared" si="7"/>
        <v>26</v>
      </c>
      <c r="E46" s="137">
        <f t="shared" si="7"/>
        <v>26</v>
      </c>
      <c r="F46" s="137">
        <f t="shared" si="7"/>
        <v>7</v>
      </c>
      <c r="G46" s="137">
        <f t="shared" si="7"/>
        <v>20</v>
      </c>
      <c r="H46" s="137">
        <f t="shared" si="7"/>
        <v>25</v>
      </c>
      <c r="I46" s="137">
        <f t="shared" si="7"/>
        <v>22</v>
      </c>
    </row>
    <row r="47" ht="18" customHeight="1" spans="2:9">
      <c r="B47" s="139" t="s">
        <v>65</v>
      </c>
      <c r="C47" s="140">
        <f t="shared" ref="C47:I47" si="8">MAX(C2:C41)</f>
        <v>90.5</v>
      </c>
      <c r="D47" s="140">
        <f t="shared" si="8"/>
        <v>89</v>
      </c>
      <c r="E47" s="140">
        <f t="shared" si="8"/>
        <v>90</v>
      </c>
      <c r="F47" s="140">
        <f t="shared" si="8"/>
        <v>97</v>
      </c>
      <c r="G47" s="140">
        <f t="shared" si="8"/>
        <v>100</v>
      </c>
      <c r="H47" s="140">
        <f t="shared" si="8"/>
        <v>100</v>
      </c>
      <c r="I47" s="140">
        <f t="shared" si="8"/>
        <v>93</v>
      </c>
    </row>
    <row r="48" ht="18" customHeight="1" spans="2:9">
      <c r="B48" s="139" t="s">
        <v>66</v>
      </c>
      <c r="C48" s="140">
        <f t="shared" ref="C48:I48" si="9">MIN(C2:C41)</f>
        <v>6.5</v>
      </c>
      <c r="D48" s="140">
        <f t="shared" si="9"/>
        <v>4</v>
      </c>
      <c r="E48" s="140">
        <f t="shared" si="9"/>
        <v>20</v>
      </c>
      <c r="F48" s="140">
        <f t="shared" si="9"/>
        <v>17</v>
      </c>
      <c r="G48" s="140">
        <f t="shared" si="9"/>
        <v>12</v>
      </c>
      <c r="H48" s="140">
        <f t="shared" si="9"/>
        <v>11</v>
      </c>
      <c r="I48" s="140">
        <f t="shared" si="9"/>
        <v>16</v>
      </c>
    </row>
    <row r="49" ht="18" customHeight="1" spans="2:9">
      <c r="B49" s="139" t="s">
        <v>67</v>
      </c>
      <c r="C49" s="140">
        <f t="shared" ref="C49:I49" si="10">COUNT(C2:C41)</f>
        <v>39</v>
      </c>
      <c r="D49" s="140">
        <f t="shared" si="10"/>
        <v>39</v>
      </c>
      <c r="E49" s="140">
        <f t="shared" si="10"/>
        <v>39</v>
      </c>
      <c r="F49" s="140">
        <f t="shared" si="10"/>
        <v>39</v>
      </c>
      <c r="G49" s="140">
        <f t="shared" si="10"/>
        <v>39</v>
      </c>
      <c r="H49" s="140">
        <f t="shared" si="10"/>
        <v>39</v>
      </c>
      <c r="I49" s="140">
        <f t="shared" si="10"/>
        <v>39</v>
      </c>
    </row>
    <row r="50" ht="18" customHeight="1" spans="2:9">
      <c r="B50" s="139" t="s">
        <v>68</v>
      </c>
      <c r="C50" s="138">
        <f t="shared" ref="C50:I50" si="11">C45/C49*100</f>
        <v>25.6410256410256</v>
      </c>
      <c r="D50" s="138">
        <f t="shared" si="11"/>
        <v>7.69230769230769</v>
      </c>
      <c r="E50" s="138">
        <f t="shared" si="11"/>
        <v>7.69230769230769</v>
      </c>
      <c r="F50" s="138">
        <f t="shared" si="11"/>
        <v>35.8974358974359</v>
      </c>
      <c r="G50" s="138">
        <f t="shared" si="11"/>
        <v>17.9487179487179</v>
      </c>
      <c r="H50" s="138">
        <f t="shared" si="11"/>
        <v>12.8205128205128</v>
      </c>
      <c r="I50" s="138">
        <f t="shared" si="11"/>
        <v>15.3846153846154</v>
      </c>
    </row>
    <row r="51" ht="18" customHeight="1" spans="2:9">
      <c r="B51" s="139" t="s">
        <v>69</v>
      </c>
      <c r="C51" s="138">
        <f t="shared" ref="C51:I51" si="12">C44/C49*100</f>
        <v>76.9230769230769</v>
      </c>
      <c r="D51" s="138">
        <f t="shared" si="12"/>
        <v>33.3333333333333</v>
      </c>
      <c r="E51" s="138">
        <f t="shared" si="12"/>
        <v>33.3333333333333</v>
      </c>
      <c r="F51" s="138">
        <f t="shared" si="12"/>
        <v>82.051282051282</v>
      </c>
      <c r="G51" s="138">
        <f t="shared" si="12"/>
        <v>48.7179487179487</v>
      </c>
      <c r="H51" s="138">
        <f t="shared" si="12"/>
        <v>35.8974358974359</v>
      </c>
      <c r="I51" s="138">
        <f t="shared" si="12"/>
        <v>43.5897435897436</v>
      </c>
    </row>
    <row r="52" ht="18" customHeight="1"/>
  </sheetData>
  <pageMargins left="0.550694444444444" right="0.550694444444444" top="0.590277777777778" bottom="0.590277777777778" header="0.511805555555556" footer="0.511805555555556"/>
  <pageSetup paperSize="136" orientation="portrait" horizontalDpi="600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2"/>
  <sheetViews>
    <sheetView zoomScale="90" zoomScaleNormal="90" workbookViewId="0">
      <pane xSplit="2" ySplit="1" topLeftCell="C11" activePane="bottomRight" state="frozen"/>
      <selection/>
      <selection pane="topRight"/>
      <selection pane="bottomLeft"/>
      <selection pane="bottomRight" activeCell="K26" sqref="K26"/>
    </sheetView>
  </sheetViews>
  <sheetFormatPr defaultColWidth="9" defaultRowHeight="30" customHeight="1"/>
  <cols>
    <col min="1" max="1" width="10" style="131" customWidth="1"/>
    <col min="2" max="2" width="14.875" style="131" customWidth="1"/>
    <col min="3" max="12" width="8.625" style="131" customWidth="1"/>
    <col min="13" max="16384" width="9" style="131"/>
  </cols>
  <sheetData>
    <row r="1" customHeight="1" spans="1:19">
      <c r="A1" s="132" t="s">
        <v>0</v>
      </c>
      <c r="B1" s="132" t="s">
        <v>70</v>
      </c>
      <c r="C1" s="133" t="s">
        <v>2</v>
      </c>
      <c r="D1" s="133" t="s">
        <v>3</v>
      </c>
      <c r="E1" s="133" t="s">
        <v>4</v>
      </c>
      <c r="F1" s="141" t="s">
        <v>5</v>
      </c>
      <c r="G1" s="141" t="s">
        <v>6</v>
      </c>
      <c r="H1" s="141" t="s">
        <v>7</v>
      </c>
      <c r="I1" s="142" t="s">
        <v>8</v>
      </c>
      <c r="J1" s="142" t="s">
        <v>9</v>
      </c>
      <c r="K1" s="132" t="s">
        <v>10</v>
      </c>
      <c r="L1" s="132" t="s">
        <v>11</v>
      </c>
      <c r="M1" s="87" t="s">
        <v>12</v>
      </c>
      <c r="N1" s="87" t="s">
        <v>13</v>
      </c>
      <c r="O1" s="87" t="s">
        <v>14</v>
      </c>
      <c r="P1" s="87" t="s">
        <v>15</v>
      </c>
      <c r="Q1" s="87" t="s">
        <v>16</v>
      </c>
      <c r="R1" s="87" t="s">
        <v>17</v>
      </c>
      <c r="S1" s="87" t="s">
        <v>18</v>
      </c>
    </row>
    <row r="2" ht="18" customHeight="1" spans="1:19">
      <c r="A2" s="132">
        <v>190501</v>
      </c>
      <c r="B2" s="134" t="s">
        <v>187</v>
      </c>
      <c r="C2" s="81">
        <v>38.5</v>
      </c>
      <c r="D2" s="82">
        <v>14</v>
      </c>
      <c r="E2" s="81">
        <v>39</v>
      </c>
      <c r="F2" s="82">
        <v>45</v>
      </c>
      <c r="G2" s="81">
        <v>43</v>
      </c>
      <c r="H2" s="89">
        <v>23</v>
      </c>
      <c r="I2" s="96">
        <v>40</v>
      </c>
      <c r="J2" s="144">
        <f>C2+D2+E2+F2+G2+H2+I2</f>
        <v>242.5</v>
      </c>
      <c r="K2" s="144">
        <f t="shared" ref="K2:K23" si="0">RANK(J2,$J$2:$J$40,0)</f>
        <v>33</v>
      </c>
      <c r="L2" s="144">
        <f>总表!K158</f>
        <v>283</v>
      </c>
      <c r="M2" s="144">
        <f>总表!M158</f>
        <v>289</v>
      </c>
      <c r="N2" s="144">
        <f>总表!N158</f>
        <v>258</v>
      </c>
      <c r="O2" s="144">
        <f>总表!O158</f>
        <v>232</v>
      </c>
      <c r="P2" s="144">
        <f>总表!P158</f>
        <v>295</v>
      </c>
      <c r="Q2" s="144">
        <f>总表!Q158</f>
        <v>244</v>
      </c>
      <c r="R2" s="144">
        <f>总表!R158</f>
        <v>288</v>
      </c>
      <c r="S2" s="144">
        <f>总表!S158</f>
        <v>221</v>
      </c>
    </row>
    <row r="3" ht="18" customHeight="1" spans="1:19">
      <c r="A3" s="132">
        <v>190502</v>
      </c>
      <c r="B3" s="134" t="s">
        <v>188</v>
      </c>
      <c r="C3" s="83">
        <v>67.5</v>
      </c>
      <c r="D3" s="84">
        <v>28</v>
      </c>
      <c r="E3" s="83">
        <v>54.5</v>
      </c>
      <c r="F3" s="84">
        <v>75</v>
      </c>
      <c r="G3" s="83">
        <v>40</v>
      </c>
      <c r="H3" s="90">
        <v>40</v>
      </c>
      <c r="I3" s="98">
        <v>44</v>
      </c>
      <c r="J3" s="144">
        <f t="shared" ref="J3:J40" si="1">C3+D3+E3+F3+G3+H3+I3</f>
        <v>349</v>
      </c>
      <c r="K3" s="144">
        <f t="shared" si="0"/>
        <v>26</v>
      </c>
      <c r="L3" s="144">
        <f>总表!K159</f>
        <v>213</v>
      </c>
      <c r="M3" s="144">
        <f>总表!M159</f>
        <v>163</v>
      </c>
      <c r="N3" s="144">
        <f>总表!N159</f>
        <v>209</v>
      </c>
      <c r="O3" s="144">
        <f>总表!O159</f>
        <v>168</v>
      </c>
      <c r="P3" s="144">
        <f>总表!P159</f>
        <v>198</v>
      </c>
      <c r="Q3" s="144">
        <f>总表!Q159</f>
        <v>252</v>
      </c>
      <c r="R3" s="144">
        <f>总表!R159</f>
        <v>207</v>
      </c>
      <c r="S3" s="144">
        <f>总表!S159</f>
        <v>202</v>
      </c>
    </row>
    <row r="4" ht="18" customHeight="1" spans="1:19">
      <c r="A4" s="132">
        <v>190503</v>
      </c>
      <c r="B4" s="134" t="s">
        <v>189</v>
      </c>
      <c r="C4" s="83">
        <v>60</v>
      </c>
      <c r="D4" s="84">
        <v>14</v>
      </c>
      <c r="E4" s="83">
        <v>36</v>
      </c>
      <c r="F4" s="84">
        <v>61</v>
      </c>
      <c r="G4" s="83">
        <v>49</v>
      </c>
      <c r="H4" s="90">
        <v>40</v>
      </c>
      <c r="I4" s="98">
        <v>48</v>
      </c>
      <c r="J4" s="144">
        <f t="shared" si="1"/>
        <v>308</v>
      </c>
      <c r="K4" s="144">
        <f t="shared" si="0"/>
        <v>30</v>
      </c>
      <c r="L4" s="144">
        <f>总表!K160</f>
        <v>245</v>
      </c>
      <c r="M4" s="144">
        <f>总表!M160</f>
        <v>219</v>
      </c>
      <c r="N4" s="144">
        <f>总表!N160</f>
        <v>258</v>
      </c>
      <c r="O4" s="144">
        <f>总表!O160</f>
        <v>241</v>
      </c>
      <c r="P4" s="144">
        <f>总表!P160</f>
        <v>264</v>
      </c>
      <c r="Q4" s="144">
        <f>总表!Q160</f>
        <v>219</v>
      </c>
      <c r="R4" s="144">
        <f>总表!R160</f>
        <v>207</v>
      </c>
      <c r="S4" s="144">
        <f>总表!S160</f>
        <v>178</v>
      </c>
    </row>
    <row r="5" ht="18" customHeight="1" spans="1:19">
      <c r="A5" s="132">
        <v>190504</v>
      </c>
      <c r="B5" s="134" t="s">
        <v>190</v>
      </c>
      <c r="C5" s="83">
        <v>76.5</v>
      </c>
      <c r="D5" s="84">
        <v>42</v>
      </c>
      <c r="E5" s="83">
        <v>55.5</v>
      </c>
      <c r="F5" s="84">
        <v>89</v>
      </c>
      <c r="G5" s="83">
        <v>79</v>
      </c>
      <c r="H5" s="90">
        <v>78</v>
      </c>
      <c r="I5" s="98">
        <v>61</v>
      </c>
      <c r="J5" s="144">
        <f t="shared" si="1"/>
        <v>481</v>
      </c>
      <c r="K5" s="144">
        <f t="shared" si="0"/>
        <v>13</v>
      </c>
      <c r="L5" s="144">
        <f>总表!K161</f>
        <v>97</v>
      </c>
      <c r="M5" s="144">
        <f>总表!M161</f>
        <v>78</v>
      </c>
      <c r="N5" s="144">
        <f>总表!N161</f>
        <v>161</v>
      </c>
      <c r="O5" s="144">
        <f>总表!O161</f>
        <v>162</v>
      </c>
      <c r="P5" s="144">
        <f>总表!P161</f>
        <v>74</v>
      </c>
      <c r="Q5" s="144">
        <f>总表!Q161</f>
        <v>69</v>
      </c>
      <c r="R5" s="144">
        <f>总表!R161</f>
        <v>64</v>
      </c>
      <c r="S5" s="144">
        <f>总表!S161</f>
        <v>107</v>
      </c>
    </row>
    <row r="6" ht="18" customHeight="1" spans="1:19">
      <c r="A6" s="132">
        <v>190505</v>
      </c>
      <c r="B6" s="134" t="s">
        <v>191</v>
      </c>
      <c r="C6" s="83">
        <v>62.5</v>
      </c>
      <c r="D6" s="84">
        <v>52</v>
      </c>
      <c r="E6" s="83">
        <v>75.5</v>
      </c>
      <c r="F6" s="84">
        <v>78</v>
      </c>
      <c r="G6" s="83">
        <v>78</v>
      </c>
      <c r="H6" s="90">
        <v>81</v>
      </c>
      <c r="I6" s="98">
        <v>70</v>
      </c>
      <c r="J6" s="144">
        <f t="shared" si="1"/>
        <v>497</v>
      </c>
      <c r="K6" s="144">
        <f t="shared" si="0"/>
        <v>11</v>
      </c>
      <c r="L6" s="144">
        <f>总表!K162</f>
        <v>85</v>
      </c>
      <c r="M6" s="144">
        <f>总表!M162</f>
        <v>204</v>
      </c>
      <c r="N6" s="144">
        <f>总表!N162</f>
        <v>111</v>
      </c>
      <c r="O6" s="144">
        <f>总表!O162</f>
        <v>66</v>
      </c>
      <c r="P6" s="144">
        <f>总表!P162</f>
        <v>164</v>
      </c>
      <c r="Q6" s="144">
        <f>总表!Q162</f>
        <v>79</v>
      </c>
      <c r="R6" s="144">
        <f>总表!R162</f>
        <v>48</v>
      </c>
      <c r="S6" s="144">
        <f>总表!S162</f>
        <v>77</v>
      </c>
    </row>
    <row r="7" ht="18" customHeight="1" spans="1:19">
      <c r="A7" s="132">
        <v>190506</v>
      </c>
      <c r="B7" s="134" t="s">
        <v>192</v>
      </c>
      <c r="C7" s="83">
        <v>47</v>
      </c>
      <c r="D7" s="84">
        <v>40</v>
      </c>
      <c r="E7" s="83">
        <v>37</v>
      </c>
      <c r="F7" s="84">
        <v>71</v>
      </c>
      <c r="G7" s="83">
        <v>45</v>
      </c>
      <c r="H7" s="90">
        <v>41</v>
      </c>
      <c r="I7" s="98">
        <v>56</v>
      </c>
      <c r="J7" s="144">
        <f t="shared" si="1"/>
        <v>337</v>
      </c>
      <c r="K7" s="144">
        <f t="shared" si="0"/>
        <v>27</v>
      </c>
      <c r="L7" s="144">
        <f>总表!K163</f>
        <v>218</v>
      </c>
      <c r="M7" s="144">
        <f>总表!M163</f>
        <v>275</v>
      </c>
      <c r="N7" s="144">
        <f>总表!N163</f>
        <v>169</v>
      </c>
      <c r="O7" s="144">
        <f>总表!O163</f>
        <v>238</v>
      </c>
      <c r="P7" s="144">
        <f>总表!P163</f>
        <v>229</v>
      </c>
      <c r="Q7" s="144">
        <f>总表!Q163</f>
        <v>233</v>
      </c>
      <c r="R7" s="144">
        <f>总表!R163</f>
        <v>197</v>
      </c>
      <c r="S7" s="144">
        <f>总表!S163</f>
        <v>134</v>
      </c>
    </row>
    <row r="8" ht="18" customHeight="1" spans="1:19">
      <c r="A8" s="132">
        <v>190507</v>
      </c>
      <c r="B8" s="134" t="s">
        <v>193</v>
      </c>
      <c r="C8" s="83">
        <v>66</v>
      </c>
      <c r="D8" s="84">
        <v>15</v>
      </c>
      <c r="E8" s="83">
        <v>59</v>
      </c>
      <c r="F8" s="84">
        <v>77</v>
      </c>
      <c r="G8" s="83">
        <v>66</v>
      </c>
      <c r="H8" s="90">
        <v>60</v>
      </c>
      <c r="I8" s="98">
        <v>62</v>
      </c>
      <c r="J8" s="144">
        <f t="shared" si="1"/>
        <v>405</v>
      </c>
      <c r="K8" s="144">
        <f t="shared" si="0"/>
        <v>21</v>
      </c>
      <c r="L8" s="144">
        <f>总表!K164</f>
        <v>162</v>
      </c>
      <c r="M8" s="144">
        <f>总表!M164</f>
        <v>180</v>
      </c>
      <c r="N8" s="144">
        <f>总表!N164</f>
        <v>257</v>
      </c>
      <c r="O8" s="144">
        <f>总表!O164</f>
        <v>143</v>
      </c>
      <c r="P8" s="144">
        <f>总表!P164</f>
        <v>174</v>
      </c>
      <c r="Q8" s="144">
        <f>总表!Q164</f>
        <v>145</v>
      </c>
      <c r="R8" s="144">
        <f>总表!R164</f>
        <v>123</v>
      </c>
      <c r="S8" s="144">
        <f>总表!S164</f>
        <v>102</v>
      </c>
    </row>
    <row r="9" ht="18" customHeight="1" spans="1:19">
      <c r="A9" s="132">
        <v>190508</v>
      </c>
      <c r="B9" s="134" t="s">
        <v>194</v>
      </c>
      <c r="C9" s="83">
        <v>38</v>
      </c>
      <c r="D9" s="84">
        <v>11</v>
      </c>
      <c r="E9" s="83">
        <v>34.5</v>
      </c>
      <c r="F9" s="84">
        <v>43</v>
      </c>
      <c r="G9" s="83">
        <v>21</v>
      </c>
      <c r="H9" s="90">
        <v>40</v>
      </c>
      <c r="I9" s="98">
        <v>35</v>
      </c>
      <c r="J9" s="144">
        <f t="shared" si="1"/>
        <v>222.5</v>
      </c>
      <c r="K9" s="144">
        <f t="shared" si="0"/>
        <v>34</v>
      </c>
      <c r="L9" s="144">
        <f>总表!K165</f>
        <v>287</v>
      </c>
      <c r="M9" s="144">
        <f>总表!M165</f>
        <v>290</v>
      </c>
      <c r="N9" s="144">
        <f>总表!N165</f>
        <v>286</v>
      </c>
      <c r="O9" s="144">
        <f>总表!O165</f>
        <v>250</v>
      </c>
      <c r="P9" s="144">
        <f>总表!P165</f>
        <v>297</v>
      </c>
      <c r="Q9" s="144">
        <f>总表!Q165</f>
        <v>298</v>
      </c>
      <c r="R9" s="144">
        <f>总表!R165</f>
        <v>207</v>
      </c>
      <c r="S9" s="144">
        <f>总表!S165</f>
        <v>239</v>
      </c>
    </row>
    <row r="10" ht="18" customHeight="1" spans="1:19">
      <c r="A10" s="132">
        <v>190509</v>
      </c>
      <c r="B10" s="134" t="s">
        <v>195</v>
      </c>
      <c r="C10" s="83">
        <v>45.5</v>
      </c>
      <c r="D10" s="84">
        <v>13</v>
      </c>
      <c r="E10" s="83">
        <v>23</v>
      </c>
      <c r="F10" s="84">
        <v>71</v>
      </c>
      <c r="G10" s="83">
        <v>28</v>
      </c>
      <c r="H10" s="90">
        <v>25</v>
      </c>
      <c r="I10" s="98">
        <v>50</v>
      </c>
      <c r="J10" s="144">
        <f t="shared" si="1"/>
        <v>255.5</v>
      </c>
      <c r="K10" s="144">
        <f t="shared" si="0"/>
        <v>32</v>
      </c>
      <c r="L10" s="144">
        <f>总表!K166</f>
        <v>279</v>
      </c>
      <c r="M10" s="144">
        <f>总表!M166</f>
        <v>280</v>
      </c>
      <c r="N10" s="144">
        <f>总表!N166</f>
        <v>266</v>
      </c>
      <c r="O10" s="144">
        <f>总表!O166</f>
        <v>298</v>
      </c>
      <c r="P10" s="144">
        <f>总表!P166</f>
        <v>229</v>
      </c>
      <c r="Q10" s="144">
        <f>总表!Q166</f>
        <v>284</v>
      </c>
      <c r="R10" s="144">
        <f>总表!R166</f>
        <v>278</v>
      </c>
      <c r="S10" s="144">
        <f>总表!S166</f>
        <v>166</v>
      </c>
    </row>
    <row r="11" ht="18" customHeight="1" spans="1:19">
      <c r="A11" s="132">
        <v>190510</v>
      </c>
      <c r="B11" s="134" t="s">
        <v>196</v>
      </c>
      <c r="C11" s="83">
        <v>53</v>
      </c>
      <c r="D11" s="84">
        <v>29</v>
      </c>
      <c r="E11" s="83">
        <v>62</v>
      </c>
      <c r="F11" s="84">
        <v>59</v>
      </c>
      <c r="G11" s="83">
        <v>52</v>
      </c>
      <c r="H11" s="90">
        <v>41</v>
      </c>
      <c r="I11" s="98">
        <v>74</v>
      </c>
      <c r="J11" s="144">
        <f t="shared" si="1"/>
        <v>370</v>
      </c>
      <c r="K11" s="144">
        <f t="shared" si="0"/>
        <v>25</v>
      </c>
      <c r="L11" s="144">
        <f>总表!K167</f>
        <v>196</v>
      </c>
      <c r="M11" s="144">
        <f>总表!M167</f>
        <v>253</v>
      </c>
      <c r="N11" s="144">
        <f>总表!N167</f>
        <v>205</v>
      </c>
      <c r="O11" s="144">
        <f>总表!O167</f>
        <v>129</v>
      </c>
      <c r="P11" s="144">
        <f>总表!P167</f>
        <v>270</v>
      </c>
      <c r="Q11" s="144">
        <f>总表!Q167</f>
        <v>211</v>
      </c>
      <c r="R11" s="144">
        <f>总表!R167</f>
        <v>197</v>
      </c>
      <c r="S11" s="144">
        <f>总表!S167</f>
        <v>57</v>
      </c>
    </row>
    <row r="12" ht="18" customHeight="1" spans="1:19">
      <c r="A12" s="132">
        <v>190511</v>
      </c>
      <c r="B12" s="134" t="s">
        <v>197</v>
      </c>
      <c r="C12" s="83">
        <v>55</v>
      </c>
      <c r="D12" s="84">
        <v>42</v>
      </c>
      <c r="E12" s="83">
        <v>46</v>
      </c>
      <c r="F12" s="84">
        <v>82</v>
      </c>
      <c r="G12" s="83">
        <v>66</v>
      </c>
      <c r="H12" s="90">
        <v>45</v>
      </c>
      <c r="I12" s="98">
        <v>73</v>
      </c>
      <c r="J12" s="144">
        <f t="shared" si="1"/>
        <v>409</v>
      </c>
      <c r="K12" s="144">
        <f t="shared" si="0"/>
        <v>19</v>
      </c>
      <c r="L12" s="144">
        <f>总表!K168</f>
        <v>158</v>
      </c>
      <c r="M12" s="144">
        <f>总表!M168</f>
        <v>240</v>
      </c>
      <c r="N12" s="144">
        <f>总表!N168</f>
        <v>161</v>
      </c>
      <c r="O12" s="144">
        <f>总表!O168</f>
        <v>199</v>
      </c>
      <c r="P12" s="144">
        <f>总表!P168</f>
        <v>135</v>
      </c>
      <c r="Q12" s="144">
        <f>总表!Q168</f>
        <v>145</v>
      </c>
      <c r="R12" s="144">
        <f>总表!R168</f>
        <v>176</v>
      </c>
      <c r="S12" s="144">
        <f>总表!S168</f>
        <v>61</v>
      </c>
    </row>
    <row r="13" ht="18" customHeight="1" spans="1:19">
      <c r="A13" s="132">
        <v>190512</v>
      </c>
      <c r="B13" s="134" t="s">
        <v>198</v>
      </c>
      <c r="C13" s="83">
        <v>72</v>
      </c>
      <c r="D13" s="84">
        <v>76</v>
      </c>
      <c r="E13" s="83">
        <v>66.5</v>
      </c>
      <c r="F13" s="84">
        <v>87</v>
      </c>
      <c r="G13" s="83">
        <v>85</v>
      </c>
      <c r="H13" s="90">
        <v>85</v>
      </c>
      <c r="I13" s="98">
        <v>76</v>
      </c>
      <c r="J13" s="144">
        <f t="shared" si="1"/>
        <v>547.5</v>
      </c>
      <c r="K13" s="144">
        <f t="shared" si="0"/>
        <v>7</v>
      </c>
      <c r="L13" s="144">
        <f>总表!K169</f>
        <v>44</v>
      </c>
      <c r="M13" s="144">
        <f>总表!M169</f>
        <v>117</v>
      </c>
      <c r="N13" s="144">
        <f>总表!N169</f>
        <v>30</v>
      </c>
      <c r="O13" s="144">
        <f>总表!O169</f>
        <v>113</v>
      </c>
      <c r="P13" s="144">
        <f>总表!P169</f>
        <v>102</v>
      </c>
      <c r="Q13" s="144">
        <f>总表!Q169</f>
        <v>40</v>
      </c>
      <c r="R13" s="144">
        <f>总表!R169</f>
        <v>35</v>
      </c>
      <c r="S13" s="144">
        <f>总表!S169</f>
        <v>52</v>
      </c>
    </row>
    <row r="14" ht="18" customHeight="1" spans="1:19">
      <c r="A14" s="132">
        <v>190513</v>
      </c>
      <c r="B14" s="134" t="s">
        <v>199</v>
      </c>
      <c r="C14" s="83">
        <v>52</v>
      </c>
      <c r="D14" s="84">
        <v>25</v>
      </c>
      <c r="E14" s="83">
        <v>53</v>
      </c>
      <c r="F14" s="84">
        <v>83</v>
      </c>
      <c r="G14" s="83">
        <v>61</v>
      </c>
      <c r="H14" s="90">
        <v>45</v>
      </c>
      <c r="I14" s="98">
        <v>60</v>
      </c>
      <c r="J14" s="144">
        <f t="shared" si="1"/>
        <v>379</v>
      </c>
      <c r="K14" s="144">
        <f t="shared" si="0"/>
        <v>24</v>
      </c>
      <c r="L14" s="144">
        <f>总表!K170</f>
        <v>186</v>
      </c>
      <c r="M14" s="144">
        <f>总表!M170</f>
        <v>258</v>
      </c>
      <c r="N14" s="144">
        <f>总表!N170</f>
        <v>220</v>
      </c>
      <c r="O14" s="144">
        <f>总表!O170</f>
        <v>172</v>
      </c>
      <c r="P14" s="144">
        <f>总表!P170</f>
        <v>129</v>
      </c>
      <c r="Q14" s="144">
        <f>总表!Q170</f>
        <v>173</v>
      </c>
      <c r="R14" s="144">
        <f>总表!R170</f>
        <v>176</v>
      </c>
      <c r="S14" s="144">
        <f>总表!S170</f>
        <v>113</v>
      </c>
    </row>
    <row r="15" ht="18" customHeight="1" spans="1:19">
      <c r="A15" s="132">
        <v>190514</v>
      </c>
      <c r="B15" s="134" t="s">
        <v>200</v>
      </c>
      <c r="C15" s="83">
        <v>38</v>
      </c>
      <c r="D15" s="84">
        <v>12</v>
      </c>
      <c r="E15" s="83">
        <v>62.5</v>
      </c>
      <c r="F15" s="84">
        <v>67</v>
      </c>
      <c r="G15" s="83">
        <v>41</v>
      </c>
      <c r="H15" s="90">
        <v>35</v>
      </c>
      <c r="I15" s="98">
        <v>53</v>
      </c>
      <c r="J15" s="144">
        <f t="shared" si="1"/>
        <v>308.5</v>
      </c>
      <c r="K15" s="144">
        <f t="shared" si="0"/>
        <v>29</v>
      </c>
      <c r="L15" s="144">
        <f>总表!K171</f>
        <v>244</v>
      </c>
      <c r="M15" s="144">
        <f>总表!M171</f>
        <v>290</v>
      </c>
      <c r="N15" s="144">
        <f>总表!N171</f>
        <v>271</v>
      </c>
      <c r="O15" s="144">
        <f>总表!O171</f>
        <v>127</v>
      </c>
      <c r="P15" s="144">
        <f>总表!P171</f>
        <v>243</v>
      </c>
      <c r="Q15" s="144">
        <f>总表!Q171</f>
        <v>246</v>
      </c>
      <c r="R15" s="144">
        <f>总表!R171</f>
        <v>240</v>
      </c>
      <c r="S15" s="144">
        <f>总表!S171</f>
        <v>151</v>
      </c>
    </row>
    <row r="16" ht="18" customHeight="1" spans="1:19">
      <c r="A16" s="132">
        <v>190515</v>
      </c>
      <c r="B16" s="134" t="s">
        <v>201</v>
      </c>
      <c r="C16" s="83">
        <v>50.5</v>
      </c>
      <c r="D16" s="84">
        <v>38</v>
      </c>
      <c r="E16" s="83">
        <v>39.5</v>
      </c>
      <c r="F16" s="84">
        <v>75</v>
      </c>
      <c r="G16" s="83">
        <v>41</v>
      </c>
      <c r="H16" s="90">
        <v>39</v>
      </c>
      <c r="I16" s="98">
        <v>54</v>
      </c>
      <c r="J16" s="144">
        <f t="shared" si="1"/>
        <v>337</v>
      </c>
      <c r="K16" s="144">
        <f t="shared" si="0"/>
        <v>27</v>
      </c>
      <c r="L16" s="144">
        <f>总表!K172</f>
        <v>218</v>
      </c>
      <c r="M16" s="144">
        <f>总表!M172</f>
        <v>262</v>
      </c>
      <c r="N16" s="144">
        <f>总表!N172</f>
        <v>173</v>
      </c>
      <c r="O16" s="144">
        <f>总表!O172</f>
        <v>227</v>
      </c>
      <c r="P16" s="144">
        <f>总表!P172</f>
        <v>198</v>
      </c>
      <c r="Q16" s="144">
        <f>总表!Q172</f>
        <v>246</v>
      </c>
      <c r="R16" s="144">
        <f>总表!R172</f>
        <v>219</v>
      </c>
      <c r="S16" s="144">
        <f>总表!S172</f>
        <v>146</v>
      </c>
    </row>
    <row r="17" ht="18" customHeight="1" spans="1:19">
      <c r="A17" s="132">
        <v>190516</v>
      </c>
      <c r="B17" s="134" t="s">
        <v>202</v>
      </c>
      <c r="C17" s="83">
        <v>25.5</v>
      </c>
      <c r="D17" s="84">
        <v>13</v>
      </c>
      <c r="E17" s="83">
        <v>42</v>
      </c>
      <c r="F17" s="84">
        <v>50</v>
      </c>
      <c r="G17" s="83">
        <v>24</v>
      </c>
      <c r="H17" s="90">
        <v>32</v>
      </c>
      <c r="I17" s="98">
        <v>27</v>
      </c>
      <c r="J17" s="144">
        <f t="shared" si="1"/>
        <v>213.5</v>
      </c>
      <c r="K17" s="144">
        <f t="shared" si="0"/>
        <v>36</v>
      </c>
      <c r="L17" s="144">
        <f>总表!K173</f>
        <v>290</v>
      </c>
      <c r="M17" s="144">
        <f>总表!M173</f>
        <v>302</v>
      </c>
      <c r="N17" s="144">
        <f>总表!N173</f>
        <v>266</v>
      </c>
      <c r="O17" s="144">
        <f>总表!O173</f>
        <v>218</v>
      </c>
      <c r="P17" s="144">
        <f>总表!P173</f>
        <v>290</v>
      </c>
      <c r="Q17" s="144">
        <f>总表!Q173</f>
        <v>293</v>
      </c>
      <c r="R17" s="144">
        <f>总表!R173</f>
        <v>258</v>
      </c>
      <c r="S17" s="144">
        <f>总表!S173</f>
        <v>280</v>
      </c>
    </row>
    <row r="18" ht="18" customHeight="1" spans="1:19">
      <c r="A18" s="132">
        <v>190517</v>
      </c>
      <c r="B18" s="134" t="s">
        <v>203</v>
      </c>
      <c r="C18" s="83">
        <v>70.5</v>
      </c>
      <c r="D18" s="84">
        <v>46</v>
      </c>
      <c r="E18" s="83">
        <v>77</v>
      </c>
      <c r="F18" s="84">
        <v>88</v>
      </c>
      <c r="G18" s="83">
        <v>73</v>
      </c>
      <c r="H18" s="90">
        <v>84</v>
      </c>
      <c r="I18" s="98">
        <v>79</v>
      </c>
      <c r="J18" s="144">
        <f t="shared" si="1"/>
        <v>517.5</v>
      </c>
      <c r="K18" s="144">
        <f t="shared" si="0"/>
        <v>8</v>
      </c>
      <c r="L18" s="144">
        <f>总表!K174</f>
        <v>69</v>
      </c>
      <c r="M18" s="144">
        <f>总表!M174</f>
        <v>130</v>
      </c>
      <c r="N18" s="144">
        <f>总表!N174</f>
        <v>141</v>
      </c>
      <c r="O18" s="144">
        <f>总表!O174</f>
        <v>52</v>
      </c>
      <c r="P18" s="144">
        <f>总表!P174</f>
        <v>88</v>
      </c>
      <c r="Q18" s="144">
        <f>总表!Q174</f>
        <v>109</v>
      </c>
      <c r="R18" s="144">
        <f>总表!R174</f>
        <v>38</v>
      </c>
      <c r="S18" s="144">
        <f>总表!S174</f>
        <v>41</v>
      </c>
    </row>
    <row r="19" ht="18" customHeight="1" spans="1:19">
      <c r="A19" s="132">
        <v>190518</v>
      </c>
      <c r="B19" s="134" t="s">
        <v>204</v>
      </c>
      <c r="C19" s="83">
        <v>77.5</v>
      </c>
      <c r="D19" s="84">
        <v>45</v>
      </c>
      <c r="E19" s="83">
        <v>77.5</v>
      </c>
      <c r="F19" s="84">
        <v>90</v>
      </c>
      <c r="G19" s="83">
        <v>89</v>
      </c>
      <c r="H19" s="90">
        <v>84</v>
      </c>
      <c r="I19" s="98">
        <v>95</v>
      </c>
      <c r="J19" s="144">
        <f t="shared" si="1"/>
        <v>558</v>
      </c>
      <c r="K19" s="144">
        <f t="shared" si="0"/>
        <v>6</v>
      </c>
      <c r="L19" s="144">
        <f>总表!K175</f>
        <v>39</v>
      </c>
      <c r="M19" s="144">
        <f>总表!M175</f>
        <v>74</v>
      </c>
      <c r="N19" s="144">
        <f>总表!N175</f>
        <v>147</v>
      </c>
      <c r="O19" s="144">
        <f>总表!O175</f>
        <v>50</v>
      </c>
      <c r="P19" s="144">
        <f>总表!P175</f>
        <v>67</v>
      </c>
      <c r="Q19" s="144">
        <f>总表!Q175</f>
        <v>21</v>
      </c>
      <c r="R19" s="144">
        <f>总表!R175</f>
        <v>38</v>
      </c>
      <c r="S19" s="144">
        <f>总表!S175</f>
        <v>2</v>
      </c>
    </row>
    <row r="20" ht="18" customHeight="1" spans="1:19">
      <c r="A20" s="132">
        <v>190519</v>
      </c>
      <c r="B20" s="134" t="s">
        <v>205</v>
      </c>
      <c r="C20" s="83">
        <v>69</v>
      </c>
      <c r="D20" s="84">
        <v>48</v>
      </c>
      <c r="E20" s="83">
        <v>72.5</v>
      </c>
      <c r="F20" s="84">
        <v>79</v>
      </c>
      <c r="G20" s="83">
        <v>48</v>
      </c>
      <c r="H20" s="90">
        <v>45</v>
      </c>
      <c r="I20" s="98">
        <v>66</v>
      </c>
      <c r="J20" s="144">
        <f t="shared" si="1"/>
        <v>427.5</v>
      </c>
      <c r="K20" s="144">
        <f t="shared" si="0"/>
        <v>18</v>
      </c>
      <c r="L20" s="144">
        <f>总表!K176</f>
        <v>138</v>
      </c>
      <c r="M20" s="144">
        <f>总表!M176</f>
        <v>150</v>
      </c>
      <c r="N20" s="144">
        <f>总表!N176</f>
        <v>130</v>
      </c>
      <c r="O20" s="144">
        <f>总表!O176</f>
        <v>81</v>
      </c>
      <c r="P20" s="144">
        <f>总表!P176</f>
        <v>156</v>
      </c>
      <c r="Q20" s="144">
        <f>总表!Q176</f>
        <v>225</v>
      </c>
      <c r="R20" s="144">
        <f>总表!R176</f>
        <v>176</v>
      </c>
      <c r="S20" s="144">
        <f>总表!S176</f>
        <v>92</v>
      </c>
    </row>
    <row r="21" ht="18" customHeight="1" spans="1:19">
      <c r="A21" s="132">
        <v>190520</v>
      </c>
      <c r="B21" s="134" t="s">
        <v>206</v>
      </c>
      <c r="C21" s="83">
        <v>64.5</v>
      </c>
      <c r="D21" s="84">
        <v>61</v>
      </c>
      <c r="E21" s="83">
        <v>60</v>
      </c>
      <c r="F21" s="84">
        <v>89</v>
      </c>
      <c r="G21" s="83">
        <v>62</v>
      </c>
      <c r="H21" s="90">
        <v>65</v>
      </c>
      <c r="I21" s="98">
        <v>62</v>
      </c>
      <c r="J21" s="144">
        <f t="shared" si="1"/>
        <v>463.5</v>
      </c>
      <c r="K21" s="144">
        <f t="shared" si="0"/>
        <v>15</v>
      </c>
      <c r="L21" s="144">
        <f>总表!K177</f>
        <v>111</v>
      </c>
      <c r="M21" s="144">
        <f>总表!M177</f>
        <v>190</v>
      </c>
      <c r="N21" s="144">
        <f>总表!N177</f>
        <v>74</v>
      </c>
      <c r="O21" s="144">
        <f>总表!O177</f>
        <v>138</v>
      </c>
      <c r="P21" s="144">
        <f>总表!P177</f>
        <v>74</v>
      </c>
      <c r="Q21" s="144">
        <f>总表!Q177</f>
        <v>168</v>
      </c>
      <c r="R21" s="144">
        <f>总表!R177</f>
        <v>99</v>
      </c>
      <c r="S21" s="144">
        <f>总表!S177</f>
        <v>102</v>
      </c>
    </row>
    <row r="22" ht="18" customHeight="1" spans="1:19">
      <c r="A22" s="132">
        <v>190521</v>
      </c>
      <c r="B22" s="134" t="s">
        <v>207</v>
      </c>
      <c r="C22" s="83">
        <v>75</v>
      </c>
      <c r="D22" s="84">
        <v>53</v>
      </c>
      <c r="E22" s="83">
        <v>67</v>
      </c>
      <c r="F22" s="84">
        <v>98</v>
      </c>
      <c r="G22" s="83">
        <v>86</v>
      </c>
      <c r="H22" s="90">
        <v>92</v>
      </c>
      <c r="I22" s="98">
        <v>92</v>
      </c>
      <c r="J22" s="144">
        <f t="shared" si="1"/>
        <v>563</v>
      </c>
      <c r="K22" s="144">
        <f t="shared" si="0"/>
        <v>5</v>
      </c>
      <c r="L22" s="144">
        <f>总表!K178</f>
        <v>31</v>
      </c>
      <c r="M22" s="144">
        <f>总表!M178</f>
        <v>89</v>
      </c>
      <c r="N22" s="144">
        <f>总表!N178</f>
        <v>103</v>
      </c>
      <c r="O22" s="144">
        <f>总表!O178</f>
        <v>110</v>
      </c>
      <c r="P22" s="144">
        <f>总表!P178</f>
        <v>4</v>
      </c>
      <c r="Q22" s="144">
        <f>总表!Q178</f>
        <v>34</v>
      </c>
      <c r="R22" s="144">
        <f>总表!R178</f>
        <v>18</v>
      </c>
      <c r="S22" s="144">
        <f>总表!S178</f>
        <v>8</v>
      </c>
    </row>
    <row r="23" ht="18" customHeight="1" spans="1:19">
      <c r="A23" s="132">
        <v>190522</v>
      </c>
      <c r="B23" s="134" t="s">
        <v>208</v>
      </c>
      <c r="C23" s="83">
        <v>69.5</v>
      </c>
      <c r="D23" s="84">
        <v>53</v>
      </c>
      <c r="E23" s="83">
        <v>57.5</v>
      </c>
      <c r="F23" s="84">
        <v>86</v>
      </c>
      <c r="G23" s="83">
        <v>73</v>
      </c>
      <c r="H23" s="90">
        <v>78</v>
      </c>
      <c r="I23" s="98">
        <v>88</v>
      </c>
      <c r="J23" s="144">
        <f t="shared" si="1"/>
        <v>505</v>
      </c>
      <c r="K23" s="144">
        <f t="shared" si="0"/>
        <v>9</v>
      </c>
      <c r="L23" s="144">
        <f>总表!K179</f>
        <v>75</v>
      </c>
      <c r="M23" s="144">
        <f>总表!M179</f>
        <v>141</v>
      </c>
      <c r="N23" s="144">
        <f>总表!N179</f>
        <v>103</v>
      </c>
      <c r="O23" s="144">
        <f>总表!O179</f>
        <v>148</v>
      </c>
      <c r="P23" s="144">
        <f>总表!P179</f>
        <v>111</v>
      </c>
      <c r="Q23" s="144">
        <f>总表!Q179</f>
        <v>109</v>
      </c>
      <c r="R23" s="144">
        <f>总表!R179</f>
        <v>64</v>
      </c>
      <c r="S23" s="144">
        <f>总表!S179</f>
        <v>16</v>
      </c>
    </row>
    <row r="24" ht="18" customHeight="1" spans="1:19">
      <c r="A24" s="132">
        <v>190523</v>
      </c>
      <c r="B24" s="134" t="s">
        <v>209</v>
      </c>
      <c r="C24" s="83">
        <v>27</v>
      </c>
      <c r="D24" s="84">
        <v>18</v>
      </c>
      <c r="E24" s="83">
        <v>49</v>
      </c>
      <c r="F24" s="84">
        <v>59</v>
      </c>
      <c r="G24" s="83">
        <v>39</v>
      </c>
      <c r="H24" s="90">
        <v>44</v>
      </c>
      <c r="I24" s="98">
        <v>32</v>
      </c>
      <c r="J24" s="144"/>
      <c r="K24" s="144"/>
      <c r="L24" s="144"/>
      <c r="M24" s="144"/>
      <c r="N24" s="144"/>
      <c r="O24" s="144"/>
      <c r="P24" s="144"/>
      <c r="Q24" s="144"/>
      <c r="R24" s="144"/>
      <c r="S24" s="144"/>
    </row>
    <row r="25" ht="18" customHeight="1" spans="1:19">
      <c r="A25" s="132">
        <v>190524</v>
      </c>
      <c r="B25" s="134" t="s">
        <v>210</v>
      </c>
      <c r="C25" s="83">
        <v>73.5</v>
      </c>
      <c r="D25" s="84">
        <v>35</v>
      </c>
      <c r="E25" s="83">
        <v>74</v>
      </c>
      <c r="F25" s="84">
        <v>86</v>
      </c>
      <c r="G25" s="83">
        <v>63</v>
      </c>
      <c r="H25" s="90">
        <v>47</v>
      </c>
      <c r="I25" s="98">
        <v>59</v>
      </c>
      <c r="J25" s="144">
        <f t="shared" si="1"/>
        <v>437.5</v>
      </c>
      <c r="K25" s="144">
        <f t="shared" ref="K25:K40" si="2">RANK(J25,$J$2:$J$40,0)</f>
        <v>16</v>
      </c>
      <c r="L25" s="144">
        <f>总表!K181</f>
        <v>130</v>
      </c>
      <c r="M25" s="144">
        <f>总表!M181</f>
        <v>101</v>
      </c>
      <c r="N25" s="144">
        <f>总表!N181</f>
        <v>184</v>
      </c>
      <c r="O25" s="144">
        <f>总表!O181</f>
        <v>71</v>
      </c>
      <c r="P25" s="144">
        <f>总表!P181</f>
        <v>111</v>
      </c>
      <c r="Q25" s="144">
        <f>总表!Q181</f>
        <v>160</v>
      </c>
      <c r="R25" s="144">
        <f>总表!R181</f>
        <v>168</v>
      </c>
      <c r="S25" s="144">
        <f>总表!S181</f>
        <v>122</v>
      </c>
    </row>
    <row r="26" ht="18" customHeight="1" spans="1:19">
      <c r="A26" s="132">
        <v>190525</v>
      </c>
      <c r="B26" s="134" t="s">
        <v>211</v>
      </c>
      <c r="C26" s="83">
        <v>89</v>
      </c>
      <c r="D26" s="84">
        <v>89</v>
      </c>
      <c r="E26" s="83">
        <v>89</v>
      </c>
      <c r="F26" s="84">
        <v>97</v>
      </c>
      <c r="G26" s="83">
        <v>90</v>
      </c>
      <c r="H26" s="90">
        <v>100</v>
      </c>
      <c r="I26" s="98">
        <v>97</v>
      </c>
      <c r="J26" s="144">
        <f t="shared" si="1"/>
        <v>651</v>
      </c>
      <c r="K26" s="144">
        <f t="shared" si="2"/>
        <v>1</v>
      </c>
      <c r="L26" s="144">
        <f>总表!K182</f>
        <v>3</v>
      </c>
      <c r="M26" s="144">
        <f>总表!M182</f>
        <v>6</v>
      </c>
      <c r="N26" s="144">
        <f>总表!N182</f>
        <v>7</v>
      </c>
      <c r="O26" s="144">
        <f>总表!O182</f>
        <v>5</v>
      </c>
      <c r="P26" s="144">
        <f>总表!P182</f>
        <v>13</v>
      </c>
      <c r="Q26" s="144">
        <f>总表!Q182</f>
        <v>15</v>
      </c>
      <c r="R26" s="144">
        <f>总表!R182</f>
        <v>1</v>
      </c>
      <c r="S26" s="144">
        <f>总表!S182</f>
        <v>1</v>
      </c>
    </row>
    <row r="27" ht="18" customHeight="1" spans="1:19">
      <c r="A27" s="132">
        <v>190526</v>
      </c>
      <c r="B27" s="134" t="s">
        <v>212</v>
      </c>
      <c r="C27" s="83">
        <v>63</v>
      </c>
      <c r="D27" s="84">
        <v>13</v>
      </c>
      <c r="E27" s="83">
        <v>28.5</v>
      </c>
      <c r="F27" s="84">
        <v>60</v>
      </c>
      <c r="G27" s="83">
        <v>52</v>
      </c>
      <c r="H27" s="90">
        <v>35</v>
      </c>
      <c r="I27" s="98">
        <v>43</v>
      </c>
      <c r="J27" s="144">
        <f t="shared" si="1"/>
        <v>294.5</v>
      </c>
      <c r="K27" s="144">
        <f t="shared" si="2"/>
        <v>31</v>
      </c>
      <c r="L27" s="144">
        <f>总表!K183</f>
        <v>259</v>
      </c>
      <c r="M27" s="144">
        <f>总表!M183</f>
        <v>201</v>
      </c>
      <c r="N27" s="144">
        <f>总表!N183</f>
        <v>266</v>
      </c>
      <c r="O27" s="144">
        <f>总表!O183</f>
        <v>273</v>
      </c>
      <c r="P27" s="144">
        <f>总表!P183</f>
        <v>266</v>
      </c>
      <c r="Q27" s="144">
        <f>总表!Q183</f>
        <v>211</v>
      </c>
      <c r="R27" s="144">
        <f>总表!R183</f>
        <v>240</v>
      </c>
      <c r="S27" s="144">
        <f>总表!S183</f>
        <v>204</v>
      </c>
    </row>
    <row r="28" ht="18" customHeight="1" spans="1:19">
      <c r="A28" s="132">
        <v>190527</v>
      </c>
      <c r="B28" s="134" t="s">
        <v>213</v>
      </c>
      <c r="C28" s="83">
        <v>66.5</v>
      </c>
      <c r="D28" s="84">
        <v>52</v>
      </c>
      <c r="E28" s="83">
        <v>71</v>
      </c>
      <c r="F28" s="84">
        <v>87</v>
      </c>
      <c r="G28" s="83">
        <v>76</v>
      </c>
      <c r="H28" s="90">
        <v>56</v>
      </c>
      <c r="I28" s="98">
        <v>71</v>
      </c>
      <c r="J28" s="144">
        <f t="shared" si="1"/>
        <v>479.5</v>
      </c>
      <c r="K28" s="144">
        <f t="shared" si="2"/>
        <v>14</v>
      </c>
      <c r="L28" s="144">
        <f>总表!K184</f>
        <v>99</v>
      </c>
      <c r="M28" s="144">
        <f>总表!M184</f>
        <v>175</v>
      </c>
      <c r="N28" s="144">
        <f>总表!N184</f>
        <v>111</v>
      </c>
      <c r="O28" s="144">
        <f>总表!O184</f>
        <v>92</v>
      </c>
      <c r="P28" s="144">
        <f>总表!P184</f>
        <v>102</v>
      </c>
      <c r="Q28" s="144">
        <f>总表!Q184</f>
        <v>90</v>
      </c>
      <c r="R28" s="144">
        <f>总表!R184</f>
        <v>133</v>
      </c>
      <c r="S28" s="144">
        <f>总表!S184</f>
        <v>73</v>
      </c>
    </row>
    <row r="29" ht="18" customHeight="1" spans="1:19">
      <c r="A29" s="132">
        <v>190528</v>
      </c>
      <c r="B29" s="134" t="s">
        <v>214</v>
      </c>
      <c r="C29" s="83">
        <v>57</v>
      </c>
      <c r="D29" s="84">
        <v>30.5</v>
      </c>
      <c r="E29" s="83">
        <v>56.5</v>
      </c>
      <c r="F29" s="84">
        <v>86</v>
      </c>
      <c r="G29" s="83">
        <v>79</v>
      </c>
      <c r="H29" s="90">
        <v>49</v>
      </c>
      <c r="I29" s="98">
        <v>70</v>
      </c>
      <c r="J29" s="144">
        <f t="shared" si="1"/>
        <v>428</v>
      </c>
      <c r="K29" s="144">
        <f t="shared" si="2"/>
        <v>17</v>
      </c>
      <c r="L29" s="144">
        <f>总表!K185</f>
        <v>136</v>
      </c>
      <c r="M29" s="144">
        <f>总表!M185</f>
        <v>234</v>
      </c>
      <c r="N29" s="144">
        <f>总表!N185</f>
        <v>197</v>
      </c>
      <c r="O29" s="144">
        <f>总表!O185</f>
        <v>156</v>
      </c>
      <c r="P29" s="144">
        <f>总表!P185</f>
        <v>111</v>
      </c>
      <c r="Q29" s="144">
        <f>总表!Q185</f>
        <v>69</v>
      </c>
      <c r="R29" s="144">
        <f>总表!R185</f>
        <v>160</v>
      </c>
      <c r="S29" s="144">
        <f>总表!S185</f>
        <v>77</v>
      </c>
    </row>
    <row r="30" ht="18" customHeight="1" spans="1:19">
      <c r="A30" s="132">
        <v>190529</v>
      </c>
      <c r="B30" s="134" t="s">
        <v>215</v>
      </c>
      <c r="C30" s="83">
        <v>68.5</v>
      </c>
      <c r="D30" s="84">
        <v>36</v>
      </c>
      <c r="E30" s="83">
        <v>46</v>
      </c>
      <c r="F30" s="84">
        <v>84</v>
      </c>
      <c r="G30" s="83">
        <v>70</v>
      </c>
      <c r="H30" s="90">
        <v>39</v>
      </c>
      <c r="I30" s="98">
        <v>49</v>
      </c>
      <c r="J30" s="144">
        <f t="shared" si="1"/>
        <v>392.5</v>
      </c>
      <c r="K30" s="144">
        <f t="shared" si="2"/>
        <v>22</v>
      </c>
      <c r="L30" s="144">
        <f>总表!K186</f>
        <v>175</v>
      </c>
      <c r="M30" s="144">
        <f>总表!M186</f>
        <v>156</v>
      </c>
      <c r="N30" s="144">
        <f>总表!N186</f>
        <v>178</v>
      </c>
      <c r="O30" s="144">
        <f>总表!O186</f>
        <v>199</v>
      </c>
      <c r="P30" s="144">
        <f>总表!P186</f>
        <v>126</v>
      </c>
      <c r="Q30" s="144">
        <f>总表!Q186</f>
        <v>123</v>
      </c>
      <c r="R30" s="144">
        <f>总表!R186</f>
        <v>219</v>
      </c>
      <c r="S30" s="144">
        <f>总表!S186</f>
        <v>173</v>
      </c>
    </row>
    <row r="31" ht="18" customHeight="1" spans="1:19">
      <c r="A31" s="132">
        <v>190530</v>
      </c>
      <c r="B31" s="134" t="s">
        <v>216</v>
      </c>
      <c r="C31" s="83">
        <v>48</v>
      </c>
      <c r="D31" s="84">
        <v>8</v>
      </c>
      <c r="E31" s="83">
        <v>28</v>
      </c>
      <c r="F31" s="84">
        <v>55</v>
      </c>
      <c r="G31" s="83">
        <v>34</v>
      </c>
      <c r="H31" s="90">
        <v>19</v>
      </c>
      <c r="I31" s="98">
        <v>29</v>
      </c>
      <c r="J31" s="144">
        <f t="shared" si="1"/>
        <v>221</v>
      </c>
      <c r="K31" s="144">
        <f t="shared" si="2"/>
        <v>35</v>
      </c>
      <c r="L31" s="144">
        <f>总表!K187</f>
        <v>288</v>
      </c>
      <c r="M31" s="144">
        <f>总表!M187</f>
        <v>268</v>
      </c>
      <c r="N31" s="144">
        <f>总表!N187</f>
        <v>295</v>
      </c>
      <c r="O31" s="144">
        <f>总表!O187</f>
        <v>276</v>
      </c>
      <c r="P31" s="144">
        <f>总表!P187</f>
        <v>281</v>
      </c>
      <c r="Q31" s="144">
        <f>总表!Q187</f>
        <v>275</v>
      </c>
      <c r="R31" s="144">
        <f>总表!R187</f>
        <v>299</v>
      </c>
      <c r="S31" s="144">
        <f>总表!S187</f>
        <v>271</v>
      </c>
    </row>
    <row r="32" ht="18" customHeight="1" spans="1:19">
      <c r="A32" s="132">
        <v>190531</v>
      </c>
      <c r="B32" s="134" t="s">
        <v>217</v>
      </c>
      <c r="C32" s="83">
        <v>64.5</v>
      </c>
      <c r="D32" s="84">
        <v>37</v>
      </c>
      <c r="E32" s="83">
        <v>36</v>
      </c>
      <c r="F32" s="84">
        <v>74</v>
      </c>
      <c r="G32" s="83">
        <v>66</v>
      </c>
      <c r="H32" s="90">
        <v>56</v>
      </c>
      <c r="I32" s="98">
        <v>72</v>
      </c>
      <c r="J32" s="144">
        <f t="shared" si="1"/>
        <v>405.5</v>
      </c>
      <c r="K32" s="144">
        <f t="shared" si="2"/>
        <v>20</v>
      </c>
      <c r="L32" s="144">
        <f>总表!K188</f>
        <v>161</v>
      </c>
      <c r="M32" s="144">
        <f>总表!M188</f>
        <v>190</v>
      </c>
      <c r="N32" s="144">
        <f>总表!N188</f>
        <v>174</v>
      </c>
      <c r="O32" s="144">
        <f>总表!O188</f>
        <v>241</v>
      </c>
      <c r="P32" s="144">
        <f>总表!P188</f>
        <v>208</v>
      </c>
      <c r="Q32" s="144">
        <f>总表!Q188</f>
        <v>145</v>
      </c>
      <c r="R32" s="144">
        <f>总表!R188</f>
        <v>133</v>
      </c>
      <c r="S32" s="144">
        <f>总表!S188</f>
        <v>68</v>
      </c>
    </row>
    <row r="33" ht="18" customHeight="1" spans="1:19">
      <c r="A33" s="132">
        <v>190532</v>
      </c>
      <c r="B33" s="134" t="s">
        <v>218</v>
      </c>
      <c r="C33" s="83">
        <v>69</v>
      </c>
      <c r="D33" s="84">
        <v>52</v>
      </c>
      <c r="E33" s="83">
        <v>78</v>
      </c>
      <c r="F33" s="84">
        <v>81</v>
      </c>
      <c r="G33" s="83">
        <v>62</v>
      </c>
      <c r="H33" s="90">
        <v>65</v>
      </c>
      <c r="I33" s="98">
        <v>85</v>
      </c>
      <c r="J33" s="144">
        <f t="shared" si="1"/>
        <v>492</v>
      </c>
      <c r="K33" s="144">
        <f t="shared" si="2"/>
        <v>12</v>
      </c>
      <c r="L33" s="144">
        <f>总表!K189</f>
        <v>90</v>
      </c>
      <c r="M33" s="144">
        <f>总表!M189</f>
        <v>150</v>
      </c>
      <c r="N33" s="144">
        <f>总表!N189</f>
        <v>111</v>
      </c>
      <c r="O33" s="144">
        <f>总表!O189</f>
        <v>45</v>
      </c>
      <c r="P33" s="144">
        <f>总表!P189</f>
        <v>144</v>
      </c>
      <c r="Q33" s="144">
        <f>总表!Q189</f>
        <v>168</v>
      </c>
      <c r="R33" s="144">
        <f>总表!R189</f>
        <v>99</v>
      </c>
      <c r="S33" s="144">
        <f>总表!S189</f>
        <v>24</v>
      </c>
    </row>
    <row r="34" ht="18" customHeight="1" spans="1:19">
      <c r="A34" s="132">
        <v>190533</v>
      </c>
      <c r="B34" s="134" t="s">
        <v>219</v>
      </c>
      <c r="C34" s="83">
        <v>77</v>
      </c>
      <c r="D34" s="84">
        <v>48</v>
      </c>
      <c r="E34" s="83">
        <v>73</v>
      </c>
      <c r="F34" s="84">
        <v>84</v>
      </c>
      <c r="G34" s="83">
        <v>82</v>
      </c>
      <c r="H34" s="90">
        <v>62</v>
      </c>
      <c r="I34" s="98">
        <v>73</v>
      </c>
      <c r="J34" s="144">
        <f t="shared" si="1"/>
        <v>499</v>
      </c>
      <c r="K34" s="144">
        <f t="shared" si="2"/>
        <v>10</v>
      </c>
      <c r="L34" s="144">
        <f>总表!K190</f>
        <v>84</v>
      </c>
      <c r="M34" s="144">
        <f>总表!M190</f>
        <v>77</v>
      </c>
      <c r="N34" s="144">
        <f>总表!N190</f>
        <v>130</v>
      </c>
      <c r="O34" s="144">
        <f>总表!O190</f>
        <v>78</v>
      </c>
      <c r="P34" s="144">
        <f>总表!P190</f>
        <v>126</v>
      </c>
      <c r="Q34" s="144">
        <f>总表!Q190</f>
        <v>50</v>
      </c>
      <c r="R34" s="144">
        <f>总表!R190</f>
        <v>114</v>
      </c>
      <c r="S34" s="144">
        <f>总表!S190</f>
        <v>61</v>
      </c>
    </row>
    <row r="35" ht="18" customHeight="1" spans="1:19">
      <c r="A35" s="132">
        <v>190534</v>
      </c>
      <c r="B35" s="134" t="s">
        <v>220</v>
      </c>
      <c r="C35" s="83">
        <v>78</v>
      </c>
      <c r="D35" s="84">
        <v>54</v>
      </c>
      <c r="E35" s="83">
        <v>86.5</v>
      </c>
      <c r="F35" s="84">
        <v>90</v>
      </c>
      <c r="G35" s="83">
        <v>90</v>
      </c>
      <c r="H35" s="90">
        <v>85</v>
      </c>
      <c r="I35" s="98">
        <v>81</v>
      </c>
      <c r="J35" s="144">
        <f t="shared" si="1"/>
        <v>564.5</v>
      </c>
      <c r="K35" s="144">
        <f t="shared" si="2"/>
        <v>4</v>
      </c>
      <c r="L35" s="144">
        <f>总表!K191</f>
        <v>30</v>
      </c>
      <c r="M35" s="144">
        <f>总表!M191</f>
        <v>69</v>
      </c>
      <c r="N35" s="144">
        <f>总表!N191</f>
        <v>97</v>
      </c>
      <c r="O35" s="144">
        <f>总表!O191</f>
        <v>14</v>
      </c>
      <c r="P35" s="144">
        <f>总表!P191</f>
        <v>67</v>
      </c>
      <c r="Q35" s="144">
        <f>总表!Q191</f>
        <v>15</v>
      </c>
      <c r="R35" s="144">
        <f>总表!R191</f>
        <v>35</v>
      </c>
      <c r="S35" s="144">
        <f>总表!S191</f>
        <v>36</v>
      </c>
    </row>
    <row r="36" ht="18" customHeight="1" spans="1:19">
      <c r="A36" s="132">
        <v>190535</v>
      </c>
      <c r="B36" s="134" t="s">
        <v>221</v>
      </c>
      <c r="C36" s="83">
        <v>76</v>
      </c>
      <c r="D36" s="84">
        <v>76</v>
      </c>
      <c r="E36" s="83">
        <v>77</v>
      </c>
      <c r="F36" s="84">
        <v>89</v>
      </c>
      <c r="G36" s="83">
        <v>91</v>
      </c>
      <c r="H36" s="90">
        <v>96</v>
      </c>
      <c r="I36" s="98">
        <v>94</v>
      </c>
      <c r="J36" s="144">
        <f t="shared" si="1"/>
        <v>599</v>
      </c>
      <c r="K36" s="144">
        <f t="shared" si="2"/>
        <v>3</v>
      </c>
      <c r="L36" s="144">
        <f>总表!K192</f>
        <v>21</v>
      </c>
      <c r="M36" s="144">
        <f>总表!M192</f>
        <v>82</v>
      </c>
      <c r="N36" s="144">
        <f>总表!N192</f>
        <v>30</v>
      </c>
      <c r="O36" s="144">
        <f>总表!O192</f>
        <v>52</v>
      </c>
      <c r="P36" s="144">
        <f>总表!P192</f>
        <v>74</v>
      </c>
      <c r="Q36" s="144">
        <f>总表!Q192</f>
        <v>13</v>
      </c>
      <c r="R36" s="144">
        <f>总表!R192</f>
        <v>11</v>
      </c>
      <c r="S36" s="144">
        <f>总表!S192</f>
        <v>6</v>
      </c>
    </row>
    <row r="37" ht="18" customHeight="1" spans="1:19">
      <c r="A37" s="132">
        <v>190536</v>
      </c>
      <c r="B37" s="134" t="s">
        <v>222</v>
      </c>
      <c r="C37" s="83">
        <v>72</v>
      </c>
      <c r="D37" s="84">
        <v>32</v>
      </c>
      <c r="E37" s="83">
        <v>61</v>
      </c>
      <c r="F37" s="84">
        <v>56</v>
      </c>
      <c r="G37" s="83">
        <v>45</v>
      </c>
      <c r="H37" s="90">
        <v>67</v>
      </c>
      <c r="I37" s="98">
        <v>52</v>
      </c>
      <c r="J37" s="144">
        <f t="shared" si="1"/>
        <v>385</v>
      </c>
      <c r="K37" s="144">
        <f t="shared" si="2"/>
        <v>23</v>
      </c>
      <c r="L37" s="144">
        <f>总表!K193</f>
        <v>182</v>
      </c>
      <c r="M37" s="144">
        <f>总表!M193</f>
        <v>117</v>
      </c>
      <c r="N37" s="144">
        <f>总表!N193</f>
        <v>194</v>
      </c>
      <c r="O37" s="144">
        <f>总表!O193</f>
        <v>133</v>
      </c>
      <c r="P37" s="144">
        <f>总表!P193</f>
        <v>279</v>
      </c>
      <c r="Q37" s="144">
        <f>总表!Q193</f>
        <v>233</v>
      </c>
      <c r="R37" s="144">
        <f>总表!R193</f>
        <v>88</v>
      </c>
      <c r="S37" s="144">
        <f>总表!S193</f>
        <v>154</v>
      </c>
    </row>
    <row r="38" ht="18" customHeight="1" spans="1:19">
      <c r="A38" s="132">
        <v>190537</v>
      </c>
      <c r="B38" s="134" t="s">
        <v>223</v>
      </c>
      <c r="C38" s="83">
        <v>74</v>
      </c>
      <c r="D38" s="84">
        <v>72</v>
      </c>
      <c r="E38" s="83">
        <v>89.5</v>
      </c>
      <c r="F38" s="84">
        <v>94</v>
      </c>
      <c r="G38" s="83">
        <v>85</v>
      </c>
      <c r="H38" s="90">
        <v>98</v>
      </c>
      <c r="I38" s="98">
        <v>95</v>
      </c>
      <c r="J38" s="144">
        <f t="shared" si="1"/>
        <v>607.5</v>
      </c>
      <c r="K38" s="144">
        <f t="shared" si="2"/>
        <v>2</v>
      </c>
      <c r="L38" s="144">
        <f>总表!K194</f>
        <v>15</v>
      </c>
      <c r="M38" s="144">
        <f>总表!M194</f>
        <v>96</v>
      </c>
      <c r="N38" s="144">
        <f>总表!N194</f>
        <v>42</v>
      </c>
      <c r="O38" s="144">
        <f>总表!O194</f>
        <v>3</v>
      </c>
      <c r="P38" s="144">
        <f>总表!P194</f>
        <v>35</v>
      </c>
      <c r="Q38" s="144">
        <f>总表!Q194</f>
        <v>40</v>
      </c>
      <c r="R38" s="144">
        <f>总表!R194</f>
        <v>5</v>
      </c>
      <c r="S38" s="144">
        <f>总表!S194</f>
        <v>2</v>
      </c>
    </row>
    <row r="39" ht="18" customHeight="1" spans="1:19">
      <c r="A39" s="132">
        <v>190538</v>
      </c>
      <c r="B39" s="134" t="s">
        <v>224</v>
      </c>
      <c r="C39" s="83">
        <v>38</v>
      </c>
      <c r="D39" s="84">
        <v>12</v>
      </c>
      <c r="E39" s="83">
        <v>19.5</v>
      </c>
      <c r="F39" s="84">
        <v>45</v>
      </c>
      <c r="G39" s="83">
        <v>36</v>
      </c>
      <c r="H39" s="90">
        <v>20</v>
      </c>
      <c r="I39" s="98">
        <v>30</v>
      </c>
      <c r="J39" s="144">
        <f t="shared" si="1"/>
        <v>200.5</v>
      </c>
      <c r="K39" s="144">
        <f t="shared" si="2"/>
        <v>37</v>
      </c>
      <c r="L39" s="144">
        <f>总表!K195</f>
        <v>296</v>
      </c>
      <c r="M39" s="144">
        <f>总表!M195</f>
        <v>290</v>
      </c>
      <c r="N39" s="144">
        <f>总表!N195</f>
        <v>271</v>
      </c>
      <c r="O39" s="144">
        <f>总表!O195</f>
        <v>305</v>
      </c>
      <c r="P39" s="144">
        <f>总表!P195</f>
        <v>295</v>
      </c>
      <c r="Q39" s="144">
        <f>总表!Q195</f>
        <v>266</v>
      </c>
      <c r="R39" s="144">
        <f>总表!R195</f>
        <v>295</v>
      </c>
      <c r="S39" s="144">
        <f>总表!S195</f>
        <v>263</v>
      </c>
    </row>
    <row r="40" ht="18" customHeight="1" spans="1:19">
      <c r="A40" s="132">
        <v>190539</v>
      </c>
      <c r="B40" s="134" t="s">
        <v>225</v>
      </c>
      <c r="C40" s="83">
        <v>7</v>
      </c>
      <c r="D40" s="84">
        <v>10</v>
      </c>
      <c r="E40" s="83">
        <v>26</v>
      </c>
      <c r="F40" s="84">
        <v>25</v>
      </c>
      <c r="G40" s="83">
        <v>30</v>
      </c>
      <c r="H40" s="90">
        <v>17</v>
      </c>
      <c r="I40" s="98">
        <v>28</v>
      </c>
      <c r="J40" s="144">
        <f t="shared" si="1"/>
        <v>143</v>
      </c>
      <c r="K40" s="144">
        <f t="shared" si="2"/>
        <v>38</v>
      </c>
      <c r="L40" s="144">
        <f>总表!K196</f>
        <v>305</v>
      </c>
      <c r="M40" s="144">
        <f>总表!M196</f>
        <v>307</v>
      </c>
      <c r="N40" s="144">
        <f>总表!N196</f>
        <v>288</v>
      </c>
      <c r="O40" s="144">
        <f>总表!O196</f>
        <v>288</v>
      </c>
      <c r="P40" s="144">
        <f>总表!P196</f>
        <v>305</v>
      </c>
      <c r="Q40" s="144">
        <f>总表!Q196</f>
        <v>280</v>
      </c>
      <c r="R40" s="144">
        <f>总表!R196</f>
        <v>301</v>
      </c>
      <c r="S40" s="144">
        <f>总表!S196</f>
        <v>275</v>
      </c>
    </row>
    <row r="41" ht="18" customHeight="1" spans="1:12">
      <c r="A41" s="135"/>
      <c r="B41" s="135" t="s">
        <v>9</v>
      </c>
      <c r="C41" s="136">
        <f t="shared" ref="C41:J41" si="3">SUM(C2:C40)</f>
        <v>2321.5</v>
      </c>
      <c r="D41" s="136">
        <f t="shared" si="3"/>
        <v>1444.5</v>
      </c>
      <c r="E41" s="136">
        <f t="shared" si="3"/>
        <v>2185.5</v>
      </c>
      <c r="F41" s="136">
        <f t="shared" si="3"/>
        <v>2895</v>
      </c>
      <c r="G41" s="136">
        <f t="shared" si="3"/>
        <v>2340</v>
      </c>
      <c r="H41" s="136">
        <f t="shared" si="3"/>
        <v>2153</v>
      </c>
      <c r="I41" s="136">
        <f t="shared" si="3"/>
        <v>2425</v>
      </c>
      <c r="J41" s="136">
        <f t="shared" si="3"/>
        <v>15496.5</v>
      </c>
      <c r="K41" s="135"/>
      <c r="L41" s="135"/>
    </row>
    <row r="42" ht="18" customHeight="1" spans="1:12">
      <c r="A42" s="137"/>
      <c r="B42" s="137" t="s">
        <v>61</v>
      </c>
      <c r="C42" s="138">
        <f t="shared" ref="C42:I42" si="4">AVERAGE(C2:C40)</f>
        <v>59.525641025641</v>
      </c>
      <c r="D42" s="138">
        <f t="shared" si="4"/>
        <v>37.0384615384615</v>
      </c>
      <c r="E42" s="138">
        <f t="shared" si="4"/>
        <v>56.0384615384615</v>
      </c>
      <c r="F42" s="138">
        <f t="shared" si="4"/>
        <v>74.2307692307692</v>
      </c>
      <c r="G42" s="138">
        <f t="shared" si="4"/>
        <v>60</v>
      </c>
      <c r="H42" s="138">
        <f t="shared" si="4"/>
        <v>55.2051282051282</v>
      </c>
      <c r="I42" s="138">
        <f t="shared" si="4"/>
        <v>62.1794871794872</v>
      </c>
      <c r="J42" s="137">
        <f>J41/38</f>
        <v>407.802631578947</v>
      </c>
      <c r="K42" s="137"/>
      <c r="L42" s="137"/>
    </row>
    <row r="43" ht="24.75" customHeight="1" spans="1:12">
      <c r="A43" s="137"/>
      <c r="B43" s="139" t="s">
        <v>62</v>
      </c>
      <c r="C43" s="137">
        <f t="shared" ref="C43:I43" si="5">COUNTIF(C2:C40,"&gt;=60")</f>
        <v>24</v>
      </c>
      <c r="D43" s="137">
        <f t="shared" si="5"/>
        <v>5</v>
      </c>
      <c r="E43" s="137">
        <f t="shared" si="5"/>
        <v>18</v>
      </c>
      <c r="F43" s="137">
        <f t="shared" si="5"/>
        <v>30</v>
      </c>
      <c r="G43" s="137">
        <f t="shared" si="5"/>
        <v>22</v>
      </c>
      <c r="H43" s="137">
        <f t="shared" si="5"/>
        <v>16</v>
      </c>
      <c r="I43" s="137">
        <f t="shared" si="5"/>
        <v>22</v>
      </c>
      <c r="J43" s="137"/>
      <c r="K43" s="137"/>
      <c r="L43" s="137"/>
    </row>
    <row r="44" ht="31.5" customHeight="1" spans="2:9">
      <c r="B44" s="139" t="s">
        <v>63</v>
      </c>
      <c r="C44" s="137">
        <f t="shared" ref="C44:I44" si="6">COUNTIF(C2:C40,"&gt;=80")</f>
        <v>1</v>
      </c>
      <c r="D44" s="137">
        <f t="shared" si="6"/>
        <v>1</v>
      </c>
      <c r="E44" s="137">
        <f t="shared" si="6"/>
        <v>3</v>
      </c>
      <c r="F44" s="137">
        <f t="shared" si="6"/>
        <v>19</v>
      </c>
      <c r="G44" s="137">
        <f t="shared" si="6"/>
        <v>8</v>
      </c>
      <c r="H44" s="137">
        <f t="shared" si="6"/>
        <v>9</v>
      </c>
      <c r="I44" s="137">
        <f t="shared" si="6"/>
        <v>8</v>
      </c>
    </row>
    <row r="45" ht="26.25" customHeight="1" spans="2:9">
      <c r="B45" s="139" t="s">
        <v>64</v>
      </c>
      <c r="C45" s="137">
        <f t="shared" ref="C45:I45" si="7">COUNTIF(C2:C40,"&lt;60")</f>
        <v>15</v>
      </c>
      <c r="D45" s="137">
        <f t="shared" si="7"/>
        <v>34</v>
      </c>
      <c r="E45" s="137">
        <f t="shared" si="7"/>
        <v>21</v>
      </c>
      <c r="F45" s="137">
        <f t="shared" si="7"/>
        <v>9</v>
      </c>
      <c r="G45" s="137">
        <f t="shared" si="7"/>
        <v>17</v>
      </c>
      <c r="H45" s="137">
        <f t="shared" si="7"/>
        <v>23</v>
      </c>
      <c r="I45" s="137">
        <f t="shared" si="7"/>
        <v>17</v>
      </c>
    </row>
    <row r="46" ht="27.75" customHeight="1" spans="2:9">
      <c r="B46" s="139" t="s">
        <v>65</v>
      </c>
      <c r="C46" s="140">
        <f t="shared" ref="C46:I46" si="8">MAX(C2:C40)</f>
        <v>89</v>
      </c>
      <c r="D46" s="140">
        <f t="shared" si="8"/>
        <v>89</v>
      </c>
      <c r="E46" s="140">
        <f t="shared" si="8"/>
        <v>89.5</v>
      </c>
      <c r="F46" s="140">
        <f t="shared" si="8"/>
        <v>98</v>
      </c>
      <c r="G46" s="140">
        <f t="shared" si="8"/>
        <v>91</v>
      </c>
      <c r="H46" s="140">
        <f t="shared" si="8"/>
        <v>100</v>
      </c>
      <c r="I46" s="140">
        <f t="shared" si="8"/>
        <v>97</v>
      </c>
    </row>
    <row r="47" ht="18" customHeight="1" spans="2:9">
      <c r="B47" s="139" t="s">
        <v>66</v>
      </c>
      <c r="C47" s="140">
        <f t="shared" ref="C47:I47" si="9">MIN(C2:C40)</f>
        <v>7</v>
      </c>
      <c r="D47" s="140">
        <f t="shared" si="9"/>
        <v>8</v>
      </c>
      <c r="E47" s="140">
        <f t="shared" si="9"/>
        <v>19.5</v>
      </c>
      <c r="F47" s="140">
        <f t="shared" si="9"/>
        <v>25</v>
      </c>
      <c r="G47" s="140">
        <f t="shared" si="9"/>
        <v>21</v>
      </c>
      <c r="H47" s="140">
        <f t="shared" si="9"/>
        <v>17</v>
      </c>
      <c r="I47" s="140">
        <f t="shared" si="9"/>
        <v>27</v>
      </c>
    </row>
    <row r="48" ht="18" customHeight="1" spans="2:9">
      <c r="B48" s="139" t="s">
        <v>67</v>
      </c>
      <c r="C48" s="140">
        <f t="shared" ref="C48:I48" si="10">COUNT(C2:C40)</f>
        <v>39</v>
      </c>
      <c r="D48" s="140">
        <f t="shared" si="10"/>
        <v>39</v>
      </c>
      <c r="E48" s="140">
        <f t="shared" si="10"/>
        <v>39</v>
      </c>
      <c r="F48" s="140">
        <f t="shared" si="10"/>
        <v>39</v>
      </c>
      <c r="G48" s="140">
        <f t="shared" si="10"/>
        <v>39</v>
      </c>
      <c r="H48" s="140">
        <f t="shared" si="10"/>
        <v>39</v>
      </c>
      <c r="I48" s="140">
        <f t="shared" si="10"/>
        <v>39</v>
      </c>
    </row>
    <row r="49" ht="18" customHeight="1" spans="2:9">
      <c r="B49" s="139" t="s">
        <v>68</v>
      </c>
      <c r="C49" s="138">
        <f t="shared" ref="C49:I49" si="11">C44/C48*100</f>
        <v>2.56410256410256</v>
      </c>
      <c r="D49" s="138">
        <f t="shared" si="11"/>
        <v>2.56410256410256</v>
      </c>
      <c r="E49" s="138">
        <f t="shared" si="11"/>
        <v>7.69230769230769</v>
      </c>
      <c r="F49" s="138">
        <f t="shared" si="11"/>
        <v>48.7179487179487</v>
      </c>
      <c r="G49" s="138">
        <f t="shared" si="11"/>
        <v>20.5128205128205</v>
      </c>
      <c r="H49" s="138">
        <f t="shared" si="11"/>
        <v>23.0769230769231</v>
      </c>
      <c r="I49" s="138">
        <f t="shared" si="11"/>
        <v>20.5128205128205</v>
      </c>
    </row>
    <row r="50" ht="18" customHeight="1" spans="2:9">
      <c r="B50" s="139" t="s">
        <v>69</v>
      </c>
      <c r="C50" s="138">
        <f t="shared" ref="C50:I50" si="12">C43/C48*100</f>
        <v>61.5384615384615</v>
      </c>
      <c r="D50" s="138">
        <f t="shared" si="12"/>
        <v>12.8205128205128</v>
      </c>
      <c r="E50" s="138">
        <f t="shared" si="12"/>
        <v>46.1538461538462</v>
      </c>
      <c r="F50" s="138">
        <f t="shared" si="12"/>
        <v>76.9230769230769</v>
      </c>
      <c r="G50" s="138">
        <f t="shared" si="12"/>
        <v>56.4102564102564</v>
      </c>
      <c r="H50" s="138">
        <f t="shared" si="12"/>
        <v>41.025641025641</v>
      </c>
      <c r="I50" s="138">
        <f t="shared" si="12"/>
        <v>56.4102564102564</v>
      </c>
    </row>
    <row r="51" ht="18" customHeight="1"/>
    <row r="52" ht="18" customHeight="1"/>
  </sheetData>
  <pageMargins left="0.550694444444444" right="0.550694444444444" top="0.590277777777778" bottom="0.590277777777778" header="0.511805555555556" footer="0.511805555555556"/>
  <pageSetup paperSize="136" orientation="portrait" horizontalDpi="600" vertic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2"/>
  <sheetViews>
    <sheetView workbookViewId="0">
      <pane xSplit="2" ySplit="1" topLeftCell="C17" activePane="bottomRight" state="frozen"/>
      <selection/>
      <selection pane="topRight"/>
      <selection pane="bottomLeft"/>
      <selection pane="bottomRight" activeCell="N51" sqref="N51"/>
    </sheetView>
  </sheetViews>
  <sheetFormatPr defaultColWidth="9" defaultRowHeight="30" customHeight="1"/>
  <cols>
    <col min="1" max="1" width="10" style="131" customWidth="1"/>
    <col min="2" max="2" width="14.875" style="131" customWidth="1"/>
    <col min="3" max="12" width="8.625" style="131" customWidth="1"/>
    <col min="13" max="16384" width="9" style="131"/>
  </cols>
  <sheetData>
    <row r="1" customHeight="1" spans="1:19">
      <c r="A1" s="132" t="s">
        <v>0</v>
      </c>
      <c r="B1" s="132" t="s">
        <v>1</v>
      </c>
      <c r="C1" s="133" t="s">
        <v>2</v>
      </c>
      <c r="D1" s="133" t="s">
        <v>3</v>
      </c>
      <c r="E1" s="133" t="s">
        <v>4</v>
      </c>
      <c r="F1" s="141" t="s">
        <v>5</v>
      </c>
      <c r="G1" s="141" t="s">
        <v>6</v>
      </c>
      <c r="H1" s="141" t="s">
        <v>7</v>
      </c>
      <c r="I1" s="142" t="s">
        <v>8</v>
      </c>
      <c r="J1" s="132" t="s">
        <v>9</v>
      </c>
      <c r="K1" s="132" t="s">
        <v>10</v>
      </c>
      <c r="L1" s="132" t="s">
        <v>11</v>
      </c>
      <c r="M1" s="87" t="s">
        <v>12</v>
      </c>
      <c r="N1" s="87" t="s">
        <v>13</v>
      </c>
      <c r="O1" s="87" t="s">
        <v>14</v>
      </c>
      <c r="P1" s="87" t="s">
        <v>15</v>
      </c>
      <c r="Q1" s="87" t="s">
        <v>16</v>
      </c>
      <c r="R1" s="87" t="s">
        <v>17</v>
      </c>
      <c r="S1" s="87" t="s">
        <v>18</v>
      </c>
    </row>
    <row r="2" ht="18" customHeight="1" spans="1:19">
      <c r="A2" s="132">
        <v>190601</v>
      </c>
      <c r="B2" s="134" t="s">
        <v>226</v>
      </c>
      <c r="C2" s="81">
        <v>28.5</v>
      </c>
      <c r="D2" s="82">
        <v>43</v>
      </c>
      <c r="E2" s="81">
        <v>24.5</v>
      </c>
      <c r="F2" s="82">
        <v>41</v>
      </c>
      <c r="G2" s="81">
        <v>34</v>
      </c>
      <c r="H2" s="89">
        <v>37</v>
      </c>
      <c r="I2" s="96">
        <v>15</v>
      </c>
      <c r="J2" s="144">
        <f>C2+D2+E2+F2+G2+H2+I2</f>
        <v>223</v>
      </c>
      <c r="K2" s="144">
        <f>RANK(J2,$J$2:$J$42,0)</f>
        <v>39</v>
      </c>
      <c r="L2" s="144">
        <f>总表!K197</f>
        <v>286</v>
      </c>
      <c r="M2" s="144">
        <f>总表!M197</f>
        <v>297</v>
      </c>
      <c r="N2" s="144">
        <f>总表!N197</f>
        <v>159</v>
      </c>
      <c r="O2" s="144">
        <f>总表!O197</f>
        <v>293</v>
      </c>
      <c r="P2" s="144">
        <f>总表!P197</f>
        <v>299</v>
      </c>
      <c r="Q2" s="144">
        <f>总表!Q197</f>
        <v>275</v>
      </c>
      <c r="R2" s="144">
        <f>总表!R197</f>
        <v>229</v>
      </c>
      <c r="S2" s="144">
        <f>总表!S197</f>
        <v>308</v>
      </c>
    </row>
    <row r="3" ht="18" customHeight="1" spans="1:19">
      <c r="A3" s="132">
        <v>190602</v>
      </c>
      <c r="B3" s="134" t="s">
        <v>227</v>
      </c>
      <c r="C3" s="83">
        <v>70.5</v>
      </c>
      <c r="D3" s="84">
        <v>56</v>
      </c>
      <c r="E3" s="83">
        <v>69</v>
      </c>
      <c r="F3" s="84">
        <v>68</v>
      </c>
      <c r="G3" s="83">
        <v>80</v>
      </c>
      <c r="H3" s="90">
        <v>61</v>
      </c>
      <c r="I3" s="98">
        <v>37</v>
      </c>
      <c r="J3" s="144">
        <f t="shared" ref="J3:J42" si="0">C3+D3+E3+F3+G3+H3+I3</f>
        <v>441.5</v>
      </c>
      <c r="K3" s="144">
        <f t="shared" ref="K3:K42" si="1">RANK(J3,$J$2:$J$42,0)</f>
        <v>17</v>
      </c>
      <c r="L3" s="144">
        <f>总表!K198</f>
        <v>126</v>
      </c>
      <c r="M3" s="144">
        <f>总表!M198</f>
        <v>130</v>
      </c>
      <c r="N3" s="144">
        <f>总表!N198</f>
        <v>92</v>
      </c>
      <c r="O3" s="144">
        <f>总表!O198</f>
        <v>99</v>
      </c>
      <c r="P3" s="144">
        <f>总表!P198</f>
        <v>237</v>
      </c>
      <c r="Q3" s="144">
        <f>总表!Q198</f>
        <v>57</v>
      </c>
      <c r="R3" s="144">
        <f>总表!R198</f>
        <v>118</v>
      </c>
      <c r="S3" s="144">
        <f>总表!S198</f>
        <v>234</v>
      </c>
    </row>
    <row r="4" ht="18" customHeight="1" spans="1:19">
      <c r="A4" s="132">
        <v>190603</v>
      </c>
      <c r="B4" s="134" t="s">
        <v>228</v>
      </c>
      <c r="C4" s="83">
        <v>60</v>
      </c>
      <c r="D4" s="84">
        <v>18</v>
      </c>
      <c r="E4" s="83">
        <v>55.5</v>
      </c>
      <c r="F4" s="84">
        <v>89</v>
      </c>
      <c r="G4" s="83">
        <v>69</v>
      </c>
      <c r="H4" s="90">
        <v>74</v>
      </c>
      <c r="I4" s="98">
        <v>56</v>
      </c>
      <c r="J4" s="144">
        <f t="shared" si="0"/>
        <v>421.5</v>
      </c>
      <c r="K4" s="144">
        <f t="shared" si="1"/>
        <v>20</v>
      </c>
      <c r="L4" s="144">
        <f>总表!K199</f>
        <v>145</v>
      </c>
      <c r="M4" s="144">
        <f>总表!M199</f>
        <v>219</v>
      </c>
      <c r="N4" s="144">
        <f>总表!N199</f>
        <v>247</v>
      </c>
      <c r="O4" s="144">
        <f>总表!O199</f>
        <v>162</v>
      </c>
      <c r="P4" s="144">
        <f>总表!P199</f>
        <v>74</v>
      </c>
      <c r="Q4" s="144">
        <f>总表!Q199</f>
        <v>129</v>
      </c>
      <c r="R4" s="144">
        <f>总表!R199</f>
        <v>75</v>
      </c>
      <c r="S4" s="144">
        <f>总表!S199</f>
        <v>134</v>
      </c>
    </row>
    <row r="5" ht="18" customHeight="1" spans="1:19">
      <c r="A5" s="132">
        <v>190604</v>
      </c>
      <c r="B5" s="134" t="s">
        <v>229</v>
      </c>
      <c r="C5" s="83">
        <v>83</v>
      </c>
      <c r="D5" s="84">
        <v>55</v>
      </c>
      <c r="E5" s="83">
        <v>76</v>
      </c>
      <c r="F5" s="84">
        <v>88</v>
      </c>
      <c r="G5" s="83">
        <v>79</v>
      </c>
      <c r="H5" s="90">
        <v>68</v>
      </c>
      <c r="I5" s="98">
        <v>66</v>
      </c>
      <c r="J5" s="144">
        <f t="shared" si="0"/>
        <v>515</v>
      </c>
      <c r="K5" s="144">
        <f t="shared" si="1"/>
        <v>9</v>
      </c>
      <c r="L5" s="144">
        <f>总表!K200</f>
        <v>70</v>
      </c>
      <c r="M5" s="144">
        <f>总表!M200</f>
        <v>28</v>
      </c>
      <c r="N5" s="144">
        <f>总表!N200</f>
        <v>95</v>
      </c>
      <c r="O5" s="144">
        <f>总表!O200</f>
        <v>57</v>
      </c>
      <c r="P5" s="144">
        <f>总表!P200</f>
        <v>88</v>
      </c>
      <c r="Q5" s="144">
        <f>总表!Q200</f>
        <v>69</v>
      </c>
      <c r="R5" s="144">
        <f>总表!R200</f>
        <v>84</v>
      </c>
      <c r="S5" s="144">
        <f>总表!S200</f>
        <v>92</v>
      </c>
    </row>
    <row r="6" ht="18" customHeight="1" spans="1:19">
      <c r="A6" s="132">
        <v>190605</v>
      </c>
      <c r="B6" s="134" t="s">
        <v>230</v>
      </c>
      <c r="C6" s="83">
        <v>27</v>
      </c>
      <c r="D6" s="84">
        <v>48</v>
      </c>
      <c r="E6" s="83">
        <v>60</v>
      </c>
      <c r="F6" s="84">
        <v>82</v>
      </c>
      <c r="G6" s="83">
        <v>45</v>
      </c>
      <c r="H6" s="90">
        <v>20</v>
      </c>
      <c r="I6" s="98">
        <v>26</v>
      </c>
      <c r="J6" s="144">
        <f t="shared" si="0"/>
        <v>308</v>
      </c>
      <c r="K6" s="144">
        <f t="shared" si="1"/>
        <v>32</v>
      </c>
      <c r="L6" s="144">
        <f>总表!K201</f>
        <v>245</v>
      </c>
      <c r="M6" s="144">
        <f>总表!M201</f>
        <v>300</v>
      </c>
      <c r="N6" s="144">
        <f>总表!N201</f>
        <v>130</v>
      </c>
      <c r="O6" s="144">
        <f>总表!O201</f>
        <v>138</v>
      </c>
      <c r="P6" s="144">
        <f>总表!P201</f>
        <v>135</v>
      </c>
      <c r="Q6" s="144">
        <f>总表!Q201</f>
        <v>233</v>
      </c>
      <c r="R6" s="144">
        <f>总表!R201</f>
        <v>295</v>
      </c>
      <c r="S6" s="144">
        <f>总表!S201</f>
        <v>285</v>
      </c>
    </row>
    <row r="7" ht="18" customHeight="1" spans="1:19">
      <c r="A7" s="132">
        <v>190606</v>
      </c>
      <c r="B7" s="134" t="s">
        <v>231</v>
      </c>
      <c r="C7" s="83">
        <v>60.5</v>
      </c>
      <c r="D7" s="84">
        <v>55</v>
      </c>
      <c r="E7" s="83">
        <v>59</v>
      </c>
      <c r="F7" s="84">
        <v>77</v>
      </c>
      <c r="G7" s="83">
        <v>63</v>
      </c>
      <c r="H7" s="90">
        <v>37</v>
      </c>
      <c r="I7" s="98">
        <v>45</v>
      </c>
      <c r="J7" s="144">
        <f t="shared" si="0"/>
        <v>396.5</v>
      </c>
      <c r="K7" s="144">
        <f t="shared" si="1"/>
        <v>23</v>
      </c>
      <c r="L7" s="144">
        <f>总表!K202</f>
        <v>173</v>
      </c>
      <c r="M7" s="144">
        <f>总表!M202</f>
        <v>216</v>
      </c>
      <c r="N7" s="144">
        <f>总表!N202</f>
        <v>95</v>
      </c>
      <c r="O7" s="144">
        <f>总表!O202</f>
        <v>143</v>
      </c>
      <c r="P7" s="144">
        <f>总表!P202</f>
        <v>174</v>
      </c>
      <c r="Q7" s="144">
        <f>总表!Q202</f>
        <v>160</v>
      </c>
      <c r="R7" s="144">
        <f>总表!R202</f>
        <v>229</v>
      </c>
      <c r="S7" s="144">
        <f>总表!S202</f>
        <v>193</v>
      </c>
    </row>
    <row r="8" ht="18" customHeight="1" spans="1:19">
      <c r="A8" s="132">
        <v>190607</v>
      </c>
      <c r="B8" s="134" t="s">
        <v>232</v>
      </c>
      <c r="C8" s="83">
        <v>72.5</v>
      </c>
      <c r="D8" s="84">
        <v>24</v>
      </c>
      <c r="E8" s="83">
        <v>61.5</v>
      </c>
      <c r="F8" s="84">
        <v>75</v>
      </c>
      <c r="G8" s="83">
        <v>55</v>
      </c>
      <c r="H8" s="90">
        <v>39</v>
      </c>
      <c r="I8" s="98">
        <v>40</v>
      </c>
      <c r="J8" s="144">
        <f t="shared" si="0"/>
        <v>367</v>
      </c>
      <c r="K8" s="144">
        <f t="shared" si="1"/>
        <v>27</v>
      </c>
      <c r="L8" s="144">
        <f>总表!K203</f>
        <v>198</v>
      </c>
      <c r="M8" s="144">
        <f>总表!M203</f>
        <v>111</v>
      </c>
      <c r="N8" s="144">
        <f>总表!N203</f>
        <v>222</v>
      </c>
      <c r="O8" s="144">
        <f>总表!O203</f>
        <v>131</v>
      </c>
      <c r="P8" s="144">
        <f>总表!P203</f>
        <v>198</v>
      </c>
      <c r="Q8" s="144">
        <f>总表!Q203</f>
        <v>197</v>
      </c>
      <c r="R8" s="144">
        <f>总表!R203</f>
        <v>219</v>
      </c>
      <c r="S8" s="144">
        <f>总表!S203</f>
        <v>221</v>
      </c>
    </row>
    <row r="9" ht="18" customHeight="1" spans="1:19">
      <c r="A9" s="132">
        <v>190608</v>
      </c>
      <c r="B9" s="134" t="s">
        <v>233</v>
      </c>
      <c r="C9" s="83"/>
      <c r="D9" s="84"/>
      <c r="E9" s="83"/>
      <c r="F9" s="84"/>
      <c r="G9" s="83"/>
      <c r="H9" s="90"/>
      <c r="I9" s="98"/>
      <c r="J9" s="144">
        <f t="shared" si="0"/>
        <v>0</v>
      </c>
      <c r="K9" s="144">
        <f t="shared" si="1"/>
        <v>41</v>
      </c>
      <c r="L9" s="144">
        <f>总表!K204</f>
        <v>310</v>
      </c>
      <c r="M9" s="144" t="e">
        <f>总表!M204</f>
        <v>#N/A</v>
      </c>
      <c r="N9" s="144" t="e">
        <f>总表!N204</f>
        <v>#N/A</v>
      </c>
      <c r="O9" s="144" t="e">
        <f>总表!O204</f>
        <v>#N/A</v>
      </c>
      <c r="P9" s="144" t="e">
        <f>总表!P204</f>
        <v>#N/A</v>
      </c>
      <c r="Q9" s="144" t="e">
        <f>总表!Q204</f>
        <v>#N/A</v>
      </c>
      <c r="R9" s="144" t="e">
        <f>总表!R204</f>
        <v>#N/A</v>
      </c>
      <c r="S9" s="144" t="e">
        <f>总表!S204</f>
        <v>#N/A</v>
      </c>
    </row>
    <row r="10" ht="18" customHeight="1" spans="1:19">
      <c r="A10" s="132">
        <v>190609</v>
      </c>
      <c r="B10" s="134" t="s">
        <v>234</v>
      </c>
      <c r="C10" s="83">
        <v>61</v>
      </c>
      <c r="D10" s="84">
        <v>30.5</v>
      </c>
      <c r="E10" s="83">
        <v>67.5</v>
      </c>
      <c r="F10" s="84">
        <v>58</v>
      </c>
      <c r="G10" s="83">
        <v>45</v>
      </c>
      <c r="H10" s="90">
        <v>25</v>
      </c>
      <c r="I10" s="98">
        <v>32</v>
      </c>
      <c r="J10" s="144">
        <f t="shared" si="0"/>
        <v>319</v>
      </c>
      <c r="K10" s="144">
        <f t="shared" si="1"/>
        <v>31</v>
      </c>
      <c r="L10" s="144">
        <f>总表!K205</f>
        <v>235</v>
      </c>
      <c r="M10" s="144">
        <f>总表!M205</f>
        <v>214</v>
      </c>
      <c r="N10" s="144">
        <f>总表!N205</f>
        <v>197</v>
      </c>
      <c r="O10" s="144">
        <f>总表!O205</f>
        <v>106</v>
      </c>
      <c r="P10" s="144">
        <f>总表!P205</f>
        <v>274</v>
      </c>
      <c r="Q10" s="144">
        <f>总表!Q205</f>
        <v>233</v>
      </c>
      <c r="R10" s="144">
        <f>总表!R205</f>
        <v>278</v>
      </c>
      <c r="S10" s="144">
        <f>总表!S205</f>
        <v>251</v>
      </c>
    </row>
    <row r="11" ht="18" customHeight="1" spans="1:19">
      <c r="A11" s="132">
        <v>190610</v>
      </c>
      <c r="B11" s="134" t="s">
        <v>235</v>
      </c>
      <c r="C11" s="83">
        <v>67.5</v>
      </c>
      <c r="D11" s="84">
        <v>53</v>
      </c>
      <c r="E11" s="83">
        <v>76</v>
      </c>
      <c r="F11" s="84">
        <v>72</v>
      </c>
      <c r="G11" s="83">
        <v>80</v>
      </c>
      <c r="H11" s="90">
        <v>75</v>
      </c>
      <c r="I11" s="98">
        <v>76</v>
      </c>
      <c r="J11" s="144">
        <f t="shared" si="0"/>
        <v>499.5</v>
      </c>
      <c r="K11" s="144">
        <f t="shared" si="1"/>
        <v>12</v>
      </c>
      <c r="L11" s="144">
        <f>总表!K206</f>
        <v>83</v>
      </c>
      <c r="M11" s="144">
        <f>总表!M206</f>
        <v>163</v>
      </c>
      <c r="N11" s="144">
        <f>总表!N206</f>
        <v>103</v>
      </c>
      <c r="O11" s="144">
        <f>总表!O206</f>
        <v>57</v>
      </c>
      <c r="P11" s="144">
        <f>总表!P206</f>
        <v>222</v>
      </c>
      <c r="Q11" s="144">
        <f>总表!Q206</f>
        <v>57</v>
      </c>
      <c r="R11" s="144">
        <f>总表!R206</f>
        <v>73</v>
      </c>
      <c r="S11" s="144">
        <f>总表!S206</f>
        <v>52</v>
      </c>
    </row>
    <row r="12" ht="18" customHeight="1" spans="1:19">
      <c r="A12" s="132">
        <v>190611</v>
      </c>
      <c r="B12" s="134" t="s">
        <v>236</v>
      </c>
      <c r="C12" s="83">
        <v>21</v>
      </c>
      <c r="D12" s="84">
        <v>10</v>
      </c>
      <c r="E12" s="83">
        <v>36</v>
      </c>
      <c r="F12" s="84">
        <v>52</v>
      </c>
      <c r="G12" s="83">
        <v>12</v>
      </c>
      <c r="H12" s="90">
        <v>26</v>
      </c>
      <c r="I12" s="98">
        <v>12</v>
      </c>
      <c r="J12" s="144">
        <f t="shared" si="0"/>
        <v>169</v>
      </c>
      <c r="K12" s="144">
        <f t="shared" si="1"/>
        <v>40</v>
      </c>
      <c r="L12" s="144">
        <f>总表!K207</f>
        <v>303</v>
      </c>
      <c r="M12" s="144">
        <f>总表!M207</f>
        <v>303</v>
      </c>
      <c r="N12" s="144">
        <f>总表!N207</f>
        <v>288</v>
      </c>
      <c r="O12" s="144">
        <f>总表!O207</f>
        <v>241</v>
      </c>
      <c r="P12" s="144">
        <f>总表!P207</f>
        <v>287</v>
      </c>
      <c r="Q12" s="144">
        <f>总表!Q207</f>
        <v>306</v>
      </c>
      <c r="R12" s="144">
        <f>总表!R207</f>
        <v>276</v>
      </c>
      <c r="S12" s="144">
        <f>总表!S207</f>
        <v>309</v>
      </c>
    </row>
    <row r="13" ht="18" customHeight="1" spans="1:19">
      <c r="A13" s="132">
        <v>190612</v>
      </c>
      <c r="B13" s="134" t="s">
        <v>237</v>
      </c>
      <c r="C13" s="83">
        <v>74</v>
      </c>
      <c r="D13" s="84">
        <v>33.5</v>
      </c>
      <c r="E13" s="83">
        <v>63.5</v>
      </c>
      <c r="F13" s="84">
        <v>82</v>
      </c>
      <c r="G13" s="83">
        <v>66</v>
      </c>
      <c r="H13" s="90">
        <v>36</v>
      </c>
      <c r="I13" s="98">
        <v>30</v>
      </c>
      <c r="J13" s="144">
        <f t="shared" si="0"/>
        <v>385</v>
      </c>
      <c r="K13" s="144">
        <f t="shared" si="1"/>
        <v>25</v>
      </c>
      <c r="L13" s="144">
        <f>总表!K208</f>
        <v>182</v>
      </c>
      <c r="M13" s="144">
        <f>总表!M208</f>
        <v>96</v>
      </c>
      <c r="N13" s="144">
        <f>总表!N208</f>
        <v>189</v>
      </c>
      <c r="O13" s="144">
        <f>总表!O208</f>
        <v>124</v>
      </c>
      <c r="P13" s="144">
        <f>总表!P208</f>
        <v>135</v>
      </c>
      <c r="Q13" s="144">
        <f>总表!Q208</f>
        <v>145</v>
      </c>
      <c r="R13" s="144">
        <f>总表!R208</f>
        <v>233</v>
      </c>
      <c r="S13" s="144">
        <f>总表!S208</f>
        <v>263</v>
      </c>
    </row>
    <row r="14" ht="18" customHeight="1" spans="1:19">
      <c r="A14" s="132">
        <v>190613</v>
      </c>
      <c r="B14" s="134" t="s">
        <v>238</v>
      </c>
      <c r="C14" s="83">
        <v>73.5</v>
      </c>
      <c r="D14" s="84">
        <v>48.5</v>
      </c>
      <c r="E14" s="83">
        <v>83.5</v>
      </c>
      <c r="F14" s="84">
        <v>89</v>
      </c>
      <c r="G14" s="83">
        <v>82</v>
      </c>
      <c r="H14" s="90">
        <v>97</v>
      </c>
      <c r="I14" s="98">
        <v>79</v>
      </c>
      <c r="J14" s="144">
        <f t="shared" si="0"/>
        <v>552.5</v>
      </c>
      <c r="K14" s="144">
        <f t="shared" si="1"/>
        <v>4</v>
      </c>
      <c r="L14" s="144">
        <f>总表!K209</f>
        <v>43</v>
      </c>
      <c r="M14" s="144">
        <f>总表!M209</f>
        <v>101</v>
      </c>
      <c r="N14" s="144">
        <f>总表!N209</f>
        <v>128</v>
      </c>
      <c r="O14" s="144">
        <f>总表!O209</f>
        <v>21</v>
      </c>
      <c r="P14" s="144">
        <f>总表!P209</f>
        <v>74</v>
      </c>
      <c r="Q14" s="144">
        <f>总表!Q209</f>
        <v>50</v>
      </c>
      <c r="R14" s="144">
        <f>总表!R209</f>
        <v>7</v>
      </c>
      <c r="S14" s="144">
        <f>总表!S209</f>
        <v>41</v>
      </c>
    </row>
    <row r="15" ht="18" customHeight="1" spans="1:19">
      <c r="A15" s="132">
        <v>190614</v>
      </c>
      <c r="B15" s="134" t="s">
        <v>239</v>
      </c>
      <c r="C15" s="83">
        <v>71</v>
      </c>
      <c r="D15" s="84">
        <v>58</v>
      </c>
      <c r="E15" s="83">
        <v>71.5</v>
      </c>
      <c r="F15" s="84">
        <v>92</v>
      </c>
      <c r="G15" s="83">
        <v>71</v>
      </c>
      <c r="H15" s="90">
        <v>41</v>
      </c>
      <c r="I15" s="98">
        <v>49</v>
      </c>
      <c r="J15" s="144">
        <f t="shared" si="0"/>
        <v>453.5</v>
      </c>
      <c r="K15" s="144">
        <f t="shared" si="1"/>
        <v>14</v>
      </c>
      <c r="L15" s="144">
        <f>总表!K210</f>
        <v>117</v>
      </c>
      <c r="M15" s="144">
        <f>总表!M210</f>
        <v>125</v>
      </c>
      <c r="N15" s="144">
        <f>总表!N210</f>
        <v>83</v>
      </c>
      <c r="O15" s="144">
        <f>总表!O210</f>
        <v>87</v>
      </c>
      <c r="P15" s="144">
        <f>总表!P210</f>
        <v>49</v>
      </c>
      <c r="Q15" s="144">
        <f>总表!Q210</f>
        <v>117</v>
      </c>
      <c r="R15" s="144">
        <f>总表!R210</f>
        <v>197</v>
      </c>
      <c r="S15" s="144">
        <f>总表!S210</f>
        <v>173</v>
      </c>
    </row>
    <row r="16" ht="18" customHeight="1" spans="1:19">
      <c r="A16" s="132">
        <v>190615</v>
      </c>
      <c r="B16" s="134" t="s">
        <v>240</v>
      </c>
      <c r="C16" s="83">
        <v>90</v>
      </c>
      <c r="D16" s="84">
        <v>87</v>
      </c>
      <c r="E16" s="83">
        <v>89</v>
      </c>
      <c r="F16" s="84">
        <v>94</v>
      </c>
      <c r="G16" s="83">
        <v>90</v>
      </c>
      <c r="H16" s="90">
        <v>97</v>
      </c>
      <c r="I16" s="98">
        <v>95</v>
      </c>
      <c r="J16" s="144">
        <f t="shared" si="0"/>
        <v>642</v>
      </c>
      <c r="K16" s="144">
        <f t="shared" si="1"/>
        <v>1</v>
      </c>
      <c r="L16" s="144">
        <f>总表!K211</f>
        <v>5</v>
      </c>
      <c r="M16" s="144">
        <f>总表!M211</f>
        <v>3</v>
      </c>
      <c r="N16" s="144">
        <f>总表!N211</f>
        <v>10</v>
      </c>
      <c r="O16" s="144">
        <f>总表!O211</f>
        <v>5</v>
      </c>
      <c r="P16" s="144">
        <f>总表!P211</f>
        <v>35</v>
      </c>
      <c r="Q16" s="144">
        <f>总表!Q211</f>
        <v>15</v>
      </c>
      <c r="R16" s="144">
        <f>总表!R211</f>
        <v>7</v>
      </c>
      <c r="S16" s="144">
        <f>总表!S211</f>
        <v>2</v>
      </c>
    </row>
    <row r="17" ht="18" customHeight="1" spans="1:19">
      <c r="A17" s="132">
        <v>190616</v>
      </c>
      <c r="B17" s="134" t="s">
        <v>241</v>
      </c>
      <c r="C17" s="83">
        <v>61.5</v>
      </c>
      <c r="D17" s="84">
        <v>12</v>
      </c>
      <c r="E17" s="83">
        <v>61.5</v>
      </c>
      <c r="F17" s="84">
        <v>70</v>
      </c>
      <c r="G17" s="83">
        <v>13</v>
      </c>
      <c r="H17" s="90">
        <v>41</v>
      </c>
      <c r="I17" s="98">
        <v>27</v>
      </c>
      <c r="J17" s="144">
        <f t="shared" si="0"/>
        <v>286</v>
      </c>
      <c r="K17" s="144">
        <f t="shared" si="1"/>
        <v>34</v>
      </c>
      <c r="L17" s="144">
        <f>总表!K212</f>
        <v>265</v>
      </c>
      <c r="M17" s="144">
        <f>总表!M212</f>
        <v>212</v>
      </c>
      <c r="N17" s="144">
        <f>总表!N212</f>
        <v>271</v>
      </c>
      <c r="O17" s="144">
        <f>总表!O212</f>
        <v>131</v>
      </c>
      <c r="P17" s="144">
        <f>总表!P212</f>
        <v>231</v>
      </c>
      <c r="Q17" s="144">
        <f>总表!Q212</f>
        <v>305</v>
      </c>
      <c r="R17" s="144">
        <f>总表!R212</f>
        <v>197</v>
      </c>
      <c r="S17" s="144">
        <f>总表!S212</f>
        <v>280</v>
      </c>
    </row>
    <row r="18" ht="18" customHeight="1" spans="1:19">
      <c r="A18" s="132">
        <v>190617</v>
      </c>
      <c r="B18" s="134" t="s">
        <v>242</v>
      </c>
      <c r="C18" s="83">
        <v>65</v>
      </c>
      <c r="D18" s="84">
        <v>51</v>
      </c>
      <c r="E18" s="83">
        <v>51</v>
      </c>
      <c r="F18" s="84">
        <v>70</v>
      </c>
      <c r="G18" s="83">
        <v>63</v>
      </c>
      <c r="H18" s="90">
        <v>40</v>
      </c>
      <c r="I18" s="98">
        <v>51</v>
      </c>
      <c r="J18" s="144">
        <f t="shared" si="0"/>
        <v>391</v>
      </c>
      <c r="K18" s="144">
        <f t="shared" si="1"/>
        <v>24</v>
      </c>
      <c r="L18" s="144">
        <f>总表!K213</f>
        <v>176</v>
      </c>
      <c r="M18" s="144">
        <f>总表!M213</f>
        <v>184</v>
      </c>
      <c r="N18" s="144">
        <f>总表!N213</f>
        <v>117</v>
      </c>
      <c r="O18" s="144">
        <f>总表!O213</f>
        <v>180</v>
      </c>
      <c r="P18" s="144">
        <f>总表!P213</f>
        <v>231</v>
      </c>
      <c r="Q18" s="144">
        <f>总表!Q213</f>
        <v>160</v>
      </c>
      <c r="R18" s="144">
        <f>总表!R213</f>
        <v>207</v>
      </c>
      <c r="S18" s="144">
        <f>总表!S213</f>
        <v>160</v>
      </c>
    </row>
    <row r="19" ht="18" customHeight="1" spans="1:19">
      <c r="A19" s="132">
        <v>190618</v>
      </c>
      <c r="B19" s="134" t="s">
        <v>243</v>
      </c>
      <c r="C19" s="83">
        <v>78</v>
      </c>
      <c r="D19" s="84">
        <v>61</v>
      </c>
      <c r="E19" s="83">
        <v>75</v>
      </c>
      <c r="F19" s="84">
        <v>98</v>
      </c>
      <c r="G19" s="83">
        <v>68</v>
      </c>
      <c r="H19" s="90">
        <v>58</v>
      </c>
      <c r="I19" s="98">
        <v>71</v>
      </c>
      <c r="J19" s="144">
        <f t="shared" si="0"/>
        <v>509</v>
      </c>
      <c r="K19" s="144">
        <f t="shared" si="1"/>
        <v>11</v>
      </c>
      <c r="L19" s="144">
        <f>总表!K214</f>
        <v>73</v>
      </c>
      <c r="M19" s="144">
        <f>总表!M214</f>
        <v>69</v>
      </c>
      <c r="N19" s="144">
        <f>总表!N214</f>
        <v>74</v>
      </c>
      <c r="O19" s="144">
        <f>总表!O214</f>
        <v>67</v>
      </c>
      <c r="P19" s="144">
        <f>总表!P214</f>
        <v>4</v>
      </c>
      <c r="Q19" s="144">
        <f>总表!Q214</f>
        <v>135</v>
      </c>
      <c r="R19" s="144">
        <f>总表!R214</f>
        <v>127</v>
      </c>
      <c r="S19" s="144">
        <f>总表!S214</f>
        <v>73</v>
      </c>
    </row>
    <row r="20" ht="18" customHeight="1" spans="1:19">
      <c r="A20" s="132">
        <v>190619</v>
      </c>
      <c r="B20" s="134" t="s">
        <v>244</v>
      </c>
      <c r="C20" s="83">
        <v>46.5</v>
      </c>
      <c r="D20" s="84">
        <v>42</v>
      </c>
      <c r="E20" s="83">
        <v>58.5</v>
      </c>
      <c r="F20" s="84">
        <v>65</v>
      </c>
      <c r="G20" s="83">
        <v>75</v>
      </c>
      <c r="H20" s="90">
        <v>88</v>
      </c>
      <c r="I20" s="98">
        <v>49</v>
      </c>
      <c r="J20" s="144">
        <f t="shared" si="0"/>
        <v>424</v>
      </c>
      <c r="K20" s="144">
        <f t="shared" si="1"/>
        <v>19</v>
      </c>
      <c r="L20" s="144">
        <f>总表!K215</f>
        <v>140</v>
      </c>
      <c r="M20" s="144">
        <f>总表!M215</f>
        <v>276</v>
      </c>
      <c r="N20" s="144">
        <f>总表!N215</f>
        <v>161</v>
      </c>
      <c r="O20" s="144">
        <f>总表!O215</f>
        <v>145</v>
      </c>
      <c r="P20" s="144">
        <f>总表!P215</f>
        <v>248</v>
      </c>
      <c r="Q20" s="144">
        <f>总表!Q215</f>
        <v>98</v>
      </c>
      <c r="R20" s="144">
        <f>总表!R215</f>
        <v>30</v>
      </c>
      <c r="S20" s="144">
        <f>总表!S215</f>
        <v>173</v>
      </c>
    </row>
    <row r="21" ht="18" customHeight="1" spans="1:19">
      <c r="A21" s="132">
        <v>190620</v>
      </c>
      <c r="B21" s="134" t="s">
        <v>245</v>
      </c>
      <c r="C21" s="83">
        <v>72.5</v>
      </c>
      <c r="D21" s="84">
        <v>47</v>
      </c>
      <c r="E21" s="83">
        <v>63</v>
      </c>
      <c r="F21" s="84">
        <v>79</v>
      </c>
      <c r="G21" s="83">
        <v>69</v>
      </c>
      <c r="H21" s="90">
        <v>44</v>
      </c>
      <c r="I21" s="98">
        <v>40</v>
      </c>
      <c r="J21" s="144">
        <f t="shared" si="0"/>
        <v>414.5</v>
      </c>
      <c r="K21" s="144">
        <f t="shared" si="1"/>
        <v>21</v>
      </c>
      <c r="L21" s="144">
        <f>总表!K216</f>
        <v>152</v>
      </c>
      <c r="M21" s="144">
        <f>总表!M216</f>
        <v>111</v>
      </c>
      <c r="N21" s="144">
        <f>总表!N216</f>
        <v>136</v>
      </c>
      <c r="O21" s="144">
        <f>总表!O216</f>
        <v>125</v>
      </c>
      <c r="P21" s="144">
        <f>总表!P216</f>
        <v>156</v>
      </c>
      <c r="Q21" s="144">
        <f>总表!Q216</f>
        <v>129</v>
      </c>
      <c r="R21" s="144">
        <f>总表!R216</f>
        <v>183</v>
      </c>
      <c r="S21" s="144">
        <f>总表!S216</f>
        <v>221</v>
      </c>
    </row>
    <row r="22" ht="18" customHeight="1" spans="1:19">
      <c r="A22" s="132">
        <v>190621</v>
      </c>
      <c r="B22" s="134" t="s">
        <v>246</v>
      </c>
      <c r="C22" s="83">
        <v>66.5</v>
      </c>
      <c r="D22" s="84">
        <v>70</v>
      </c>
      <c r="E22" s="83">
        <v>73</v>
      </c>
      <c r="F22" s="84">
        <v>93</v>
      </c>
      <c r="G22" s="83">
        <v>74</v>
      </c>
      <c r="H22" s="90">
        <v>81</v>
      </c>
      <c r="I22" s="98">
        <v>73</v>
      </c>
      <c r="J22" s="144">
        <f t="shared" si="0"/>
        <v>530.5</v>
      </c>
      <c r="K22" s="144">
        <f t="shared" si="1"/>
        <v>7</v>
      </c>
      <c r="L22" s="144">
        <f>总表!K217</f>
        <v>59</v>
      </c>
      <c r="M22" s="144">
        <f>总表!M217</f>
        <v>175</v>
      </c>
      <c r="N22" s="144">
        <f>总表!N217</f>
        <v>48</v>
      </c>
      <c r="O22" s="144">
        <f>总表!O217</f>
        <v>78</v>
      </c>
      <c r="P22" s="144">
        <f>总表!P217</f>
        <v>39</v>
      </c>
      <c r="Q22" s="144">
        <f>总表!Q217</f>
        <v>103</v>
      </c>
      <c r="R22" s="144">
        <f>总表!R217</f>
        <v>48</v>
      </c>
      <c r="S22" s="144">
        <f>总表!S217</f>
        <v>61</v>
      </c>
    </row>
    <row r="23" ht="18" customHeight="1" spans="1:19">
      <c r="A23" s="132">
        <v>190622</v>
      </c>
      <c r="B23" s="134" t="s">
        <v>247</v>
      </c>
      <c r="C23" s="83">
        <v>47.5</v>
      </c>
      <c r="D23" s="84">
        <v>11</v>
      </c>
      <c r="E23" s="83">
        <v>46.5</v>
      </c>
      <c r="F23" s="84">
        <v>64</v>
      </c>
      <c r="G23" s="83">
        <v>26</v>
      </c>
      <c r="H23" s="90">
        <v>34</v>
      </c>
      <c r="I23" s="98">
        <v>26</v>
      </c>
      <c r="J23" s="144">
        <f t="shared" si="0"/>
        <v>255</v>
      </c>
      <c r="K23" s="144">
        <f t="shared" si="1"/>
        <v>37</v>
      </c>
      <c r="L23" s="144">
        <f>总表!K218</f>
        <v>280</v>
      </c>
      <c r="M23" s="144">
        <f>总表!M218</f>
        <v>271</v>
      </c>
      <c r="N23" s="144">
        <f>总表!N218</f>
        <v>286</v>
      </c>
      <c r="O23" s="144">
        <f>总表!O218</f>
        <v>195</v>
      </c>
      <c r="P23" s="144">
        <f>总表!P218</f>
        <v>253</v>
      </c>
      <c r="Q23" s="144">
        <f>总表!Q218</f>
        <v>289</v>
      </c>
      <c r="R23" s="144">
        <f>总表!R218</f>
        <v>247</v>
      </c>
      <c r="S23" s="144">
        <f>总表!S218</f>
        <v>285</v>
      </c>
    </row>
    <row r="24" ht="18" customHeight="1" spans="1:19">
      <c r="A24" s="132">
        <v>190623</v>
      </c>
      <c r="B24" s="134" t="s">
        <v>248</v>
      </c>
      <c r="C24" s="83">
        <v>79.5</v>
      </c>
      <c r="D24" s="84">
        <v>71</v>
      </c>
      <c r="E24" s="83">
        <v>78.5</v>
      </c>
      <c r="F24" s="84">
        <v>81</v>
      </c>
      <c r="G24" s="83">
        <v>87</v>
      </c>
      <c r="H24" s="90">
        <v>77</v>
      </c>
      <c r="I24" s="98">
        <v>84</v>
      </c>
      <c r="J24" s="144">
        <f t="shared" si="0"/>
        <v>558</v>
      </c>
      <c r="K24" s="144">
        <f t="shared" si="1"/>
        <v>3</v>
      </c>
      <c r="L24" s="144">
        <f>总表!K219</f>
        <v>39</v>
      </c>
      <c r="M24" s="144">
        <f>总表!M219</f>
        <v>56</v>
      </c>
      <c r="N24" s="144">
        <f>总表!N219</f>
        <v>47</v>
      </c>
      <c r="O24" s="144">
        <f>总表!O219</f>
        <v>41</v>
      </c>
      <c r="P24" s="144">
        <f>总表!P219</f>
        <v>144</v>
      </c>
      <c r="Q24" s="144">
        <f>总表!Q219</f>
        <v>30</v>
      </c>
      <c r="R24" s="144">
        <f>总表!R219</f>
        <v>68</v>
      </c>
      <c r="S24" s="144">
        <f>总表!S219</f>
        <v>30</v>
      </c>
    </row>
    <row r="25" ht="18" customHeight="1" spans="1:19">
      <c r="A25" s="132">
        <v>190624</v>
      </c>
      <c r="B25" s="134" t="s">
        <v>249</v>
      </c>
      <c r="C25" s="83">
        <v>74.5</v>
      </c>
      <c r="D25" s="84">
        <v>39</v>
      </c>
      <c r="E25" s="83">
        <v>74.5</v>
      </c>
      <c r="F25" s="84">
        <v>98</v>
      </c>
      <c r="G25" s="83">
        <v>84</v>
      </c>
      <c r="H25" s="90">
        <v>67</v>
      </c>
      <c r="I25" s="98">
        <v>74</v>
      </c>
      <c r="J25" s="144">
        <f t="shared" si="0"/>
        <v>511</v>
      </c>
      <c r="K25" s="144">
        <f t="shared" si="1"/>
        <v>10</v>
      </c>
      <c r="L25" s="144">
        <f>总表!K220</f>
        <v>72</v>
      </c>
      <c r="M25" s="144">
        <f>总表!M220</f>
        <v>93</v>
      </c>
      <c r="N25" s="144">
        <f>总表!N220</f>
        <v>171</v>
      </c>
      <c r="O25" s="144">
        <f>总表!O220</f>
        <v>69</v>
      </c>
      <c r="P25" s="144">
        <f>总表!P220</f>
        <v>4</v>
      </c>
      <c r="Q25" s="144">
        <f>总表!Q220</f>
        <v>44</v>
      </c>
      <c r="R25" s="144">
        <f>总表!R220</f>
        <v>88</v>
      </c>
      <c r="S25" s="144">
        <f>总表!S220</f>
        <v>57</v>
      </c>
    </row>
    <row r="26" ht="18" customHeight="1" spans="1:19">
      <c r="A26" s="132">
        <v>190625</v>
      </c>
      <c r="B26" s="134" t="s">
        <v>250</v>
      </c>
      <c r="C26" s="83">
        <v>44.5</v>
      </c>
      <c r="D26" s="84">
        <v>12</v>
      </c>
      <c r="E26" s="83">
        <v>56.5</v>
      </c>
      <c r="F26" s="84">
        <v>52</v>
      </c>
      <c r="G26" s="83">
        <v>36</v>
      </c>
      <c r="H26" s="90">
        <v>30</v>
      </c>
      <c r="I26" s="98">
        <v>33</v>
      </c>
      <c r="J26" s="144">
        <f t="shared" si="0"/>
        <v>264</v>
      </c>
      <c r="K26" s="144">
        <f t="shared" si="1"/>
        <v>35</v>
      </c>
      <c r="L26" s="144">
        <f>总表!K221</f>
        <v>274</v>
      </c>
      <c r="M26" s="144">
        <f>总表!M221</f>
        <v>281</v>
      </c>
      <c r="N26" s="144">
        <f>总表!N221</f>
        <v>271</v>
      </c>
      <c r="O26" s="144">
        <f>总表!O221</f>
        <v>156</v>
      </c>
      <c r="P26" s="144">
        <f>总表!P221</f>
        <v>287</v>
      </c>
      <c r="Q26" s="144">
        <f>总表!Q221</f>
        <v>266</v>
      </c>
      <c r="R26" s="144">
        <f>总表!R221</f>
        <v>270</v>
      </c>
      <c r="S26" s="144">
        <f>总表!S221</f>
        <v>249</v>
      </c>
    </row>
    <row r="27" ht="18" customHeight="1" spans="1:19">
      <c r="A27" s="132">
        <v>190626</v>
      </c>
      <c r="B27" s="134" t="s">
        <v>251</v>
      </c>
      <c r="C27" s="83">
        <v>69.5</v>
      </c>
      <c r="D27" s="84">
        <v>30</v>
      </c>
      <c r="E27" s="83">
        <v>48.5</v>
      </c>
      <c r="F27" s="84">
        <v>64</v>
      </c>
      <c r="G27" s="83">
        <v>55</v>
      </c>
      <c r="H27" s="90">
        <v>39</v>
      </c>
      <c r="I27" s="98">
        <v>44</v>
      </c>
      <c r="J27" s="144">
        <f t="shared" si="0"/>
        <v>350</v>
      </c>
      <c r="K27" s="144">
        <f t="shared" si="1"/>
        <v>28</v>
      </c>
      <c r="L27" s="144">
        <f>总表!K222</f>
        <v>212</v>
      </c>
      <c r="M27" s="144">
        <f>总表!M222</f>
        <v>141</v>
      </c>
      <c r="N27" s="144">
        <f>总表!N222</f>
        <v>199</v>
      </c>
      <c r="O27" s="144">
        <f>总表!O222</f>
        <v>191</v>
      </c>
      <c r="P27" s="144">
        <f>总表!P222</f>
        <v>253</v>
      </c>
      <c r="Q27" s="144">
        <f>总表!Q222</f>
        <v>197</v>
      </c>
      <c r="R27" s="144">
        <f>总表!R222</f>
        <v>219</v>
      </c>
      <c r="S27" s="144">
        <f>总表!S222</f>
        <v>202</v>
      </c>
    </row>
    <row r="28" ht="18" customHeight="1" spans="1:19">
      <c r="A28" s="132">
        <v>190627</v>
      </c>
      <c r="B28" s="134" t="s">
        <v>252</v>
      </c>
      <c r="C28" s="83">
        <v>82.5</v>
      </c>
      <c r="D28" s="84">
        <v>54</v>
      </c>
      <c r="E28" s="83">
        <v>85</v>
      </c>
      <c r="F28" s="84">
        <v>98</v>
      </c>
      <c r="G28" s="83">
        <v>92</v>
      </c>
      <c r="H28" s="90">
        <v>79</v>
      </c>
      <c r="I28" s="98">
        <v>70</v>
      </c>
      <c r="J28" s="144">
        <f t="shared" si="0"/>
        <v>560.5</v>
      </c>
      <c r="K28" s="144">
        <f t="shared" si="1"/>
        <v>2</v>
      </c>
      <c r="L28" s="144">
        <f>总表!K223</f>
        <v>34</v>
      </c>
      <c r="M28" s="144">
        <f>总表!M223</f>
        <v>33</v>
      </c>
      <c r="N28" s="144">
        <f>总表!N223</f>
        <v>97</v>
      </c>
      <c r="O28" s="144">
        <f>总表!O223</f>
        <v>19</v>
      </c>
      <c r="P28" s="144">
        <f>总表!P223</f>
        <v>4</v>
      </c>
      <c r="Q28" s="144">
        <f>总表!Q223</f>
        <v>7</v>
      </c>
      <c r="R28" s="144">
        <f>总表!R223</f>
        <v>54</v>
      </c>
      <c r="S28" s="144">
        <f>总表!S223</f>
        <v>77</v>
      </c>
    </row>
    <row r="29" ht="18" customHeight="1" spans="1:19">
      <c r="A29" s="132">
        <v>190628</v>
      </c>
      <c r="B29" s="134" t="s">
        <v>253</v>
      </c>
      <c r="C29" s="83">
        <v>52</v>
      </c>
      <c r="D29" s="84">
        <v>8</v>
      </c>
      <c r="E29" s="83">
        <v>30</v>
      </c>
      <c r="F29" s="84">
        <v>74</v>
      </c>
      <c r="G29" s="83">
        <v>25</v>
      </c>
      <c r="H29" s="90">
        <v>25</v>
      </c>
      <c r="I29" s="98">
        <v>41</v>
      </c>
      <c r="J29" s="144">
        <f t="shared" si="0"/>
        <v>255</v>
      </c>
      <c r="K29" s="144">
        <f t="shared" si="1"/>
        <v>37</v>
      </c>
      <c r="L29" s="144">
        <f>总表!K224</f>
        <v>280</v>
      </c>
      <c r="M29" s="144">
        <f>总表!M224</f>
        <v>258</v>
      </c>
      <c r="N29" s="144">
        <f>总表!N224</f>
        <v>295</v>
      </c>
      <c r="O29" s="144">
        <f>总表!O224</f>
        <v>265</v>
      </c>
      <c r="P29" s="144">
        <f>总表!P224</f>
        <v>208</v>
      </c>
      <c r="Q29" s="144">
        <f>总表!Q224</f>
        <v>291</v>
      </c>
      <c r="R29" s="144">
        <f>总表!R224</f>
        <v>278</v>
      </c>
      <c r="S29" s="144">
        <f>总表!S224</f>
        <v>216</v>
      </c>
    </row>
    <row r="30" ht="18" customHeight="1" spans="1:19">
      <c r="A30" s="132">
        <v>190629</v>
      </c>
      <c r="B30" s="134" t="s">
        <v>254</v>
      </c>
      <c r="C30" s="83">
        <v>75</v>
      </c>
      <c r="D30" s="84">
        <v>59.5</v>
      </c>
      <c r="E30" s="83">
        <v>68</v>
      </c>
      <c r="F30" s="84">
        <v>92</v>
      </c>
      <c r="G30" s="83">
        <v>76</v>
      </c>
      <c r="H30" s="90">
        <v>89</v>
      </c>
      <c r="I30" s="98">
        <v>75</v>
      </c>
      <c r="J30" s="144">
        <f t="shared" si="0"/>
        <v>534.5</v>
      </c>
      <c r="K30" s="144">
        <f t="shared" si="1"/>
        <v>6</v>
      </c>
      <c r="L30" s="144">
        <f>总表!K225</f>
        <v>54</v>
      </c>
      <c r="M30" s="144">
        <f>总表!M225</f>
        <v>89</v>
      </c>
      <c r="N30" s="144">
        <f>总表!N225</f>
        <v>80</v>
      </c>
      <c r="O30" s="144">
        <f>总表!O225</f>
        <v>105</v>
      </c>
      <c r="P30" s="144">
        <f>总表!P225</f>
        <v>49</v>
      </c>
      <c r="Q30" s="144">
        <f>总表!Q225</f>
        <v>90</v>
      </c>
      <c r="R30" s="144">
        <f>总表!R225</f>
        <v>28</v>
      </c>
      <c r="S30" s="144">
        <f>总表!S225</f>
        <v>56</v>
      </c>
    </row>
    <row r="31" ht="18" customHeight="1" spans="1:19">
      <c r="A31" s="132">
        <v>190630</v>
      </c>
      <c r="B31" s="134" t="s">
        <v>255</v>
      </c>
      <c r="C31" s="83">
        <v>71.5</v>
      </c>
      <c r="D31" s="84">
        <v>52</v>
      </c>
      <c r="E31" s="83">
        <v>74</v>
      </c>
      <c r="F31" s="84">
        <v>89</v>
      </c>
      <c r="G31" s="83">
        <v>70</v>
      </c>
      <c r="H31" s="90">
        <v>70</v>
      </c>
      <c r="I31" s="98">
        <v>54</v>
      </c>
      <c r="J31" s="144">
        <f t="shared" si="0"/>
        <v>480.5</v>
      </c>
      <c r="K31" s="144">
        <f t="shared" si="1"/>
        <v>13</v>
      </c>
      <c r="L31" s="144">
        <f>总表!K226</f>
        <v>98</v>
      </c>
      <c r="M31" s="144">
        <f>总表!M226</f>
        <v>120</v>
      </c>
      <c r="N31" s="144">
        <f>总表!N226</f>
        <v>111</v>
      </c>
      <c r="O31" s="144">
        <f>总表!O226</f>
        <v>71</v>
      </c>
      <c r="P31" s="144">
        <f>总表!P226</f>
        <v>74</v>
      </c>
      <c r="Q31" s="144">
        <f>总表!Q226</f>
        <v>123</v>
      </c>
      <c r="R31" s="144">
        <f>总表!R226</f>
        <v>81</v>
      </c>
      <c r="S31" s="144">
        <f>总表!S226</f>
        <v>146</v>
      </c>
    </row>
    <row r="32" ht="18" customHeight="1" spans="1:19">
      <c r="A32" s="132">
        <v>190631</v>
      </c>
      <c r="B32" s="134" t="s">
        <v>256</v>
      </c>
      <c r="C32" s="83">
        <v>54</v>
      </c>
      <c r="D32" s="84">
        <v>18</v>
      </c>
      <c r="E32" s="83">
        <v>32</v>
      </c>
      <c r="F32" s="84">
        <v>48</v>
      </c>
      <c r="G32" s="83">
        <v>44</v>
      </c>
      <c r="H32" s="90">
        <v>23</v>
      </c>
      <c r="I32" s="98">
        <v>45</v>
      </c>
      <c r="J32" s="144">
        <f t="shared" si="0"/>
        <v>264</v>
      </c>
      <c r="K32" s="144">
        <f t="shared" si="1"/>
        <v>35</v>
      </c>
      <c r="L32" s="144">
        <f>总表!K227</f>
        <v>274</v>
      </c>
      <c r="M32" s="144">
        <f>总表!M227</f>
        <v>247</v>
      </c>
      <c r="N32" s="144">
        <f>总表!N227</f>
        <v>247</v>
      </c>
      <c r="O32" s="144">
        <f>总表!O227</f>
        <v>254</v>
      </c>
      <c r="P32" s="144">
        <f>总表!P227</f>
        <v>292</v>
      </c>
      <c r="Q32" s="144">
        <f>总表!Q227</f>
        <v>241</v>
      </c>
      <c r="R32" s="144">
        <f>总表!R227</f>
        <v>288</v>
      </c>
      <c r="S32" s="144">
        <f>总表!S227</f>
        <v>193</v>
      </c>
    </row>
    <row r="33" ht="18" customHeight="1" spans="1:19">
      <c r="A33" s="132">
        <v>190632</v>
      </c>
      <c r="B33" s="134" t="s">
        <v>257</v>
      </c>
      <c r="C33" s="83">
        <v>65.5</v>
      </c>
      <c r="D33" s="84">
        <v>26</v>
      </c>
      <c r="E33" s="83">
        <v>59.5</v>
      </c>
      <c r="F33" s="84">
        <v>83</v>
      </c>
      <c r="G33" s="83">
        <v>80</v>
      </c>
      <c r="H33" s="90">
        <v>75</v>
      </c>
      <c r="I33" s="98">
        <v>47</v>
      </c>
      <c r="J33" s="144">
        <f t="shared" si="0"/>
        <v>436</v>
      </c>
      <c r="K33" s="144">
        <f t="shared" si="1"/>
        <v>18</v>
      </c>
      <c r="L33" s="144">
        <f>总表!K228</f>
        <v>131</v>
      </c>
      <c r="M33" s="144">
        <f>总表!M228</f>
        <v>182</v>
      </c>
      <c r="N33" s="144">
        <f>总表!N228</f>
        <v>217</v>
      </c>
      <c r="O33" s="144">
        <f>总表!O228</f>
        <v>142</v>
      </c>
      <c r="P33" s="144">
        <f>总表!P228</f>
        <v>129</v>
      </c>
      <c r="Q33" s="144">
        <f>总表!Q228</f>
        <v>57</v>
      </c>
      <c r="R33" s="144">
        <f>总表!R228</f>
        <v>73</v>
      </c>
      <c r="S33" s="144">
        <f>总表!S228</f>
        <v>182</v>
      </c>
    </row>
    <row r="34" ht="18" customHeight="1" spans="1:19">
      <c r="A34" s="132">
        <v>190633</v>
      </c>
      <c r="B34" s="134" t="s">
        <v>258</v>
      </c>
      <c r="C34" s="83">
        <v>64</v>
      </c>
      <c r="D34" s="84">
        <v>28</v>
      </c>
      <c r="E34" s="83">
        <v>57.5</v>
      </c>
      <c r="F34" s="84">
        <v>70</v>
      </c>
      <c r="G34" s="83">
        <v>51</v>
      </c>
      <c r="H34" s="90">
        <v>33</v>
      </c>
      <c r="I34" s="98">
        <v>39</v>
      </c>
      <c r="J34" s="144">
        <f t="shared" si="0"/>
        <v>342.5</v>
      </c>
      <c r="K34" s="144">
        <f t="shared" si="1"/>
        <v>29</v>
      </c>
      <c r="L34" s="144">
        <f>总表!K229</f>
        <v>217</v>
      </c>
      <c r="M34" s="144">
        <f>总表!M229</f>
        <v>193</v>
      </c>
      <c r="N34" s="144">
        <f>总表!N229</f>
        <v>209</v>
      </c>
      <c r="O34" s="144">
        <f>总表!O229</f>
        <v>148</v>
      </c>
      <c r="P34" s="144">
        <f>总表!P229</f>
        <v>231</v>
      </c>
      <c r="Q34" s="144">
        <f>总表!Q229</f>
        <v>214</v>
      </c>
      <c r="R34" s="144">
        <f>总表!R229</f>
        <v>252</v>
      </c>
      <c r="S34" s="144">
        <f>总表!S229</f>
        <v>230</v>
      </c>
    </row>
    <row r="35" ht="18" customHeight="1" spans="1:19">
      <c r="A35" s="132">
        <v>190634</v>
      </c>
      <c r="B35" s="134" t="s">
        <v>259</v>
      </c>
      <c r="C35" s="83">
        <v>69</v>
      </c>
      <c r="D35" s="84">
        <v>44</v>
      </c>
      <c r="E35" s="83">
        <v>56.5</v>
      </c>
      <c r="F35" s="84">
        <v>87</v>
      </c>
      <c r="G35" s="83">
        <v>69</v>
      </c>
      <c r="H35" s="90">
        <v>39</v>
      </c>
      <c r="I35" s="98">
        <v>79</v>
      </c>
      <c r="J35" s="144">
        <f t="shared" si="0"/>
        <v>443.5</v>
      </c>
      <c r="K35" s="144">
        <f t="shared" si="1"/>
        <v>15</v>
      </c>
      <c r="L35" s="144">
        <f>总表!K230</f>
        <v>123</v>
      </c>
      <c r="M35" s="144">
        <f>总表!M230</f>
        <v>150</v>
      </c>
      <c r="N35" s="144">
        <f>总表!N230</f>
        <v>151</v>
      </c>
      <c r="O35" s="144">
        <f>总表!O230</f>
        <v>156</v>
      </c>
      <c r="P35" s="144">
        <f>总表!P230</f>
        <v>102</v>
      </c>
      <c r="Q35" s="144">
        <f>总表!Q230</f>
        <v>129</v>
      </c>
      <c r="R35" s="144">
        <f>总表!R230</f>
        <v>219</v>
      </c>
      <c r="S35" s="144">
        <f>总表!S230</f>
        <v>41</v>
      </c>
    </row>
    <row r="36" ht="18" customHeight="1" spans="1:19">
      <c r="A36" s="132">
        <v>190635</v>
      </c>
      <c r="B36" s="134" t="s">
        <v>260</v>
      </c>
      <c r="C36" s="83">
        <v>67.5</v>
      </c>
      <c r="D36" s="84">
        <v>47</v>
      </c>
      <c r="E36" s="83">
        <v>78.5</v>
      </c>
      <c r="F36" s="84">
        <v>82</v>
      </c>
      <c r="G36" s="83">
        <v>50</v>
      </c>
      <c r="H36" s="90">
        <v>62</v>
      </c>
      <c r="I36" s="98">
        <v>56</v>
      </c>
      <c r="J36" s="144">
        <f t="shared" si="0"/>
        <v>443</v>
      </c>
      <c r="K36" s="144">
        <f t="shared" si="1"/>
        <v>16</v>
      </c>
      <c r="L36" s="144">
        <f>总表!K231</f>
        <v>124</v>
      </c>
      <c r="M36" s="144">
        <f>总表!M231</f>
        <v>163</v>
      </c>
      <c r="N36" s="144">
        <f>总表!N231</f>
        <v>136</v>
      </c>
      <c r="O36" s="144">
        <f>总表!O231</f>
        <v>41</v>
      </c>
      <c r="P36" s="144">
        <f>总表!P231</f>
        <v>135</v>
      </c>
      <c r="Q36" s="144">
        <f>总表!Q231</f>
        <v>215</v>
      </c>
      <c r="R36" s="144">
        <f>总表!R231</f>
        <v>114</v>
      </c>
      <c r="S36" s="144">
        <f>总表!S231</f>
        <v>134</v>
      </c>
    </row>
    <row r="37" ht="18" customHeight="1" spans="1:19">
      <c r="A37" s="132">
        <v>190636</v>
      </c>
      <c r="B37" s="134" t="s">
        <v>261</v>
      </c>
      <c r="C37" s="83">
        <v>49.5</v>
      </c>
      <c r="D37" s="84">
        <v>32.5</v>
      </c>
      <c r="E37" s="83">
        <v>78.5</v>
      </c>
      <c r="F37" s="84">
        <v>77</v>
      </c>
      <c r="G37" s="83">
        <v>76</v>
      </c>
      <c r="H37" s="90">
        <v>61</v>
      </c>
      <c r="I37" s="98">
        <v>30</v>
      </c>
      <c r="J37" s="144">
        <f t="shared" si="0"/>
        <v>404.5</v>
      </c>
      <c r="K37" s="144">
        <f t="shared" si="1"/>
        <v>22</v>
      </c>
      <c r="L37" s="144">
        <f>总表!K232</f>
        <v>164</v>
      </c>
      <c r="M37" s="144">
        <f>总表!M232</f>
        <v>263</v>
      </c>
      <c r="N37" s="144">
        <f>总表!N232</f>
        <v>193</v>
      </c>
      <c r="O37" s="144">
        <f>总表!O232</f>
        <v>41</v>
      </c>
      <c r="P37" s="144">
        <f>总表!P232</f>
        <v>174</v>
      </c>
      <c r="Q37" s="144">
        <f>总表!Q232</f>
        <v>90</v>
      </c>
      <c r="R37" s="144">
        <f>总表!R232</f>
        <v>118</v>
      </c>
      <c r="S37" s="144">
        <f>总表!S232</f>
        <v>263</v>
      </c>
    </row>
    <row r="38" ht="18" customHeight="1" spans="1:19">
      <c r="A38" s="132">
        <v>190637</v>
      </c>
      <c r="B38" s="134" t="s">
        <v>262</v>
      </c>
      <c r="C38" s="83">
        <v>53.5</v>
      </c>
      <c r="D38" s="84">
        <v>24</v>
      </c>
      <c r="E38" s="83">
        <v>45</v>
      </c>
      <c r="F38" s="84">
        <v>65</v>
      </c>
      <c r="G38" s="83">
        <v>38</v>
      </c>
      <c r="H38" s="90">
        <v>36</v>
      </c>
      <c r="I38" s="98">
        <v>46</v>
      </c>
      <c r="J38" s="144">
        <f t="shared" si="0"/>
        <v>307.5</v>
      </c>
      <c r="K38" s="144">
        <f t="shared" si="1"/>
        <v>33</v>
      </c>
      <c r="L38" s="144">
        <f>总表!K233</f>
        <v>247</v>
      </c>
      <c r="M38" s="144">
        <f>总表!M233</f>
        <v>251</v>
      </c>
      <c r="N38" s="144">
        <f>总表!N233</f>
        <v>222</v>
      </c>
      <c r="O38" s="144">
        <f>总表!O233</f>
        <v>208</v>
      </c>
      <c r="P38" s="144">
        <f>总表!P233</f>
        <v>248</v>
      </c>
      <c r="Q38" s="144">
        <f>总表!Q233</f>
        <v>260</v>
      </c>
      <c r="R38" s="144">
        <f>总表!R233</f>
        <v>233</v>
      </c>
      <c r="S38" s="144">
        <f>总表!S233</f>
        <v>186</v>
      </c>
    </row>
    <row r="39" ht="18" customHeight="1" spans="1:19">
      <c r="A39" s="132">
        <v>190638</v>
      </c>
      <c r="B39" s="134" t="s">
        <v>263</v>
      </c>
      <c r="C39" s="83">
        <v>60.5</v>
      </c>
      <c r="D39" s="84">
        <v>16.5</v>
      </c>
      <c r="E39" s="83">
        <v>56</v>
      </c>
      <c r="F39" s="84">
        <v>62</v>
      </c>
      <c r="G39" s="83">
        <v>60</v>
      </c>
      <c r="H39" s="90">
        <v>47</v>
      </c>
      <c r="I39" s="98">
        <v>30</v>
      </c>
      <c r="J39" s="144">
        <f t="shared" si="0"/>
        <v>332</v>
      </c>
      <c r="K39" s="144">
        <f t="shared" si="1"/>
        <v>30</v>
      </c>
      <c r="L39" s="144">
        <f>总表!K234</f>
        <v>224</v>
      </c>
      <c r="M39" s="144">
        <f>总表!M234</f>
        <v>216</v>
      </c>
      <c r="N39" s="144">
        <f>总表!N234</f>
        <v>253</v>
      </c>
      <c r="O39" s="144">
        <f>总表!O234</f>
        <v>161</v>
      </c>
      <c r="P39" s="144">
        <f>总表!P234</f>
        <v>263</v>
      </c>
      <c r="Q39" s="144">
        <f>总表!Q234</f>
        <v>178</v>
      </c>
      <c r="R39" s="144">
        <f>总表!R234</f>
        <v>168</v>
      </c>
      <c r="S39" s="144">
        <f>总表!S234</f>
        <v>263</v>
      </c>
    </row>
    <row r="40" ht="18" customHeight="1" spans="1:19">
      <c r="A40" s="132">
        <v>190639</v>
      </c>
      <c r="B40" s="134" t="s">
        <v>264</v>
      </c>
      <c r="C40" s="83">
        <v>81.5</v>
      </c>
      <c r="D40" s="84">
        <v>74</v>
      </c>
      <c r="E40" s="83">
        <v>77</v>
      </c>
      <c r="F40" s="84">
        <v>92</v>
      </c>
      <c r="G40" s="83">
        <v>78</v>
      </c>
      <c r="H40" s="90">
        <v>53</v>
      </c>
      <c r="I40" s="98">
        <v>71</v>
      </c>
      <c r="J40" s="144">
        <f t="shared" si="0"/>
        <v>526.5</v>
      </c>
      <c r="K40" s="144">
        <f t="shared" si="1"/>
        <v>8</v>
      </c>
      <c r="L40" s="144">
        <f>总表!K235</f>
        <v>64</v>
      </c>
      <c r="M40" s="144">
        <f>总表!M235</f>
        <v>42</v>
      </c>
      <c r="N40" s="144">
        <f>总表!N235</f>
        <v>36</v>
      </c>
      <c r="O40" s="144">
        <f>总表!O235</f>
        <v>52</v>
      </c>
      <c r="P40" s="144">
        <f>总表!P235</f>
        <v>49</v>
      </c>
      <c r="Q40" s="144">
        <f>总表!Q235</f>
        <v>79</v>
      </c>
      <c r="R40" s="144">
        <f>总表!R235</f>
        <v>141</v>
      </c>
      <c r="S40" s="144">
        <f>总表!S235</f>
        <v>73</v>
      </c>
    </row>
    <row r="41" ht="18" customHeight="1" spans="1:19">
      <c r="A41" s="132">
        <v>190640</v>
      </c>
      <c r="B41" s="134" t="s">
        <v>265</v>
      </c>
      <c r="C41" s="83">
        <v>69.5</v>
      </c>
      <c r="D41" s="84">
        <v>48</v>
      </c>
      <c r="E41" s="83">
        <v>71.5</v>
      </c>
      <c r="F41" s="84">
        <v>88</v>
      </c>
      <c r="G41" s="83">
        <v>80</v>
      </c>
      <c r="H41" s="90">
        <v>97</v>
      </c>
      <c r="I41" s="98">
        <v>91</v>
      </c>
      <c r="J41" s="144">
        <f t="shared" si="0"/>
        <v>545</v>
      </c>
      <c r="K41" s="144">
        <f t="shared" si="1"/>
        <v>5</v>
      </c>
      <c r="L41" s="144">
        <f>总表!K236</f>
        <v>47</v>
      </c>
      <c r="M41" s="144">
        <f>总表!M236</f>
        <v>141</v>
      </c>
      <c r="N41" s="144">
        <f>总表!N236</f>
        <v>130</v>
      </c>
      <c r="O41" s="144">
        <f>总表!O236</f>
        <v>87</v>
      </c>
      <c r="P41" s="144">
        <f>总表!P236</f>
        <v>88</v>
      </c>
      <c r="Q41" s="144">
        <f>总表!Q236</f>
        <v>57</v>
      </c>
      <c r="R41" s="144">
        <f>总表!R236</f>
        <v>7</v>
      </c>
      <c r="S41" s="144">
        <f>总表!S236</f>
        <v>12</v>
      </c>
    </row>
    <row r="42" ht="18" customHeight="1" spans="1:19">
      <c r="A42" s="132">
        <v>190641</v>
      </c>
      <c r="B42" s="134" t="s">
        <v>266</v>
      </c>
      <c r="C42" s="85">
        <v>65.5</v>
      </c>
      <c r="D42" s="84">
        <v>33</v>
      </c>
      <c r="E42" s="83">
        <v>57.5</v>
      </c>
      <c r="F42" s="84">
        <v>81</v>
      </c>
      <c r="G42" s="83">
        <v>54</v>
      </c>
      <c r="H42" s="90">
        <v>35</v>
      </c>
      <c r="I42" s="98">
        <v>45</v>
      </c>
      <c r="J42" s="144">
        <f t="shared" si="0"/>
        <v>371</v>
      </c>
      <c r="K42" s="144">
        <f t="shared" si="1"/>
        <v>26</v>
      </c>
      <c r="L42" s="144">
        <f>总表!K237</f>
        <v>194</v>
      </c>
      <c r="M42" s="144">
        <f>总表!M237</f>
        <v>182</v>
      </c>
      <c r="N42" s="144">
        <f>总表!N237</f>
        <v>191</v>
      </c>
      <c r="O42" s="144">
        <f>总表!O237</f>
        <v>148</v>
      </c>
      <c r="P42" s="144">
        <f>总表!P237</f>
        <v>144</v>
      </c>
      <c r="Q42" s="144">
        <f>总表!Q237</f>
        <v>204</v>
      </c>
      <c r="R42" s="144">
        <f>总表!R237</f>
        <v>240</v>
      </c>
      <c r="S42" s="144">
        <f>总表!S237</f>
        <v>193</v>
      </c>
    </row>
    <row r="43" ht="18" customHeight="1" spans="1:12">
      <c r="A43" s="135"/>
      <c r="B43" s="135" t="s">
        <v>9</v>
      </c>
      <c r="C43" s="136">
        <f t="shared" ref="C43:J43" si="2">SUM(C2:C42)</f>
        <v>2546.5</v>
      </c>
      <c r="D43" s="136">
        <f t="shared" si="2"/>
        <v>1630</v>
      </c>
      <c r="E43" s="136">
        <f t="shared" si="2"/>
        <v>2505.5</v>
      </c>
      <c r="F43" s="136">
        <f t="shared" si="2"/>
        <v>3081</v>
      </c>
      <c r="G43" s="136">
        <f t="shared" si="2"/>
        <v>2464</v>
      </c>
      <c r="H43" s="136">
        <f t="shared" si="2"/>
        <v>2156</v>
      </c>
      <c r="I43" s="136">
        <f t="shared" si="2"/>
        <v>2049</v>
      </c>
      <c r="J43" s="136">
        <f t="shared" si="2"/>
        <v>16432</v>
      </c>
      <c r="K43" s="135"/>
      <c r="L43" s="135"/>
    </row>
    <row r="44" ht="18" customHeight="1" spans="2:10">
      <c r="B44" s="137" t="s">
        <v>61</v>
      </c>
      <c r="C44" s="138">
        <f t="shared" ref="C44:I44" si="3">AVERAGE(C2:C42)</f>
        <v>63.6625</v>
      </c>
      <c r="D44" s="138">
        <f t="shared" si="3"/>
        <v>40.75</v>
      </c>
      <c r="E44" s="138">
        <f t="shared" si="3"/>
        <v>62.6375</v>
      </c>
      <c r="F44" s="138">
        <f t="shared" si="3"/>
        <v>77.025</v>
      </c>
      <c r="G44" s="138">
        <f t="shared" si="3"/>
        <v>61.6</v>
      </c>
      <c r="H44" s="138">
        <f t="shared" si="3"/>
        <v>53.9</v>
      </c>
      <c r="I44" s="138">
        <f t="shared" si="3"/>
        <v>51.225</v>
      </c>
      <c r="J44" s="131">
        <f>J43/40</f>
        <v>410.8</v>
      </c>
    </row>
    <row r="45" ht="26.25" customHeight="1" spans="2:9">
      <c r="B45" s="139" t="s">
        <v>62</v>
      </c>
      <c r="C45" s="137">
        <f t="shared" ref="C45:I45" si="4">COUNTIF(C2:C42,"&gt;=60")</f>
        <v>30</v>
      </c>
      <c r="D45" s="137">
        <f t="shared" si="4"/>
        <v>5</v>
      </c>
      <c r="E45" s="137">
        <f t="shared" si="4"/>
        <v>23</v>
      </c>
      <c r="F45" s="137">
        <f t="shared" si="4"/>
        <v>35</v>
      </c>
      <c r="G45" s="137">
        <f t="shared" si="4"/>
        <v>25</v>
      </c>
      <c r="H45" s="137">
        <f t="shared" si="4"/>
        <v>17</v>
      </c>
      <c r="I45" s="137">
        <f t="shared" si="4"/>
        <v>13</v>
      </c>
    </row>
    <row r="46" ht="27.75" customHeight="1" spans="2:9">
      <c r="B46" s="139" t="s">
        <v>63</v>
      </c>
      <c r="C46" s="137">
        <f t="shared" ref="C46:I46" si="5">COUNTIF(C2:C42,"&gt;=80")</f>
        <v>4</v>
      </c>
      <c r="D46" s="137">
        <f t="shared" si="5"/>
        <v>1</v>
      </c>
      <c r="E46" s="137">
        <f t="shared" si="5"/>
        <v>3</v>
      </c>
      <c r="F46" s="137">
        <f t="shared" si="5"/>
        <v>20</v>
      </c>
      <c r="G46" s="137">
        <f t="shared" si="5"/>
        <v>9</v>
      </c>
      <c r="H46" s="137">
        <f t="shared" si="5"/>
        <v>6</v>
      </c>
      <c r="I46" s="137">
        <f t="shared" si="5"/>
        <v>3</v>
      </c>
    </row>
    <row r="47" ht="18" customHeight="1" spans="2:9">
      <c r="B47" s="139" t="s">
        <v>64</v>
      </c>
      <c r="C47" s="137">
        <f t="shared" ref="C47:I47" si="6">COUNTIF(C2:C42,"&lt;60")</f>
        <v>10</v>
      </c>
      <c r="D47" s="137">
        <f t="shared" si="6"/>
        <v>35</v>
      </c>
      <c r="E47" s="137">
        <f t="shared" si="6"/>
        <v>17</v>
      </c>
      <c r="F47" s="137">
        <f t="shared" si="6"/>
        <v>5</v>
      </c>
      <c r="G47" s="137">
        <f t="shared" si="6"/>
        <v>15</v>
      </c>
      <c r="H47" s="137">
        <f t="shared" si="6"/>
        <v>23</v>
      </c>
      <c r="I47" s="137">
        <f t="shared" si="6"/>
        <v>27</v>
      </c>
    </row>
    <row r="48" ht="18" customHeight="1" spans="2:9">
      <c r="B48" s="139" t="s">
        <v>65</v>
      </c>
      <c r="C48" s="140">
        <f t="shared" ref="C48:I48" si="7">MAX(C2:C42)</f>
        <v>90</v>
      </c>
      <c r="D48" s="140">
        <f t="shared" si="7"/>
        <v>87</v>
      </c>
      <c r="E48" s="140">
        <f t="shared" si="7"/>
        <v>89</v>
      </c>
      <c r="F48" s="140">
        <f t="shared" si="7"/>
        <v>98</v>
      </c>
      <c r="G48" s="140">
        <f t="shared" si="7"/>
        <v>92</v>
      </c>
      <c r="H48" s="140">
        <f t="shared" si="7"/>
        <v>97</v>
      </c>
      <c r="I48" s="140">
        <f t="shared" si="7"/>
        <v>95</v>
      </c>
    </row>
    <row r="49" ht="18" customHeight="1" spans="2:9">
      <c r="B49" s="139" t="s">
        <v>66</v>
      </c>
      <c r="C49" s="140">
        <f t="shared" ref="C49:I49" si="8">MIN(C2:C42)</f>
        <v>21</v>
      </c>
      <c r="D49" s="140">
        <f t="shared" si="8"/>
        <v>8</v>
      </c>
      <c r="E49" s="140">
        <f t="shared" si="8"/>
        <v>24.5</v>
      </c>
      <c r="F49" s="140">
        <f t="shared" si="8"/>
        <v>41</v>
      </c>
      <c r="G49" s="140">
        <f t="shared" si="8"/>
        <v>12</v>
      </c>
      <c r="H49" s="140">
        <f t="shared" si="8"/>
        <v>20</v>
      </c>
      <c r="I49" s="140">
        <f t="shared" si="8"/>
        <v>12</v>
      </c>
    </row>
    <row r="50" ht="18" customHeight="1" spans="2:9">
      <c r="B50" s="139" t="s">
        <v>67</v>
      </c>
      <c r="C50" s="140">
        <f t="shared" ref="C50:I50" si="9">COUNT(C2:C42)</f>
        <v>40</v>
      </c>
      <c r="D50" s="140">
        <f t="shared" si="9"/>
        <v>40</v>
      </c>
      <c r="E50" s="140">
        <f t="shared" si="9"/>
        <v>40</v>
      </c>
      <c r="F50" s="140">
        <f t="shared" si="9"/>
        <v>40</v>
      </c>
      <c r="G50" s="140">
        <f t="shared" si="9"/>
        <v>40</v>
      </c>
      <c r="H50" s="140">
        <f t="shared" si="9"/>
        <v>40</v>
      </c>
      <c r="I50" s="140">
        <f t="shared" si="9"/>
        <v>40</v>
      </c>
    </row>
    <row r="51" ht="18" customHeight="1" spans="2:9">
      <c r="B51" s="139" t="s">
        <v>68</v>
      </c>
      <c r="C51" s="138">
        <f t="shared" ref="C51:I51" si="10">C46/C50*100</f>
        <v>10</v>
      </c>
      <c r="D51" s="138">
        <f t="shared" si="10"/>
        <v>2.5</v>
      </c>
      <c r="E51" s="138">
        <f t="shared" si="10"/>
        <v>7.5</v>
      </c>
      <c r="F51" s="138">
        <f t="shared" si="10"/>
        <v>50</v>
      </c>
      <c r="G51" s="138">
        <f t="shared" si="10"/>
        <v>22.5</v>
      </c>
      <c r="H51" s="138">
        <f t="shared" si="10"/>
        <v>15</v>
      </c>
      <c r="I51" s="138">
        <f t="shared" si="10"/>
        <v>7.5</v>
      </c>
    </row>
    <row r="52" ht="18" customHeight="1" spans="2:9">
      <c r="B52" s="139" t="s">
        <v>69</v>
      </c>
      <c r="C52" s="138">
        <f t="shared" ref="C52:I52" si="11">C45/C50*100</f>
        <v>75</v>
      </c>
      <c r="D52" s="138">
        <f t="shared" si="11"/>
        <v>12.5</v>
      </c>
      <c r="E52" s="138">
        <f t="shared" si="11"/>
        <v>57.5</v>
      </c>
      <c r="F52" s="138">
        <f t="shared" si="11"/>
        <v>87.5</v>
      </c>
      <c r="G52" s="138">
        <f t="shared" si="11"/>
        <v>62.5</v>
      </c>
      <c r="H52" s="138">
        <f t="shared" si="11"/>
        <v>42.5</v>
      </c>
      <c r="I52" s="138">
        <f t="shared" si="11"/>
        <v>32.5</v>
      </c>
    </row>
  </sheetData>
  <pageMargins left="0.550694444444444" right="0.550694444444444" top="0.590277777777778" bottom="0.590277777777778" header="0.511805555555556" footer="0.511805555555556"/>
  <pageSetup paperSize="136" orientation="portrait" horizontalDpi="600" vertic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2"/>
  <sheetViews>
    <sheetView workbookViewId="0">
      <pane xSplit="2" ySplit="1" topLeftCell="H2" activePane="bottomRight" state="frozen"/>
      <selection/>
      <selection pane="topRight"/>
      <selection pane="bottomLeft"/>
      <selection pane="bottomRight" activeCell="O13" sqref="O13"/>
    </sheetView>
  </sheetViews>
  <sheetFormatPr defaultColWidth="9" defaultRowHeight="30" customHeight="1"/>
  <cols>
    <col min="1" max="1" width="10" style="131" customWidth="1"/>
    <col min="2" max="2" width="14.875" style="131" customWidth="1"/>
    <col min="3" max="12" width="8.625" style="131" customWidth="1"/>
    <col min="13" max="16384" width="9" style="131"/>
  </cols>
  <sheetData>
    <row r="1" customHeight="1" spans="1:19">
      <c r="A1" s="132" t="s">
        <v>0</v>
      </c>
      <c r="B1" s="132" t="s">
        <v>1</v>
      </c>
      <c r="C1" s="133" t="s">
        <v>2</v>
      </c>
      <c r="D1" s="133" t="s">
        <v>3</v>
      </c>
      <c r="E1" s="133" t="s">
        <v>4</v>
      </c>
      <c r="F1" s="141" t="s">
        <v>5</v>
      </c>
      <c r="G1" s="141" t="s">
        <v>6</v>
      </c>
      <c r="H1" s="141" t="s">
        <v>7</v>
      </c>
      <c r="I1" s="142" t="s">
        <v>8</v>
      </c>
      <c r="J1" s="132" t="s">
        <v>9</v>
      </c>
      <c r="K1" s="132" t="s">
        <v>10</v>
      </c>
      <c r="L1" s="132" t="s">
        <v>11</v>
      </c>
      <c r="M1" s="87" t="s">
        <v>12</v>
      </c>
      <c r="N1" s="87" t="s">
        <v>13</v>
      </c>
      <c r="O1" s="87" t="s">
        <v>14</v>
      </c>
      <c r="P1" s="87" t="s">
        <v>15</v>
      </c>
      <c r="Q1" s="87" t="s">
        <v>16</v>
      </c>
      <c r="R1" s="87" t="s">
        <v>17</v>
      </c>
      <c r="S1" s="87" t="s">
        <v>18</v>
      </c>
    </row>
    <row r="2" ht="18" customHeight="1" spans="1:19">
      <c r="A2" s="132">
        <v>190701</v>
      </c>
      <c r="B2" s="134" t="s">
        <v>267</v>
      </c>
      <c r="C2" s="81">
        <v>56.5</v>
      </c>
      <c r="D2" s="82">
        <v>41</v>
      </c>
      <c r="E2" s="81">
        <v>47</v>
      </c>
      <c r="F2" s="82">
        <v>79</v>
      </c>
      <c r="G2" s="81">
        <v>54</v>
      </c>
      <c r="H2" s="89">
        <v>38</v>
      </c>
      <c r="I2" s="96">
        <v>42</v>
      </c>
      <c r="J2" s="144">
        <f>C2+D2+E2+F2+G2+H2+I2</f>
        <v>357.5</v>
      </c>
      <c r="K2" s="144">
        <f>RANK(J2,$J$2:$J$39,0)</f>
        <v>19</v>
      </c>
      <c r="L2" s="97">
        <f>总表!K238</f>
        <v>202</v>
      </c>
      <c r="M2" s="97">
        <f>总表!M238</f>
        <v>236</v>
      </c>
      <c r="N2" s="97">
        <f>总表!N238</f>
        <v>165</v>
      </c>
      <c r="O2" s="97">
        <f>总表!O238</f>
        <v>194</v>
      </c>
      <c r="P2" s="97">
        <f>总表!P238</f>
        <v>156</v>
      </c>
      <c r="Q2" s="97">
        <f>总表!Q238</f>
        <v>204</v>
      </c>
      <c r="R2" s="97">
        <f>总表!R238</f>
        <v>226</v>
      </c>
      <c r="S2" s="97">
        <f>总表!S238</f>
        <v>210</v>
      </c>
    </row>
    <row r="3" ht="18" customHeight="1" spans="1:19">
      <c r="A3" s="132">
        <v>190702</v>
      </c>
      <c r="B3" s="134" t="s">
        <v>268</v>
      </c>
      <c r="C3" s="83">
        <v>81</v>
      </c>
      <c r="D3" s="84">
        <v>62</v>
      </c>
      <c r="E3" s="83">
        <v>76</v>
      </c>
      <c r="F3" s="84">
        <v>86</v>
      </c>
      <c r="G3" s="83">
        <v>80</v>
      </c>
      <c r="H3" s="90">
        <v>71</v>
      </c>
      <c r="I3" s="98">
        <v>66</v>
      </c>
      <c r="J3" s="144">
        <f t="shared" ref="J3:J39" si="0">C3+D3+E3+F3+G3+H3+I3</f>
        <v>522</v>
      </c>
      <c r="K3" s="144">
        <f t="shared" ref="K3:K39" si="1">RANK(J3,$J$2:$J$39,0)</f>
        <v>6</v>
      </c>
      <c r="L3" s="97">
        <f>总表!K239</f>
        <v>65</v>
      </c>
      <c r="M3" s="97">
        <f>总表!M239</f>
        <v>48</v>
      </c>
      <c r="N3" s="97">
        <f>总表!N239</f>
        <v>71</v>
      </c>
      <c r="O3" s="97">
        <f>总表!O239</f>
        <v>57</v>
      </c>
      <c r="P3" s="97">
        <f>总表!P239</f>
        <v>111</v>
      </c>
      <c r="Q3" s="97">
        <f>总表!Q239</f>
        <v>57</v>
      </c>
      <c r="R3" s="97">
        <f>总表!R239</f>
        <v>79</v>
      </c>
      <c r="S3" s="97">
        <f>总表!S239</f>
        <v>92</v>
      </c>
    </row>
    <row r="4" ht="18" customHeight="1" spans="1:19">
      <c r="A4" s="132">
        <v>190703</v>
      </c>
      <c r="B4" s="134" t="s">
        <v>269</v>
      </c>
      <c r="C4" s="83">
        <v>69.5</v>
      </c>
      <c r="D4" s="84">
        <v>61</v>
      </c>
      <c r="E4" s="83">
        <v>70.5</v>
      </c>
      <c r="F4" s="84">
        <v>98</v>
      </c>
      <c r="G4" s="83">
        <v>80</v>
      </c>
      <c r="H4" s="90">
        <v>46</v>
      </c>
      <c r="I4" s="98">
        <v>46</v>
      </c>
      <c r="J4" s="144">
        <f t="shared" si="0"/>
        <v>471</v>
      </c>
      <c r="K4" s="144">
        <f t="shared" si="1"/>
        <v>9</v>
      </c>
      <c r="L4" s="97">
        <f>总表!K240</f>
        <v>105</v>
      </c>
      <c r="M4" s="97">
        <f>总表!M240</f>
        <v>141</v>
      </c>
      <c r="N4" s="97">
        <f>总表!N240</f>
        <v>74</v>
      </c>
      <c r="O4" s="97">
        <f>总表!O240</f>
        <v>94</v>
      </c>
      <c r="P4" s="97">
        <f>总表!P240</f>
        <v>4</v>
      </c>
      <c r="Q4" s="97">
        <f>总表!Q240</f>
        <v>57</v>
      </c>
      <c r="R4" s="97">
        <f>总表!R240</f>
        <v>170</v>
      </c>
      <c r="S4" s="97">
        <f>总表!S240</f>
        <v>186</v>
      </c>
    </row>
    <row r="5" ht="18" customHeight="1" spans="1:19">
      <c r="A5" s="132">
        <v>190704</v>
      </c>
      <c r="B5" s="134" t="s">
        <v>270</v>
      </c>
      <c r="C5" s="83">
        <v>59</v>
      </c>
      <c r="D5" s="84">
        <v>17</v>
      </c>
      <c r="E5" s="83">
        <v>37</v>
      </c>
      <c r="F5" s="84">
        <v>77</v>
      </c>
      <c r="G5" s="83">
        <v>39</v>
      </c>
      <c r="H5" s="90">
        <v>35</v>
      </c>
      <c r="I5" s="98">
        <v>29</v>
      </c>
      <c r="J5" s="144">
        <f t="shared" si="0"/>
        <v>293</v>
      </c>
      <c r="K5" s="144">
        <f t="shared" si="1"/>
        <v>30</v>
      </c>
      <c r="L5" s="97">
        <f>总表!K241</f>
        <v>261</v>
      </c>
      <c r="M5" s="97">
        <f>总表!M241</f>
        <v>227</v>
      </c>
      <c r="N5" s="97">
        <f>总表!N241</f>
        <v>252</v>
      </c>
      <c r="O5" s="97">
        <f>总表!O241</f>
        <v>238</v>
      </c>
      <c r="P5" s="97">
        <f>总表!P241</f>
        <v>174</v>
      </c>
      <c r="Q5" s="97">
        <f>总表!Q241</f>
        <v>255</v>
      </c>
      <c r="R5" s="97">
        <f>总表!R241</f>
        <v>240</v>
      </c>
      <c r="S5" s="97">
        <f>总表!S241</f>
        <v>271</v>
      </c>
    </row>
    <row r="6" ht="18" customHeight="1" spans="1:19">
      <c r="A6" s="132">
        <v>190705</v>
      </c>
      <c r="B6" s="134" t="s">
        <v>271</v>
      </c>
      <c r="C6" s="83">
        <v>73.5</v>
      </c>
      <c r="D6" s="84">
        <v>82</v>
      </c>
      <c r="E6" s="83">
        <v>66.5</v>
      </c>
      <c r="F6" s="84">
        <v>89</v>
      </c>
      <c r="G6" s="83">
        <v>93</v>
      </c>
      <c r="H6" s="90">
        <v>84</v>
      </c>
      <c r="I6" s="98">
        <v>73</v>
      </c>
      <c r="J6" s="144">
        <f t="shared" si="0"/>
        <v>561</v>
      </c>
      <c r="K6" s="144">
        <f t="shared" si="1"/>
        <v>5</v>
      </c>
      <c r="L6" s="97">
        <f>总表!K242</f>
        <v>33</v>
      </c>
      <c r="M6" s="97">
        <f>总表!M242</f>
        <v>101</v>
      </c>
      <c r="N6" s="97">
        <f>总表!N242</f>
        <v>20</v>
      </c>
      <c r="O6" s="97">
        <f>总表!O242</f>
        <v>113</v>
      </c>
      <c r="P6" s="97">
        <f>总表!P242</f>
        <v>74</v>
      </c>
      <c r="Q6" s="97">
        <f>总表!Q242</f>
        <v>6</v>
      </c>
      <c r="R6" s="97">
        <f>总表!R242</f>
        <v>38</v>
      </c>
      <c r="S6" s="97">
        <f>总表!S242</f>
        <v>61</v>
      </c>
    </row>
    <row r="7" ht="18" customHeight="1" spans="1:19">
      <c r="A7" s="132">
        <v>190706</v>
      </c>
      <c r="B7" s="134" t="s">
        <v>272</v>
      </c>
      <c r="C7" s="83">
        <v>69.5</v>
      </c>
      <c r="D7" s="84">
        <v>58.5</v>
      </c>
      <c r="E7" s="83">
        <v>61</v>
      </c>
      <c r="F7" s="84">
        <v>86</v>
      </c>
      <c r="G7" s="83">
        <v>71</v>
      </c>
      <c r="H7" s="90">
        <v>79</v>
      </c>
      <c r="I7" s="98">
        <v>70</v>
      </c>
      <c r="J7" s="144">
        <f t="shared" si="0"/>
        <v>495</v>
      </c>
      <c r="K7" s="144">
        <f t="shared" si="1"/>
        <v>7</v>
      </c>
      <c r="L7" s="97">
        <f>总表!K243</f>
        <v>86</v>
      </c>
      <c r="M7" s="97">
        <f>总表!M243</f>
        <v>141</v>
      </c>
      <c r="N7" s="97">
        <f>总表!N243</f>
        <v>81</v>
      </c>
      <c r="O7" s="97">
        <f>总表!O243</f>
        <v>133</v>
      </c>
      <c r="P7" s="97">
        <f>总表!P243</f>
        <v>111</v>
      </c>
      <c r="Q7" s="97">
        <f>总表!Q243</f>
        <v>117</v>
      </c>
      <c r="R7" s="97">
        <f>总表!R243</f>
        <v>54</v>
      </c>
      <c r="S7" s="97">
        <f>总表!S243</f>
        <v>77</v>
      </c>
    </row>
    <row r="8" ht="18" customHeight="1" spans="1:19">
      <c r="A8" s="132">
        <v>190707</v>
      </c>
      <c r="B8" s="134" t="s">
        <v>273</v>
      </c>
      <c r="C8" s="83">
        <v>53.5</v>
      </c>
      <c r="D8" s="84">
        <v>20</v>
      </c>
      <c r="E8" s="83">
        <v>35</v>
      </c>
      <c r="F8" s="84">
        <v>75</v>
      </c>
      <c r="G8" s="83">
        <v>57</v>
      </c>
      <c r="H8" s="90">
        <v>43</v>
      </c>
      <c r="I8" s="98">
        <v>38</v>
      </c>
      <c r="J8" s="144">
        <f t="shared" si="0"/>
        <v>321.5</v>
      </c>
      <c r="K8" s="144">
        <f t="shared" si="1"/>
        <v>24</v>
      </c>
      <c r="L8" s="97">
        <f>总表!K244</f>
        <v>232</v>
      </c>
      <c r="M8" s="97">
        <f>总表!M244</f>
        <v>251</v>
      </c>
      <c r="N8" s="97">
        <f>总表!N244</f>
        <v>239</v>
      </c>
      <c r="O8" s="97">
        <f>总表!O244</f>
        <v>247</v>
      </c>
      <c r="P8" s="97">
        <f>总表!P244</f>
        <v>198</v>
      </c>
      <c r="Q8" s="97">
        <f>总表!Q244</f>
        <v>191</v>
      </c>
      <c r="R8" s="97">
        <f>总表!R244</f>
        <v>188</v>
      </c>
      <c r="S8" s="97">
        <f>总表!S244</f>
        <v>231</v>
      </c>
    </row>
    <row r="9" ht="18" customHeight="1" spans="1:19">
      <c r="A9" s="132">
        <v>190708</v>
      </c>
      <c r="B9" s="134" t="s">
        <v>274</v>
      </c>
      <c r="C9" s="83">
        <v>57.5</v>
      </c>
      <c r="D9" s="84">
        <v>49</v>
      </c>
      <c r="E9" s="83">
        <v>48.5</v>
      </c>
      <c r="F9" s="84">
        <v>67</v>
      </c>
      <c r="G9" s="83">
        <v>59</v>
      </c>
      <c r="H9" s="90">
        <v>46</v>
      </c>
      <c r="I9" s="98">
        <v>46</v>
      </c>
      <c r="J9" s="144">
        <f t="shared" si="0"/>
        <v>373</v>
      </c>
      <c r="K9" s="144">
        <f t="shared" si="1"/>
        <v>18</v>
      </c>
      <c r="L9" s="97">
        <f>总表!K245</f>
        <v>192</v>
      </c>
      <c r="M9" s="97">
        <f>总表!M245</f>
        <v>231</v>
      </c>
      <c r="N9" s="97">
        <f>总表!N245</f>
        <v>125</v>
      </c>
      <c r="O9" s="97">
        <f>总表!O245</f>
        <v>191</v>
      </c>
      <c r="P9" s="97">
        <f>总表!P245</f>
        <v>243</v>
      </c>
      <c r="Q9" s="97">
        <f>总表!Q245</f>
        <v>185</v>
      </c>
      <c r="R9" s="97">
        <f>总表!R245</f>
        <v>170</v>
      </c>
      <c r="S9" s="97">
        <f>总表!S245</f>
        <v>186</v>
      </c>
    </row>
    <row r="10" ht="18" customHeight="1" spans="1:19">
      <c r="A10" s="132">
        <v>190709</v>
      </c>
      <c r="B10" s="134" t="s">
        <v>275</v>
      </c>
      <c r="C10" s="83">
        <v>66.5</v>
      </c>
      <c r="D10" s="84">
        <v>4</v>
      </c>
      <c r="E10" s="83">
        <v>39.5</v>
      </c>
      <c r="F10" s="84">
        <v>72</v>
      </c>
      <c r="G10" s="83">
        <v>65</v>
      </c>
      <c r="H10" s="90">
        <v>17</v>
      </c>
      <c r="I10" s="98">
        <v>38</v>
      </c>
      <c r="J10" s="144">
        <f t="shared" si="0"/>
        <v>302</v>
      </c>
      <c r="K10" s="144">
        <f t="shared" si="1"/>
        <v>28</v>
      </c>
      <c r="L10" s="97">
        <f>总表!K246</f>
        <v>254</v>
      </c>
      <c r="M10" s="97">
        <f>总表!M246</f>
        <v>175</v>
      </c>
      <c r="N10" s="97">
        <f>总表!N246</f>
        <v>306</v>
      </c>
      <c r="O10" s="97">
        <f>总表!O246</f>
        <v>227</v>
      </c>
      <c r="P10" s="97">
        <f>总表!P246</f>
        <v>222</v>
      </c>
      <c r="Q10" s="97">
        <f>总表!Q246</f>
        <v>151</v>
      </c>
      <c r="R10" s="97">
        <f>总表!R246</f>
        <v>301</v>
      </c>
      <c r="S10" s="97">
        <f>总表!S246</f>
        <v>231</v>
      </c>
    </row>
    <row r="11" ht="18" customHeight="1" spans="1:19">
      <c r="A11" s="132">
        <v>190710</v>
      </c>
      <c r="B11" s="134" t="s">
        <v>276</v>
      </c>
      <c r="C11" s="83">
        <v>69</v>
      </c>
      <c r="D11" s="84">
        <v>22</v>
      </c>
      <c r="E11" s="83">
        <v>42</v>
      </c>
      <c r="F11" s="84">
        <v>80</v>
      </c>
      <c r="G11" s="83">
        <v>63</v>
      </c>
      <c r="H11" s="90">
        <v>57</v>
      </c>
      <c r="I11" s="98">
        <v>47</v>
      </c>
      <c r="J11" s="144">
        <f t="shared" si="0"/>
        <v>380</v>
      </c>
      <c r="K11" s="144">
        <f t="shared" si="1"/>
        <v>16</v>
      </c>
      <c r="L11" s="97">
        <f>总表!K247</f>
        <v>185</v>
      </c>
      <c r="M11" s="97">
        <f>总表!M247</f>
        <v>150</v>
      </c>
      <c r="N11" s="97">
        <f>总表!N247</f>
        <v>229</v>
      </c>
      <c r="O11" s="97">
        <f>总表!O247</f>
        <v>218</v>
      </c>
      <c r="P11" s="97">
        <f>总表!P247</f>
        <v>151</v>
      </c>
      <c r="Q11" s="97">
        <f>总表!Q247</f>
        <v>160</v>
      </c>
      <c r="R11" s="97">
        <f>总表!R247</f>
        <v>130</v>
      </c>
      <c r="S11" s="97">
        <f>总表!S247</f>
        <v>182</v>
      </c>
    </row>
    <row r="12" ht="18" customHeight="1" spans="1:19">
      <c r="A12" s="132">
        <v>190711</v>
      </c>
      <c r="B12" s="134" t="s">
        <v>277</v>
      </c>
      <c r="C12" s="83">
        <v>62</v>
      </c>
      <c r="D12" s="84">
        <v>27.5</v>
      </c>
      <c r="E12" s="83">
        <v>30</v>
      </c>
      <c r="F12" s="84">
        <v>78</v>
      </c>
      <c r="G12" s="83">
        <v>41</v>
      </c>
      <c r="H12" s="90">
        <v>51</v>
      </c>
      <c r="I12" s="98">
        <v>55</v>
      </c>
      <c r="J12" s="144">
        <f t="shared" si="0"/>
        <v>344.5</v>
      </c>
      <c r="K12" s="144">
        <f t="shared" si="1"/>
        <v>22</v>
      </c>
      <c r="L12" s="97">
        <f>总表!K248</f>
        <v>216</v>
      </c>
      <c r="M12" s="97">
        <f>总表!M248</f>
        <v>206</v>
      </c>
      <c r="N12" s="97">
        <f>总表!N248</f>
        <v>212</v>
      </c>
      <c r="O12" s="97">
        <f>总表!O248</f>
        <v>265</v>
      </c>
      <c r="P12" s="97">
        <f>总表!P248</f>
        <v>164</v>
      </c>
      <c r="Q12" s="97">
        <f>总表!Q248</f>
        <v>246</v>
      </c>
      <c r="R12" s="97">
        <f>总表!R248</f>
        <v>149</v>
      </c>
      <c r="S12" s="97">
        <f>总表!S248</f>
        <v>141</v>
      </c>
    </row>
    <row r="13" ht="18" customHeight="1" spans="1:19">
      <c r="A13" s="132">
        <v>190712</v>
      </c>
      <c r="B13" s="134" t="s">
        <v>278</v>
      </c>
      <c r="C13" s="83">
        <v>41.5</v>
      </c>
      <c r="D13" s="84">
        <v>6</v>
      </c>
      <c r="E13" s="83">
        <v>35</v>
      </c>
      <c r="F13" s="84">
        <v>51</v>
      </c>
      <c r="G13" s="83">
        <v>29</v>
      </c>
      <c r="H13" s="90">
        <v>24</v>
      </c>
      <c r="I13" s="98">
        <v>18</v>
      </c>
      <c r="J13" s="144">
        <f t="shared" si="0"/>
        <v>204.5</v>
      </c>
      <c r="K13" s="144">
        <f t="shared" si="1"/>
        <v>33</v>
      </c>
      <c r="L13" s="97">
        <f>总表!K249</f>
        <v>293</v>
      </c>
      <c r="M13" s="97">
        <f>总表!M249</f>
        <v>282</v>
      </c>
      <c r="N13" s="97">
        <f>总表!N249</f>
        <v>302</v>
      </c>
      <c r="O13" s="97">
        <f>总表!O249</f>
        <v>247</v>
      </c>
      <c r="P13" s="97">
        <f>总表!P249</f>
        <v>289</v>
      </c>
      <c r="Q13" s="97">
        <f>总表!Q249</f>
        <v>282</v>
      </c>
      <c r="R13" s="97">
        <f>总表!R249</f>
        <v>284</v>
      </c>
      <c r="S13" s="97">
        <f>总表!S249</f>
        <v>302</v>
      </c>
    </row>
    <row r="14" ht="18" customHeight="1" spans="1:19">
      <c r="A14" s="132">
        <v>190713</v>
      </c>
      <c r="B14" s="134" t="s">
        <v>279</v>
      </c>
      <c r="C14" s="83">
        <v>52</v>
      </c>
      <c r="D14" s="84">
        <v>23</v>
      </c>
      <c r="E14" s="83">
        <v>31.5</v>
      </c>
      <c r="F14" s="84">
        <v>73</v>
      </c>
      <c r="G14" s="83">
        <v>55</v>
      </c>
      <c r="H14" s="90">
        <v>41</v>
      </c>
      <c r="I14" s="98">
        <v>31</v>
      </c>
      <c r="J14" s="144">
        <f t="shared" si="0"/>
        <v>306.5</v>
      </c>
      <c r="K14" s="144">
        <f t="shared" si="1"/>
        <v>26</v>
      </c>
      <c r="L14" s="97">
        <f>总表!K250</f>
        <v>248</v>
      </c>
      <c r="M14" s="97">
        <f>总表!M250</f>
        <v>258</v>
      </c>
      <c r="N14" s="97">
        <f>总表!N250</f>
        <v>227</v>
      </c>
      <c r="O14" s="97">
        <f>总表!O250</f>
        <v>259</v>
      </c>
      <c r="P14" s="97">
        <f>总表!P250</f>
        <v>215</v>
      </c>
      <c r="Q14" s="97">
        <f>总表!Q250</f>
        <v>197</v>
      </c>
      <c r="R14" s="97">
        <f>总表!R250</f>
        <v>197</v>
      </c>
      <c r="S14" s="97">
        <f>总表!S250</f>
        <v>258</v>
      </c>
    </row>
    <row r="15" ht="18" customHeight="1" spans="1:19">
      <c r="A15" s="132">
        <v>190714</v>
      </c>
      <c r="B15" s="134" t="s">
        <v>280</v>
      </c>
      <c r="C15" s="83">
        <v>55</v>
      </c>
      <c r="D15" s="84">
        <v>22</v>
      </c>
      <c r="E15" s="83">
        <v>38</v>
      </c>
      <c r="F15" s="84">
        <v>76</v>
      </c>
      <c r="G15" s="83">
        <v>49</v>
      </c>
      <c r="H15" s="90">
        <v>39.5</v>
      </c>
      <c r="I15" s="98">
        <v>43</v>
      </c>
      <c r="J15" s="144">
        <f t="shared" si="0"/>
        <v>322.5</v>
      </c>
      <c r="K15" s="144">
        <f t="shared" si="1"/>
        <v>23</v>
      </c>
      <c r="L15" s="97">
        <f>总表!K251</f>
        <v>230</v>
      </c>
      <c r="M15" s="97">
        <f>总表!M251</f>
        <v>240</v>
      </c>
      <c r="N15" s="97">
        <f>总表!N251</f>
        <v>229</v>
      </c>
      <c r="O15" s="97">
        <f>总表!O251</f>
        <v>235</v>
      </c>
      <c r="P15" s="97">
        <f>总表!P251</f>
        <v>188</v>
      </c>
      <c r="Q15" s="97">
        <f>总表!Q251</f>
        <v>219</v>
      </c>
      <c r="R15" s="97">
        <f>总表!R251</f>
        <v>216</v>
      </c>
      <c r="S15" s="97">
        <f>总表!S251</f>
        <v>204</v>
      </c>
    </row>
    <row r="16" ht="18" customHeight="1" spans="1:19">
      <c r="A16" s="132">
        <v>190715</v>
      </c>
      <c r="B16" s="134" t="s">
        <v>281</v>
      </c>
      <c r="C16" s="83">
        <v>57.5</v>
      </c>
      <c r="D16" s="84">
        <v>14</v>
      </c>
      <c r="E16" s="83">
        <v>34</v>
      </c>
      <c r="F16" s="84">
        <v>69</v>
      </c>
      <c r="G16" s="83">
        <v>60</v>
      </c>
      <c r="H16" s="90">
        <v>35.5</v>
      </c>
      <c r="I16" s="98">
        <v>27</v>
      </c>
      <c r="J16" s="144">
        <f t="shared" si="0"/>
        <v>297</v>
      </c>
      <c r="K16" s="144">
        <f t="shared" si="1"/>
        <v>29</v>
      </c>
      <c r="L16" s="97">
        <f>总表!K252</f>
        <v>256</v>
      </c>
      <c r="M16" s="97">
        <f>总表!M252</f>
        <v>231</v>
      </c>
      <c r="N16" s="97">
        <f>总表!N252</f>
        <v>258</v>
      </c>
      <c r="O16" s="97">
        <f>总表!O252</f>
        <v>251</v>
      </c>
      <c r="P16" s="97">
        <f>总表!P252</f>
        <v>235</v>
      </c>
      <c r="Q16" s="97">
        <f>总表!Q252</f>
        <v>178</v>
      </c>
      <c r="R16" s="97">
        <f>总表!R252</f>
        <v>239</v>
      </c>
      <c r="S16" s="97">
        <f>总表!S252</f>
        <v>280</v>
      </c>
    </row>
    <row r="17" ht="18" customHeight="1" spans="1:19">
      <c r="A17" s="132">
        <v>190716</v>
      </c>
      <c r="B17" s="134" t="s">
        <v>282</v>
      </c>
      <c r="C17" s="83">
        <v>20.5</v>
      </c>
      <c r="D17" s="84">
        <v>12</v>
      </c>
      <c r="E17" s="83">
        <v>22</v>
      </c>
      <c r="F17" s="84">
        <v>63</v>
      </c>
      <c r="G17" s="83">
        <v>25</v>
      </c>
      <c r="H17" s="90">
        <v>25</v>
      </c>
      <c r="I17" s="98">
        <v>31</v>
      </c>
      <c r="J17" s="144">
        <f t="shared" si="0"/>
        <v>198.5</v>
      </c>
      <c r="K17" s="144">
        <f t="shared" si="1"/>
        <v>35</v>
      </c>
      <c r="L17" s="97">
        <f>总表!K253</f>
        <v>299</v>
      </c>
      <c r="M17" s="97">
        <f>总表!M253</f>
        <v>304</v>
      </c>
      <c r="N17" s="97">
        <f>总表!N253</f>
        <v>271</v>
      </c>
      <c r="O17" s="97">
        <f>总表!O253</f>
        <v>300</v>
      </c>
      <c r="P17" s="97">
        <f>总表!P253</f>
        <v>256</v>
      </c>
      <c r="Q17" s="97">
        <f>总表!Q253</f>
        <v>291</v>
      </c>
      <c r="R17" s="97">
        <f>总表!R253</f>
        <v>278</v>
      </c>
      <c r="S17" s="97">
        <f>总表!S253</f>
        <v>258</v>
      </c>
    </row>
    <row r="18" ht="18" customHeight="1" spans="1:19">
      <c r="A18" s="132">
        <v>190717</v>
      </c>
      <c r="B18" s="134" t="s">
        <v>283</v>
      </c>
      <c r="C18" s="83">
        <v>80.5</v>
      </c>
      <c r="D18" s="84">
        <v>36</v>
      </c>
      <c r="E18" s="83">
        <v>72</v>
      </c>
      <c r="F18" s="84">
        <v>90</v>
      </c>
      <c r="G18" s="83">
        <v>76</v>
      </c>
      <c r="H18" s="90">
        <v>54</v>
      </c>
      <c r="I18" s="98">
        <v>63</v>
      </c>
      <c r="J18" s="144">
        <f t="shared" si="0"/>
        <v>471.5</v>
      </c>
      <c r="K18" s="144">
        <f t="shared" si="1"/>
        <v>8</v>
      </c>
      <c r="L18" s="97">
        <f>总表!K254</f>
        <v>104</v>
      </c>
      <c r="M18" s="97">
        <f>总表!M254</f>
        <v>53</v>
      </c>
      <c r="N18" s="97">
        <f>总表!N254</f>
        <v>178</v>
      </c>
      <c r="O18" s="97">
        <f>总表!O254</f>
        <v>84</v>
      </c>
      <c r="P18" s="97">
        <f>总表!P254</f>
        <v>67</v>
      </c>
      <c r="Q18" s="97">
        <f>总表!Q254</f>
        <v>90</v>
      </c>
      <c r="R18" s="97">
        <f>总表!R254</f>
        <v>140</v>
      </c>
      <c r="S18" s="97">
        <f>总表!S254</f>
        <v>99</v>
      </c>
    </row>
    <row r="19" ht="18" customHeight="1" spans="1:19">
      <c r="A19" s="132">
        <v>190718</v>
      </c>
      <c r="B19" s="134" t="s">
        <v>284</v>
      </c>
      <c r="C19" s="83">
        <v>66.5</v>
      </c>
      <c r="D19" s="84">
        <v>53</v>
      </c>
      <c r="E19" s="83">
        <v>49</v>
      </c>
      <c r="F19" s="84">
        <v>93</v>
      </c>
      <c r="G19" s="83">
        <v>67</v>
      </c>
      <c r="H19" s="90">
        <v>41</v>
      </c>
      <c r="I19" s="98">
        <v>60</v>
      </c>
      <c r="J19" s="144">
        <f t="shared" si="0"/>
        <v>429.5</v>
      </c>
      <c r="K19" s="144">
        <f t="shared" si="1"/>
        <v>14</v>
      </c>
      <c r="L19" s="97">
        <f>总表!K255</f>
        <v>135</v>
      </c>
      <c r="M19" s="97">
        <f>总表!M255</f>
        <v>175</v>
      </c>
      <c r="N19" s="97">
        <f>总表!N255</f>
        <v>103</v>
      </c>
      <c r="O19" s="97">
        <f>总表!O255</f>
        <v>189</v>
      </c>
      <c r="P19" s="97">
        <f>总表!P255</f>
        <v>39</v>
      </c>
      <c r="Q19" s="97">
        <f>总表!Q255</f>
        <v>140</v>
      </c>
      <c r="R19" s="97">
        <f>总表!R255</f>
        <v>197</v>
      </c>
      <c r="S19" s="97">
        <f>总表!S255</f>
        <v>113</v>
      </c>
    </row>
    <row r="20" ht="18" customHeight="1" spans="1:19">
      <c r="A20" s="132">
        <v>190719</v>
      </c>
      <c r="B20" s="134" t="s">
        <v>285</v>
      </c>
      <c r="C20" s="83">
        <v>87.5</v>
      </c>
      <c r="D20" s="84">
        <v>78</v>
      </c>
      <c r="E20" s="83">
        <v>80</v>
      </c>
      <c r="F20" s="84">
        <v>99</v>
      </c>
      <c r="G20" s="83">
        <v>94</v>
      </c>
      <c r="H20" s="90">
        <v>94</v>
      </c>
      <c r="I20" s="98">
        <v>81</v>
      </c>
      <c r="J20" s="144">
        <f t="shared" si="0"/>
        <v>613.5</v>
      </c>
      <c r="K20" s="144">
        <f t="shared" si="1"/>
        <v>2</v>
      </c>
      <c r="L20" s="97">
        <f>总表!K256</f>
        <v>12</v>
      </c>
      <c r="M20" s="97">
        <f>总表!M256</f>
        <v>10</v>
      </c>
      <c r="N20" s="97">
        <f>总表!N256</f>
        <v>23</v>
      </c>
      <c r="O20" s="97">
        <f>总表!O256</f>
        <v>30</v>
      </c>
      <c r="P20" s="97">
        <f>总表!P256</f>
        <v>1</v>
      </c>
      <c r="Q20" s="97">
        <f>总表!Q256</f>
        <v>5</v>
      </c>
      <c r="R20" s="97">
        <f>总表!R256</f>
        <v>15</v>
      </c>
      <c r="S20" s="97">
        <f>总表!S256</f>
        <v>36</v>
      </c>
    </row>
    <row r="21" ht="18" customHeight="1" spans="1:19">
      <c r="A21" s="132">
        <v>190720</v>
      </c>
      <c r="B21" s="134" t="s">
        <v>286</v>
      </c>
      <c r="C21" s="83">
        <v>79.5</v>
      </c>
      <c r="D21" s="84">
        <v>69</v>
      </c>
      <c r="E21" s="83">
        <v>80</v>
      </c>
      <c r="F21" s="84">
        <v>96</v>
      </c>
      <c r="G21" s="83">
        <v>92</v>
      </c>
      <c r="H21" s="90">
        <v>84</v>
      </c>
      <c r="I21" s="98">
        <v>91</v>
      </c>
      <c r="J21" s="144">
        <f t="shared" si="0"/>
        <v>591.5</v>
      </c>
      <c r="K21" s="144">
        <f t="shared" si="1"/>
        <v>3</v>
      </c>
      <c r="L21" s="97">
        <f>总表!K257</f>
        <v>23</v>
      </c>
      <c r="M21" s="97">
        <f>总表!M257</f>
        <v>56</v>
      </c>
      <c r="N21" s="97">
        <f>总表!N257</f>
        <v>49</v>
      </c>
      <c r="O21" s="97">
        <f>总表!O257</f>
        <v>30</v>
      </c>
      <c r="P21" s="97">
        <f>总表!P257</f>
        <v>18</v>
      </c>
      <c r="Q21" s="97">
        <f>总表!Q257</f>
        <v>7</v>
      </c>
      <c r="R21" s="97">
        <f>总表!R257</f>
        <v>38</v>
      </c>
      <c r="S21" s="97">
        <f>总表!S257</f>
        <v>12</v>
      </c>
    </row>
    <row r="22" ht="18" customHeight="1" spans="1:19">
      <c r="A22" s="132">
        <v>190721</v>
      </c>
      <c r="B22" s="134" t="s">
        <v>287</v>
      </c>
      <c r="C22" s="83">
        <v>36.5</v>
      </c>
      <c r="D22" s="84">
        <v>8</v>
      </c>
      <c r="E22" s="83">
        <v>24</v>
      </c>
      <c r="F22" s="84">
        <v>41</v>
      </c>
      <c r="G22" s="83">
        <v>19</v>
      </c>
      <c r="H22" s="90">
        <v>20</v>
      </c>
      <c r="I22" s="98">
        <v>22</v>
      </c>
      <c r="J22" s="144">
        <f t="shared" si="0"/>
        <v>170.5</v>
      </c>
      <c r="K22" s="144">
        <f t="shared" si="1"/>
        <v>37</v>
      </c>
      <c r="L22" s="97">
        <f>总表!K258</f>
        <v>302</v>
      </c>
      <c r="M22" s="97">
        <f>总表!M258</f>
        <v>293</v>
      </c>
      <c r="N22" s="97">
        <f>总表!N258</f>
        <v>295</v>
      </c>
      <c r="O22" s="97">
        <f>总表!O258</f>
        <v>294</v>
      </c>
      <c r="P22" s="97">
        <f>总表!P258</f>
        <v>299</v>
      </c>
      <c r="Q22" s="97">
        <f>总表!Q258</f>
        <v>300</v>
      </c>
      <c r="R22" s="97">
        <f>总表!R258</f>
        <v>295</v>
      </c>
      <c r="S22" s="97">
        <f>总表!S258</f>
        <v>296</v>
      </c>
    </row>
    <row r="23" ht="18" customHeight="1" spans="1:19">
      <c r="A23" s="132">
        <v>190722</v>
      </c>
      <c r="B23" s="134" t="s">
        <v>288</v>
      </c>
      <c r="C23" s="83">
        <v>63</v>
      </c>
      <c r="D23" s="84">
        <v>68</v>
      </c>
      <c r="E23" s="83">
        <v>40.5</v>
      </c>
      <c r="F23" s="84">
        <v>75</v>
      </c>
      <c r="G23" s="83">
        <v>79</v>
      </c>
      <c r="H23" s="90">
        <v>65</v>
      </c>
      <c r="I23" s="98">
        <v>64</v>
      </c>
      <c r="J23" s="144">
        <f t="shared" si="0"/>
        <v>454.5</v>
      </c>
      <c r="K23" s="144">
        <f t="shared" si="1"/>
        <v>11</v>
      </c>
      <c r="L23" s="97">
        <f>总表!K259</f>
        <v>116</v>
      </c>
      <c r="M23" s="97">
        <f>总表!M259</f>
        <v>201</v>
      </c>
      <c r="N23" s="97">
        <f>总表!N259</f>
        <v>53</v>
      </c>
      <c r="O23" s="97">
        <f>总表!O259</f>
        <v>225</v>
      </c>
      <c r="P23" s="97">
        <f>总表!P259</f>
        <v>198</v>
      </c>
      <c r="Q23" s="97">
        <f>总表!Q259</f>
        <v>69</v>
      </c>
      <c r="R23" s="97">
        <f>总表!R259</f>
        <v>99</v>
      </c>
      <c r="S23" s="97">
        <f>总表!S259</f>
        <v>95</v>
      </c>
    </row>
    <row r="24" ht="18" customHeight="1" spans="1:19">
      <c r="A24" s="132">
        <v>190723</v>
      </c>
      <c r="B24" s="134" t="s">
        <v>289</v>
      </c>
      <c r="C24" s="83">
        <v>47.5</v>
      </c>
      <c r="D24" s="84">
        <v>52.5</v>
      </c>
      <c r="E24" s="83">
        <v>32.5</v>
      </c>
      <c r="F24" s="84">
        <v>74</v>
      </c>
      <c r="G24" s="83">
        <v>49</v>
      </c>
      <c r="H24" s="90">
        <v>46</v>
      </c>
      <c r="I24" s="98">
        <v>45</v>
      </c>
      <c r="J24" s="144">
        <f t="shared" si="0"/>
        <v>346.5</v>
      </c>
      <c r="K24" s="144">
        <f t="shared" si="1"/>
        <v>21</v>
      </c>
      <c r="L24" s="97">
        <f>总表!K260</f>
        <v>215</v>
      </c>
      <c r="M24" s="97">
        <f>总表!M260</f>
        <v>271</v>
      </c>
      <c r="N24" s="97">
        <f>总表!N260</f>
        <v>109</v>
      </c>
      <c r="O24" s="97">
        <f>总表!O260</f>
        <v>253</v>
      </c>
      <c r="P24" s="97">
        <f>总表!P260</f>
        <v>208</v>
      </c>
      <c r="Q24" s="97">
        <f>总表!Q260</f>
        <v>219</v>
      </c>
      <c r="R24" s="97">
        <f>总表!R260</f>
        <v>170</v>
      </c>
      <c r="S24" s="97">
        <f>总表!S260</f>
        <v>193</v>
      </c>
    </row>
    <row r="25" ht="18" customHeight="1" spans="1:19">
      <c r="A25" s="132">
        <v>190724</v>
      </c>
      <c r="B25" s="134" t="s">
        <v>290</v>
      </c>
      <c r="C25" s="83">
        <v>46</v>
      </c>
      <c r="D25" s="84">
        <v>6</v>
      </c>
      <c r="E25" s="83">
        <v>36</v>
      </c>
      <c r="F25" s="84">
        <v>64</v>
      </c>
      <c r="G25" s="83">
        <v>54</v>
      </c>
      <c r="H25" s="90">
        <v>33</v>
      </c>
      <c r="I25" s="98">
        <v>40</v>
      </c>
      <c r="J25" s="144">
        <f t="shared" si="0"/>
        <v>279</v>
      </c>
      <c r="K25" s="144">
        <f t="shared" si="1"/>
        <v>32</v>
      </c>
      <c r="L25" s="97">
        <f>总表!K261</f>
        <v>267</v>
      </c>
      <c r="M25" s="97">
        <f>总表!M261</f>
        <v>279</v>
      </c>
      <c r="N25" s="97">
        <f>总表!N261</f>
        <v>302</v>
      </c>
      <c r="O25" s="97">
        <f>总表!O261</f>
        <v>241</v>
      </c>
      <c r="P25" s="97">
        <f>总表!P261</f>
        <v>253</v>
      </c>
      <c r="Q25" s="97">
        <f>总表!Q261</f>
        <v>204</v>
      </c>
      <c r="R25" s="97">
        <f>总表!R261</f>
        <v>252</v>
      </c>
      <c r="S25" s="97">
        <f>总表!S261</f>
        <v>221</v>
      </c>
    </row>
    <row r="26" ht="18" customHeight="1" spans="1:19">
      <c r="A26" s="132">
        <v>190725</v>
      </c>
      <c r="B26" s="134" t="s">
        <v>291</v>
      </c>
      <c r="C26" s="83">
        <v>70.5</v>
      </c>
      <c r="D26" s="84">
        <v>20</v>
      </c>
      <c r="E26" s="83">
        <v>17</v>
      </c>
      <c r="F26" s="84">
        <v>98</v>
      </c>
      <c r="G26" s="83">
        <v>75</v>
      </c>
      <c r="H26" s="90">
        <v>55</v>
      </c>
      <c r="I26" s="98">
        <v>42</v>
      </c>
      <c r="J26" s="144">
        <f t="shared" si="0"/>
        <v>377.5</v>
      </c>
      <c r="K26" s="144">
        <f t="shared" si="1"/>
        <v>17</v>
      </c>
      <c r="L26" s="97">
        <f>总表!K262</f>
        <v>187</v>
      </c>
      <c r="M26" s="97">
        <f>总表!M262</f>
        <v>130</v>
      </c>
      <c r="N26" s="97">
        <f>总表!N262</f>
        <v>239</v>
      </c>
      <c r="O26" s="97">
        <f>总表!O262</f>
        <v>306</v>
      </c>
      <c r="P26" s="97">
        <f>总表!P262</f>
        <v>4</v>
      </c>
      <c r="Q26" s="97">
        <f>总表!Q262</f>
        <v>98</v>
      </c>
      <c r="R26" s="97">
        <f>总表!R262</f>
        <v>138</v>
      </c>
      <c r="S26" s="97">
        <f>总表!S262</f>
        <v>210</v>
      </c>
    </row>
    <row r="27" ht="18" customHeight="1" spans="1:19">
      <c r="A27" s="132">
        <v>190726</v>
      </c>
      <c r="B27" s="134" t="s">
        <v>292</v>
      </c>
      <c r="C27" s="83">
        <v>69</v>
      </c>
      <c r="D27" s="84">
        <v>39</v>
      </c>
      <c r="E27" s="83">
        <v>72.5</v>
      </c>
      <c r="F27" s="84">
        <v>92</v>
      </c>
      <c r="G27" s="83">
        <v>79</v>
      </c>
      <c r="H27" s="90">
        <v>66</v>
      </c>
      <c r="I27" s="98">
        <v>51</v>
      </c>
      <c r="J27" s="144">
        <f t="shared" si="0"/>
        <v>468.5</v>
      </c>
      <c r="K27" s="144">
        <f t="shared" si="1"/>
        <v>10</v>
      </c>
      <c r="L27" s="97">
        <f>总表!K263</f>
        <v>107</v>
      </c>
      <c r="M27" s="97">
        <f>总表!M263</f>
        <v>150</v>
      </c>
      <c r="N27" s="97">
        <f>总表!N263</f>
        <v>171</v>
      </c>
      <c r="O27" s="97">
        <f>总表!O263</f>
        <v>81</v>
      </c>
      <c r="P27" s="97">
        <f>总表!P263</f>
        <v>49</v>
      </c>
      <c r="Q27" s="97">
        <f>总表!Q263</f>
        <v>69</v>
      </c>
      <c r="R27" s="97">
        <f>总表!R263</f>
        <v>93</v>
      </c>
      <c r="S27" s="97">
        <f>总表!S263</f>
        <v>160</v>
      </c>
    </row>
    <row r="28" ht="18" customHeight="1" spans="1:19">
      <c r="A28" s="132">
        <v>190727</v>
      </c>
      <c r="B28" s="134" t="s">
        <v>293</v>
      </c>
      <c r="C28" s="83">
        <v>58</v>
      </c>
      <c r="D28" s="84">
        <v>21</v>
      </c>
      <c r="E28" s="83">
        <v>25</v>
      </c>
      <c r="F28" s="84">
        <v>88</v>
      </c>
      <c r="G28" s="83">
        <v>86</v>
      </c>
      <c r="H28" s="90">
        <v>77</v>
      </c>
      <c r="I28" s="98">
        <v>52</v>
      </c>
      <c r="J28" s="144">
        <f t="shared" si="0"/>
        <v>407</v>
      </c>
      <c r="K28" s="144">
        <f t="shared" si="1"/>
        <v>15</v>
      </c>
      <c r="L28" s="97">
        <f>总表!K264</f>
        <v>159</v>
      </c>
      <c r="M28" s="97">
        <f>总表!M264</f>
        <v>228</v>
      </c>
      <c r="N28" s="97">
        <f>总表!N264</f>
        <v>237</v>
      </c>
      <c r="O28" s="97">
        <f>总表!O264</f>
        <v>290</v>
      </c>
      <c r="P28" s="97">
        <f>总表!P264</f>
        <v>88</v>
      </c>
      <c r="Q28" s="97">
        <f>总表!Q264</f>
        <v>34</v>
      </c>
      <c r="R28" s="97">
        <f>总表!R264</f>
        <v>68</v>
      </c>
      <c r="S28" s="97">
        <f>总表!S264</f>
        <v>154</v>
      </c>
    </row>
    <row r="29" ht="18" customHeight="1" spans="1:19">
      <c r="A29" s="132">
        <v>190728</v>
      </c>
      <c r="B29" s="134" t="s">
        <v>294</v>
      </c>
      <c r="C29" s="83">
        <v>84</v>
      </c>
      <c r="D29" s="84">
        <v>81</v>
      </c>
      <c r="E29" s="83">
        <v>76</v>
      </c>
      <c r="F29" s="84">
        <v>98</v>
      </c>
      <c r="G29" s="83">
        <v>86</v>
      </c>
      <c r="H29" s="90">
        <v>57</v>
      </c>
      <c r="I29" s="98">
        <v>84</v>
      </c>
      <c r="J29" s="144">
        <f t="shared" si="0"/>
        <v>566</v>
      </c>
      <c r="K29" s="144">
        <f t="shared" si="1"/>
        <v>4</v>
      </c>
      <c r="L29" s="97">
        <f>总表!K265</f>
        <v>29</v>
      </c>
      <c r="M29" s="97">
        <f>总表!M265</f>
        <v>23</v>
      </c>
      <c r="N29" s="97">
        <f>总表!N265</f>
        <v>22</v>
      </c>
      <c r="O29" s="97">
        <f>总表!O265</f>
        <v>57</v>
      </c>
      <c r="P29" s="97">
        <f>总表!P265</f>
        <v>4</v>
      </c>
      <c r="Q29" s="97">
        <f>总表!Q265</f>
        <v>34</v>
      </c>
      <c r="R29" s="97">
        <f>总表!R265</f>
        <v>130</v>
      </c>
      <c r="S29" s="97">
        <f>总表!S265</f>
        <v>30</v>
      </c>
    </row>
    <row r="30" ht="18" customHeight="1" spans="1:19">
      <c r="A30" s="132">
        <v>190729</v>
      </c>
      <c r="B30" s="134" t="s">
        <v>295</v>
      </c>
      <c r="C30" s="83">
        <v>58</v>
      </c>
      <c r="D30" s="84">
        <v>16</v>
      </c>
      <c r="E30" s="83">
        <v>28</v>
      </c>
      <c r="F30" s="84">
        <v>72</v>
      </c>
      <c r="G30" s="83">
        <v>63</v>
      </c>
      <c r="H30" s="90">
        <v>32</v>
      </c>
      <c r="I30" s="98">
        <v>24</v>
      </c>
      <c r="J30" s="144">
        <f t="shared" si="0"/>
        <v>293</v>
      </c>
      <c r="K30" s="144">
        <f t="shared" si="1"/>
        <v>30</v>
      </c>
      <c r="L30" s="97">
        <f>总表!K266</f>
        <v>261</v>
      </c>
      <c r="M30" s="97">
        <f>总表!M266</f>
        <v>228</v>
      </c>
      <c r="N30" s="97">
        <f>总表!N266</f>
        <v>254</v>
      </c>
      <c r="O30" s="97">
        <f>总表!O266</f>
        <v>276</v>
      </c>
      <c r="P30" s="97">
        <f>总表!P266</f>
        <v>222</v>
      </c>
      <c r="Q30" s="97">
        <f>总表!Q266</f>
        <v>160</v>
      </c>
      <c r="R30" s="97">
        <f>总表!R266</f>
        <v>258</v>
      </c>
      <c r="S30" s="97">
        <f>总表!S266</f>
        <v>293</v>
      </c>
    </row>
    <row r="31" ht="18" customHeight="1" spans="1:19">
      <c r="A31" s="132">
        <v>190730</v>
      </c>
      <c r="B31" s="134" t="s">
        <v>296</v>
      </c>
      <c r="C31" s="83">
        <v>46.5</v>
      </c>
      <c r="D31" s="84">
        <v>53</v>
      </c>
      <c r="E31" s="83">
        <v>20</v>
      </c>
      <c r="F31" s="84">
        <v>81</v>
      </c>
      <c r="G31" s="83">
        <v>74</v>
      </c>
      <c r="H31" s="90">
        <v>43</v>
      </c>
      <c r="I31" s="98">
        <v>34</v>
      </c>
      <c r="J31" s="144">
        <f t="shared" si="0"/>
        <v>351.5</v>
      </c>
      <c r="K31" s="144">
        <f t="shared" si="1"/>
        <v>20</v>
      </c>
      <c r="L31" s="97">
        <f>总表!K267</f>
        <v>208</v>
      </c>
      <c r="M31" s="97">
        <f>总表!M267</f>
        <v>276</v>
      </c>
      <c r="N31" s="97">
        <f>总表!N267</f>
        <v>103</v>
      </c>
      <c r="O31" s="97">
        <f>总表!O267</f>
        <v>302</v>
      </c>
      <c r="P31" s="97">
        <f>总表!P267</f>
        <v>144</v>
      </c>
      <c r="Q31" s="97">
        <f>总表!Q267</f>
        <v>103</v>
      </c>
      <c r="R31" s="97">
        <f>总表!R267</f>
        <v>188</v>
      </c>
      <c r="S31" s="97">
        <f>总表!S267</f>
        <v>246</v>
      </c>
    </row>
    <row r="32" ht="18" customHeight="1" spans="1:19">
      <c r="A32" s="132">
        <v>190731</v>
      </c>
      <c r="B32" s="134" t="s">
        <v>297</v>
      </c>
      <c r="C32" s="83">
        <v>76</v>
      </c>
      <c r="D32" s="84"/>
      <c r="E32" s="83"/>
      <c r="F32" s="84">
        <v>92</v>
      </c>
      <c r="G32" s="83">
        <v>80</v>
      </c>
      <c r="H32" s="90"/>
      <c r="I32" s="98">
        <v>55</v>
      </c>
      <c r="J32" s="144">
        <f t="shared" si="0"/>
        <v>303</v>
      </c>
      <c r="K32" s="144">
        <f t="shared" si="1"/>
        <v>27</v>
      </c>
      <c r="L32" s="97">
        <f>总表!K268</f>
        <v>252</v>
      </c>
      <c r="M32" s="97">
        <f>总表!M268</f>
        <v>82</v>
      </c>
      <c r="N32" s="97" t="e">
        <f>总表!N268</f>
        <v>#N/A</v>
      </c>
      <c r="O32" s="97" t="e">
        <f>总表!O268</f>
        <v>#N/A</v>
      </c>
      <c r="P32" s="97">
        <f>总表!P268</f>
        <v>49</v>
      </c>
      <c r="Q32" s="97">
        <f>总表!Q268</f>
        <v>57</v>
      </c>
      <c r="R32" s="97" t="e">
        <f>总表!R268</f>
        <v>#N/A</v>
      </c>
      <c r="S32" s="97">
        <f>总表!S268</f>
        <v>141</v>
      </c>
    </row>
    <row r="33" ht="18" customHeight="1" spans="1:19">
      <c r="A33" s="132">
        <v>190732</v>
      </c>
      <c r="B33" s="134" t="s">
        <v>298</v>
      </c>
      <c r="C33" s="83">
        <v>54.5</v>
      </c>
      <c r="D33" s="84">
        <v>12</v>
      </c>
      <c r="E33" s="83">
        <v>39.5</v>
      </c>
      <c r="F33" s="84">
        <v>85</v>
      </c>
      <c r="G33" s="83">
        <v>60</v>
      </c>
      <c r="H33" s="90">
        <v>30</v>
      </c>
      <c r="I33" s="98">
        <v>37</v>
      </c>
      <c r="J33" s="144">
        <f t="shared" si="0"/>
        <v>318</v>
      </c>
      <c r="K33" s="144">
        <f t="shared" si="1"/>
        <v>25</v>
      </c>
      <c r="L33" s="97">
        <f>总表!K269</f>
        <v>237</v>
      </c>
      <c r="M33" s="97">
        <f>总表!M269</f>
        <v>244</v>
      </c>
      <c r="N33" s="97">
        <f>总表!N269</f>
        <v>271</v>
      </c>
      <c r="O33" s="97">
        <f>总表!O269</f>
        <v>227</v>
      </c>
      <c r="P33" s="97">
        <f>总表!P269</f>
        <v>119</v>
      </c>
      <c r="Q33" s="97">
        <f>总表!Q269</f>
        <v>178</v>
      </c>
      <c r="R33" s="97">
        <f>总表!R269</f>
        <v>270</v>
      </c>
      <c r="S33" s="97">
        <f>总表!S269</f>
        <v>234</v>
      </c>
    </row>
    <row r="34" ht="18" customHeight="1" spans="1:19">
      <c r="A34" s="132">
        <v>190733</v>
      </c>
      <c r="B34" s="134" t="s">
        <v>299</v>
      </c>
      <c r="C34" s="83">
        <v>65</v>
      </c>
      <c r="D34" s="84">
        <v>36</v>
      </c>
      <c r="E34" s="83">
        <v>52.5</v>
      </c>
      <c r="F34" s="84">
        <v>79</v>
      </c>
      <c r="G34" s="83">
        <v>80</v>
      </c>
      <c r="H34" s="90">
        <v>67</v>
      </c>
      <c r="I34" s="98">
        <v>56</v>
      </c>
      <c r="J34" s="144">
        <f t="shared" si="0"/>
        <v>435.5</v>
      </c>
      <c r="K34" s="144">
        <f t="shared" si="1"/>
        <v>13</v>
      </c>
      <c r="L34" s="97">
        <f>总表!K270</f>
        <v>132</v>
      </c>
      <c r="M34" s="97">
        <f>总表!M270</f>
        <v>184</v>
      </c>
      <c r="N34" s="97">
        <f>总表!N270</f>
        <v>178</v>
      </c>
      <c r="O34" s="97">
        <f>总表!O270</f>
        <v>175</v>
      </c>
      <c r="P34" s="97">
        <f>总表!P270</f>
        <v>156</v>
      </c>
      <c r="Q34" s="97">
        <f>总表!Q270</f>
        <v>57</v>
      </c>
      <c r="R34" s="97">
        <f>总表!R270</f>
        <v>88</v>
      </c>
      <c r="S34" s="97">
        <f>总表!S270</f>
        <v>134</v>
      </c>
    </row>
    <row r="35" ht="18" customHeight="1" spans="1:19">
      <c r="A35" s="132">
        <v>190734</v>
      </c>
      <c r="B35" s="134" t="s">
        <v>300</v>
      </c>
      <c r="C35" s="83">
        <v>40.5</v>
      </c>
      <c r="D35" s="84">
        <v>14</v>
      </c>
      <c r="E35" s="83">
        <v>28</v>
      </c>
      <c r="F35" s="84">
        <v>55</v>
      </c>
      <c r="G35" s="83">
        <v>24</v>
      </c>
      <c r="H35" s="90">
        <v>12</v>
      </c>
      <c r="I35" s="98">
        <v>26</v>
      </c>
      <c r="J35" s="144">
        <f t="shared" si="0"/>
        <v>199.5</v>
      </c>
      <c r="K35" s="144">
        <f t="shared" si="1"/>
        <v>34</v>
      </c>
      <c r="L35" s="97">
        <f>总表!K271</f>
        <v>297</v>
      </c>
      <c r="M35" s="97">
        <f>总表!M271</f>
        <v>286</v>
      </c>
      <c r="N35" s="97">
        <f>总表!N271</f>
        <v>258</v>
      </c>
      <c r="O35" s="97">
        <f>总表!O271</f>
        <v>276</v>
      </c>
      <c r="P35" s="97">
        <f>总表!P271</f>
        <v>281</v>
      </c>
      <c r="Q35" s="97">
        <f>总表!Q271</f>
        <v>293</v>
      </c>
      <c r="R35" s="97">
        <f>总表!R271</f>
        <v>306</v>
      </c>
      <c r="S35" s="97">
        <f>总表!S271</f>
        <v>285</v>
      </c>
    </row>
    <row r="36" ht="18" customHeight="1" spans="1:19">
      <c r="A36" s="132">
        <v>190735</v>
      </c>
      <c r="B36" s="134" t="s">
        <v>301</v>
      </c>
      <c r="C36" s="83">
        <v>72.5</v>
      </c>
      <c r="D36" s="84">
        <v>53</v>
      </c>
      <c r="E36" s="83">
        <v>60.5</v>
      </c>
      <c r="F36" s="84">
        <v>86</v>
      </c>
      <c r="G36" s="83">
        <v>66</v>
      </c>
      <c r="H36" s="90">
        <v>51</v>
      </c>
      <c r="I36" s="98">
        <v>50</v>
      </c>
      <c r="J36" s="144">
        <f t="shared" si="0"/>
        <v>439</v>
      </c>
      <c r="K36" s="144">
        <f t="shared" si="1"/>
        <v>12</v>
      </c>
      <c r="L36" s="97">
        <f>总表!K272</f>
        <v>128</v>
      </c>
      <c r="M36" s="97">
        <f>总表!M272</f>
        <v>111</v>
      </c>
      <c r="N36" s="97">
        <f>总表!N272</f>
        <v>103</v>
      </c>
      <c r="O36" s="97">
        <f>总表!O272</f>
        <v>136</v>
      </c>
      <c r="P36" s="97">
        <f>总表!P272</f>
        <v>111</v>
      </c>
      <c r="Q36" s="97">
        <f>总表!Q272</f>
        <v>145</v>
      </c>
      <c r="R36" s="97">
        <f>总表!R272</f>
        <v>149</v>
      </c>
      <c r="S36" s="97">
        <f>总表!S272</f>
        <v>166</v>
      </c>
    </row>
    <row r="37" ht="18" customHeight="1" spans="1:19">
      <c r="A37" s="132">
        <v>190736</v>
      </c>
      <c r="B37" s="134" t="s">
        <v>302</v>
      </c>
      <c r="C37" s="83">
        <v>89.5</v>
      </c>
      <c r="D37" s="84">
        <v>100</v>
      </c>
      <c r="E37" s="83">
        <v>83.5</v>
      </c>
      <c r="F37" s="84">
        <v>98</v>
      </c>
      <c r="G37" s="83">
        <v>92</v>
      </c>
      <c r="H37" s="90">
        <v>98</v>
      </c>
      <c r="I37" s="98">
        <v>95</v>
      </c>
      <c r="J37" s="144">
        <f t="shared" si="0"/>
        <v>656</v>
      </c>
      <c r="K37" s="144">
        <f t="shared" si="1"/>
        <v>1</v>
      </c>
      <c r="L37" s="97">
        <f>总表!K273</f>
        <v>2</v>
      </c>
      <c r="M37" s="97">
        <f>总表!M273</f>
        <v>5</v>
      </c>
      <c r="N37" s="97">
        <f>总表!N273</f>
        <v>1</v>
      </c>
      <c r="O37" s="97">
        <f>总表!O273</f>
        <v>21</v>
      </c>
      <c r="P37" s="97">
        <f>总表!P273</f>
        <v>4</v>
      </c>
      <c r="Q37" s="97">
        <f>总表!Q273</f>
        <v>7</v>
      </c>
      <c r="R37" s="97">
        <f>总表!R273</f>
        <v>5</v>
      </c>
      <c r="S37" s="97">
        <f>总表!S273</f>
        <v>2</v>
      </c>
    </row>
    <row r="38" ht="18" customHeight="1" spans="1:19">
      <c r="A38" s="132">
        <v>190737</v>
      </c>
      <c r="B38" s="134" t="s">
        <v>303</v>
      </c>
      <c r="C38" s="83">
        <v>15.5</v>
      </c>
      <c r="D38" s="84">
        <v>12</v>
      </c>
      <c r="E38" s="83">
        <v>23</v>
      </c>
      <c r="F38" s="84">
        <v>60</v>
      </c>
      <c r="G38" s="83">
        <v>35</v>
      </c>
      <c r="H38" s="90">
        <v>16</v>
      </c>
      <c r="I38" s="98">
        <v>22</v>
      </c>
      <c r="J38" s="144">
        <f t="shared" si="0"/>
        <v>183.5</v>
      </c>
      <c r="K38" s="144">
        <f t="shared" si="1"/>
        <v>36</v>
      </c>
      <c r="L38" s="97">
        <f>总表!K274</f>
        <v>300</v>
      </c>
      <c r="M38" s="97">
        <f>总表!M274</f>
        <v>305</v>
      </c>
      <c r="N38" s="97">
        <f>总表!N274</f>
        <v>271</v>
      </c>
      <c r="O38" s="97">
        <f>总表!O274</f>
        <v>298</v>
      </c>
      <c r="P38" s="97">
        <f>总表!P274</f>
        <v>266</v>
      </c>
      <c r="Q38" s="97">
        <f>总表!Q274</f>
        <v>271</v>
      </c>
      <c r="R38" s="97">
        <f>总表!R274</f>
        <v>303</v>
      </c>
      <c r="S38" s="97">
        <f>总表!S274</f>
        <v>296</v>
      </c>
    </row>
    <row r="39" ht="18" customHeight="1" spans="1:19">
      <c r="A39" s="132">
        <v>190738</v>
      </c>
      <c r="B39" s="134" t="s">
        <v>304</v>
      </c>
      <c r="C39" s="83">
        <v>2</v>
      </c>
      <c r="D39" s="84"/>
      <c r="E39" s="83"/>
      <c r="F39" s="84"/>
      <c r="G39" s="83"/>
      <c r="H39" s="90"/>
      <c r="I39" s="98">
        <v>16</v>
      </c>
      <c r="J39" s="144">
        <f t="shared" si="0"/>
        <v>18</v>
      </c>
      <c r="K39" s="144">
        <f t="shared" si="1"/>
        <v>38</v>
      </c>
      <c r="L39" s="97">
        <f>总表!K275</f>
        <v>309</v>
      </c>
      <c r="M39" s="97">
        <f>总表!M275</f>
        <v>309</v>
      </c>
      <c r="N39" s="97" t="e">
        <f>总表!N275</f>
        <v>#N/A</v>
      </c>
      <c r="O39" s="97" t="e">
        <f>总表!O275</f>
        <v>#N/A</v>
      </c>
      <c r="P39" s="97" t="e">
        <f>总表!P275</f>
        <v>#N/A</v>
      </c>
      <c r="Q39" s="97" t="e">
        <f>总表!Q275</f>
        <v>#N/A</v>
      </c>
      <c r="R39" s="97" t="e">
        <f>总表!R275</f>
        <v>#N/A</v>
      </c>
      <c r="S39" s="97">
        <f>总表!S275</f>
        <v>306</v>
      </c>
    </row>
    <row r="40" ht="18" customHeight="1" spans="1:12">
      <c r="A40" s="145"/>
      <c r="B40" s="135" t="s">
        <v>9</v>
      </c>
      <c r="C40" s="136">
        <f t="shared" ref="C40:J40" si="2">SUM(C2:C39)</f>
        <v>2252.5</v>
      </c>
      <c r="D40" s="136">
        <f t="shared" si="2"/>
        <v>1348.5</v>
      </c>
      <c r="E40" s="136">
        <f t="shared" si="2"/>
        <v>1653</v>
      </c>
      <c r="F40" s="136">
        <f t="shared" si="2"/>
        <v>2935</v>
      </c>
      <c r="G40" s="136">
        <f t="shared" si="2"/>
        <v>2350</v>
      </c>
      <c r="H40" s="136">
        <f t="shared" si="2"/>
        <v>1773</v>
      </c>
      <c r="I40" s="136">
        <f t="shared" si="2"/>
        <v>1810</v>
      </c>
      <c r="J40" s="136">
        <f t="shared" si="2"/>
        <v>14122</v>
      </c>
      <c r="K40" s="135"/>
      <c r="L40" s="135"/>
    </row>
    <row r="41" ht="18" customHeight="1" spans="1:12">
      <c r="A41" s="146"/>
      <c r="B41" s="137" t="s">
        <v>61</v>
      </c>
      <c r="C41" s="138">
        <f t="shared" ref="C41:I41" si="3">AVERAGE(C2:C39)</f>
        <v>59.2763157894737</v>
      </c>
      <c r="D41" s="138">
        <f t="shared" si="3"/>
        <v>37.4583333333333</v>
      </c>
      <c r="E41" s="138">
        <f t="shared" si="3"/>
        <v>45.9166666666667</v>
      </c>
      <c r="F41" s="138">
        <f t="shared" si="3"/>
        <v>79.3243243243243</v>
      </c>
      <c r="G41" s="138">
        <f t="shared" si="3"/>
        <v>63.5135135135135</v>
      </c>
      <c r="H41" s="138">
        <f t="shared" si="3"/>
        <v>49.25</v>
      </c>
      <c r="I41" s="138">
        <f t="shared" si="3"/>
        <v>47.6315789473684</v>
      </c>
      <c r="J41" s="137">
        <f>J40/38</f>
        <v>371.631578947368</v>
      </c>
      <c r="K41" s="137"/>
      <c r="L41" s="137"/>
    </row>
    <row r="42" ht="18" customHeight="1" spans="1:12">
      <c r="A42" s="146"/>
      <c r="B42" s="139" t="s">
        <v>62</v>
      </c>
      <c r="C42" s="137">
        <f t="shared" ref="C42:I42" si="4">COUNTIF(C2:C39,"&gt;=60")</f>
        <v>19</v>
      </c>
      <c r="D42" s="137">
        <f t="shared" si="4"/>
        <v>8</v>
      </c>
      <c r="E42" s="137">
        <f t="shared" si="4"/>
        <v>11</v>
      </c>
      <c r="F42" s="137">
        <f t="shared" si="4"/>
        <v>34</v>
      </c>
      <c r="G42" s="137">
        <f t="shared" si="4"/>
        <v>23</v>
      </c>
      <c r="H42" s="137">
        <f t="shared" si="4"/>
        <v>10</v>
      </c>
      <c r="I42" s="137">
        <f t="shared" si="4"/>
        <v>10</v>
      </c>
      <c r="J42" s="137"/>
      <c r="K42" s="137"/>
      <c r="L42" s="137"/>
    </row>
    <row r="43" ht="18" customHeight="1" spans="1:12">
      <c r="A43" s="137"/>
      <c r="B43" s="139" t="s">
        <v>63</v>
      </c>
      <c r="C43" s="137">
        <f t="shared" ref="C43:I43" si="5">COUNTIF(C2:C39,"&gt;=80")</f>
        <v>5</v>
      </c>
      <c r="D43" s="137">
        <f t="shared" si="5"/>
        <v>3</v>
      </c>
      <c r="E43" s="137">
        <f t="shared" si="5"/>
        <v>3</v>
      </c>
      <c r="F43" s="137">
        <f t="shared" si="5"/>
        <v>18</v>
      </c>
      <c r="G43" s="137">
        <f t="shared" si="5"/>
        <v>10</v>
      </c>
      <c r="H43" s="137">
        <f t="shared" si="5"/>
        <v>4</v>
      </c>
      <c r="I43" s="137">
        <f t="shared" si="5"/>
        <v>4</v>
      </c>
      <c r="J43" s="137"/>
      <c r="K43" s="137"/>
      <c r="L43" s="137"/>
    </row>
    <row r="44" ht="18" customHeight="1" spans="2:9">
      <c r="B44" s="139" t="s">
        <v>64</v>
      </c>
      <c r="C44" s="137">
        <f t="shared" ref="C44:I44" si="6">COUNTIF(C2:C39,"&lt;60")</f>
        <v>19</v>
      </c>
      <c r="D44" s="137">
        <f t="shared" si="6"/>
        <v>28</v>
      </c>
      <c r="E44" s="137">
        <f t="shared" si="6"/>
        <v>25</v>
      </c>
      <c r="F44" s="137">
        <f t="shared" si="6"/>
        <v>3</v>
      </c>
      <c r="G44" s="137">
        <f t="shared" si="6"/>
        <v>14</v>
      </c>
      <c r="H44" s="137">
        <f t="shared" si="6"/>
        <v>26</v>
      </c>
      <c r="I44" s="137">
        <f t="shared" si="6"/>
        <v>28</v>
      </c>
    </row>
    <row r="45" ht="26.25" customHeight="1" spans="2:9">
      <c r="B45" s="139" t="s">
        <v>65</v>
      </c>
      <c r="C45" s="140">
        <f t="shared" ref="C45:I45" si="7">MAX(C2:C39)</f>
        <v>89.5</v>
      </c>
      <c r="D45" s="140">
        <f t="shared" si="7"/>
        <v>100</v>
      </c>
      <c r="E45" s="140">
        <f t="shared" si="7"/>
        <v>83.5</v>
      </c>
      <c r="F45" s="140">
        <f t="shared" si="7"/>
        <v>99</v>
      </c>
      <c r="G45" s="140">
        <f t="shared" si="7"/>
        <v>94</v>
      </c>
      <c r="H45" s="140">
        <f t="shared" si="7"/>
        <v>98</v>
      </c>
      <c r="I45" s="140">
        <f t="shared" si="7"/>
        <v>95</v>
      </c>
    </row>
    <row r="46" ht="27.75" customHeight="1" spans="2:9">
      <c r="B46" s="139" t="s">
        <v>66</v>
      </c>
      <c r="C46" s="140">
        <f t="shared" ref="C46:I46" si="8">MIN(C2:C39)</f>
        <v>2</v>
      </c>
      <c r="D46" s="140">
        <f t="shared" si="8"/>
        <v>4</v>
      </c>
      <c r="E46" s="140">
        <f t="shared" si="8"/>
        <v>17</v>
      </c>
      <c r="F46" s="140">
        <f t="shared" si="8"/>
        <v>41</v>
      </c>
      <c r="G46" s="140">
        <f t="shared" si="8"/>
        <v>19</v>
      </c>
      <c r="H46" s="140">
        <f t="shared" si="8"/>
        <v>12</v>
      </c>
      <c r="I46" s="140">
        <f t="shared" si="8"/>
        <v>16</v>
      </c>
    </row>
    <row r="47" ht="18" customHeight="1" spans="2:9">
      <c r="B47" s="139" t="s">
        <v>67</v>
      </c>
      <c r="C47" s="140">
        <f t="shared" ref="C47:I47" si="9">COUNT(C2:C39)</f>
        <v>38</v>
      </c>
      <c r="D47" s="140">
        <f t="shared" si="9"/>
        <v>36</v>
      </c>
      <c r="E47" s="140">
        <f t="shared" si="9"/>
        <v>36</v>
      </c>
      <c r="F47" s="140">
        <f t="shared" si="9"/>
        <v>37</v>
      </c>
      <c r="G47" s="140">
        <f t="shared" si="9"/>
        <v>37</v>
      </c>
      <c r="H47" s="140">
        <f t="shared" si="9"/>
        <v>36</v>
      </c>
      <c r="I47" s="140">
        <f t="shared" si="9"/>
        <v>38</v>
      </c>
    </row>
    <row r="48" ht="18" customHeight="1" spans="2:9">
      <c r="B48" s="139" t="s">
        <v>68</v>
      </c>
      <c r="C48" s="138">
        <f t="shared" ref="C48:I48" si="10">C43/C47*100</f>
        <v>13.1578947368421</v>
      </c>
      <c r="D48" s="138">
        <f t="shared" si="10"/>
        <v>8.33333333333333</v>
      </c>
      <c r="E48" s="138">
        <f t="shared" si="10"/>
        <v>8.33333333333333</v>
      </c>
      <c r="F48" s="138">
        <f t="shared" si="10"/>
        <v>48.6486486486487</v>
      </c>
      <c r="G48" s="138">
        <f t="shared" si="10"/>
        <v>27.027027027027</v>
      </c>
      <c r="H48" s="138">
        <f t="shared" si="10"/>
        <v>11.1111111111111</v>
      </c>
      <c r="I48" s="138">
        <f t="shared" si="10"/>
        <v>10.5263157894737</v>
      </c>
    </row>
    <row r="49" ht="18" customHeight="1" spans="2:9">
      <c r="B49" s="139" t="s">
        <v>69</v>
      </c>
      <c r="C49" s="138">
        <f t="shared" ref="C49:I49" si="11">C42/C47*100</f>
        <v>50</v>
      </c>
      <c r="D49" s="138">
        <f t="shared" si="11"/>
        <v>22.2222222222222</v>
      </c>
      <c r="E49" s="138">
        <f t="shared" si="11"/>
        <v>30.5555555555556</v>
      </c>
      <c r="F49" s="138">
        <f t="shared" si="11"/>
        <v>91.8918918918919</v>
      </c>
      <c r="G49" s="138">
        <f t="shared" si="11"/>
        <v>62.1621621621622</v>
      </c>
      <c r="H49" s="138">
        <f t="shared" si="11"/>
        <v>27.7777777777778</v>
      </c>
      <c r="I49" s="138">
        <f t="shared" si="11"/>
        <v>26.3157894736842</v>
      </c>
    </row>
    <row r="50" ht="18" customHeight="1"/>
    <row r="51" ht="18" customHeight="1"/>
    <row r="52" ht="18" customHeight="1"/>
  </sheetData>
  <pageMargins left="0.550694444444444" right="0.550694444444444" top="0.590277777777778" bottom="0.590277777777778" header="0.511805555555556" footer="0.511805555555556"/>
  <pageSetup paperSize="136" orientation="portrait" horizontalDpi="600" vertic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2"/>
  <sheetViews>
    <sheetView workbookViewId="0">
      <pane xSplit="2" ySplit="1" topLeftCell="C20" activePane="bottomRight" state="frozen"/>
      <selection/>
      <selection pane="topRight"/>
      <selection pane="bottomLeft"/>
      <selection pane="bottomRight" activeCell="F17" sqref="F17"/>
    </sheetView>
  </sheetViews>
  <sheetFormatPr defaultColWidth="9" defaultRowHeight="30" customHeight="1"/>
  <cols>
    <col min="1" max="1" width="10" style="131" customWidth="1"/>
    <col min="2" max="2" width="14.875" style="131" customWidth="1"/>
    <col min="3" max="12" width="8.625" style="131" customWidth="1"/>
    <col min="13" max="16384" width="9" style="131"/>
  </cols>
  <sheetData>
    <row r="1" customHeight="1" spans="1:19">
      <c r="A1" s="132" t="s">
        <v>0</v>
      </c>
      <c r="B1" s="132" t="s">
        <v>70</v>
      </c>
      <c r="C1" s="133" t="s">
        <v>2</v>
      </c>
      <c r="D1" s="133" t="s">
        <v>3</v>
      </c>
      <c r="E1" s="133" t="s">
        <v>4</v>
      </c>
      <c r="F1" s="141" t="s">
        <v>5</v>
      </c>
      <c r="G1" s="141" t="s">
        <v>6</v>
      </c>
      <c r="H1" s="141" t="s">
        <v>7</v>
      </c>
      <c r="I1" s="142" t="s">
        <v>8</v>
      </c>
      <c r="J1" s="132" t="s">
        <v>9</v>
      </c>
      <c r="K1" s="143" t="s">
        <v>10</v>
      </c>
      <c r="L1" s="143" t="s">
        <v>11</v>
      </c>
      <c r="M1" s="87" t="s">
        <v>12</v>
      </c>
      <c r="N1" s="87" t="s">
        <v>13</v>
      </c>
      <c r="O1" s="87" t="s">
        <v>14</v>
      </c>
      <c r="P1" s="87" t="s">
        <v>15</v>
      </c>
      <c r="Q1" s="87" t="s">
        <v>16</v>
      </c>
      <c r="R1" s="87" t="s">
        <v>17</v>
      </c>
      <c r="S1" s="87" t="s">
        <v>18</v>
      </c>
    </row>
    <row r="2" ht="18" customHeight="1" spans="1:19">
      <c r="A2" s="132">
        <v>190801</v>
      </c>
      <c r="B2" s="134" t="s">
        <v>305</v>
      </c>
      <c r="C2" s="81">
        <v>65</v>
      </c>
      <c r="D2" s="82">
        <v>18</v>
      </c>
      <c r="E2" s="81">
        <v>44.5</v>
      </c>
      <c r="F2" s="82">
        <v>73</v>
      </c>
      <c r="G2" s="81">
        <v>60</v>
      </c>
      <c r="H2" s="89">
        <v>32</v>
      </c>
      <c r="I2" s="96">
        <v>30</v>
      </c>
      <c r="J2" s="144">
        <f>C2+D2+E2+F2+G2+H2+I2</f>
        <v>322.5</v>
      </c>
      <c r="K2" s="144">
        <f>RANK(J2,$J$2:$J$40,0)</f>
        <v>32</v>
      </c>
      <c r="L2" s="144">
        <f>总表!K276</f>
        <v>230</v>
      </c>
      <c r="M2" s="144">
        <f>总表!M276</f>
        <v>184</v>
      </c>
      <c r="N2" s="144">
        <f>总表!N276</f>
        <v>247</v>
      </c>
      <c r="O2" s="144">
        <f>总表!O276</f>
        <v>212</v>
      </c>
      <c r="P2" s="144">
        <f>总表!P276</f>
        <v>215</v>
      </c>
      <c r="Q2" s="144">
        <f>总表!Q276</f>
        <v>178</v>
      </c>
      <c r="R2" s="144">
        <f>总表!R276</f>
        <v>258</v>
      </c>
      <c r="S2" s="144">
        <f>总表!S276</f>
        <v>263</v>
      </c>
    </row>
    <row r="3" ht="18" customHeight="1" spans="1:19">
      <c r="A3" s="132">
        <v>190802</v>
      </c>
      <c r="B3" s="134" t="s">
        <v>306</v>
      </c>
      <c r="C3" s="83">
        <v>41</v>
      </c>
      <c r="D3" s="84">
        <v>10</v>
      </c>
      <c r="E3" s="83">
        <v>31.5</v>
      </c>
      <c r="F3" s="84">
        <v>57</v>
      </c>
      <c r="G3" s="83">
        <v>50</v>
      </c>
      <c r="H3" s="90">
        <v>32</v>
      </c>
      <c r="I3" s="98">
        <v>37</v>
      </c>
      <c r="J3" s="144">
        <f t="shared" ref="J3:J40" si="0">C3+D3+E3+F3+G3+H3+I3</f>
        <v>258.5</v>
      </c>
      <c r="K3" s="144">
        <f t="shared" ref="K3:K40" si="1">RANK(J3,$J$2:$J$40,0)</f>
        <v>37</v>
      </c>
      <c r="L3" s="144">
        <f>总表!K277</f>
        <v>278</v>
      </c>
      <c r="M3" s="144">
        <f>总表!M277</f>
        <v>284</v>
      </c>
      <c r="N3" s="144">
        <f>总表!N277</f>
        <v>288</v>
      </c>
      <c r="O3" s="144">
        <f>总表!O277</f>
        <v>259</v>
      </c>
      <c r="P3" s="144">
        <f>总表!P277</f>
        <v>276</v>
      </c>
      <c r="Q3" s="144">
        <f>总表!Q277</f>
        <v>215</v>
      </c>
      <c r="R3" s="144">
        <f>总表!R277</f>
        <v>258</v>
      </c>
      <c r="S3" s="144">
        <f>总表!S277</f>
        <v>234</v>
      </c>
    </row>
    <row r="4" ht="18" customHeight="1" spans="1:19">
      <c r="A4" s="132">
        <v>190803</v>
      </c>
      <c r="B4" s="134" t="s">
        <v>307</v>
      </c>
      <c r="C4" s="83">
        <v>72.5</v>
      </c>
      <c r="D4" s="84">
        <v>43</v>
      </c>
      <c r="E4" s="83">
        <v>71</v>
      </c>
      <c r="F4" s="84">
        <v>78</v>
      </c>
      <c r="G4" s="83">
        <v>79</v>
      </c>
      <c r="H4" s="90">
        <v>79</v>
      </c>
      <c r="I4" s="98">
        <v>78</v>
      </c>
      <c r="J4" s="144">
        <f t="shared" si="0"/>
        <v>500.5</v>
      </c>
      <c r="K4" s="144">
        <f t="shared" si="1"/>
        <v>16</v>
      </c>
      <c r="L4" s="144">
        <f>总表!K278</f>
        <v>81</v>
      </c>
      <c r="M4" s="144">
        <f>总表!M278</f>
        <v>111</v>
      </c>
      <c r="N4" s="144">
        <f>总表!N278</f>
        <v>159</v>
      </c>
      <c r="O4" s="144">
        <f>总表!O278</f>
        <v>92</v>
      </c>
      <c r="P4" s="144">
        <f>总表!P278</f>
        <v>164</v>
      </c>
      <c r="Q4" s="144">
        <f>总表!Q278</f>
        <v>69</v>
      </c>
      <c r="R4" s="144">
        <f>总表!R278</f>
        <v>54</v>
      </c>
      <c r="S4" s="144">
        <f>总表!S278</f>
        <v>46</v>
      </c>
    </row>
    <row r="5" ht="18" customHeight="1" spans="1:19">
      <c r="A5" s="132">
        <v>190804</v>
      </c>
      <c r="B5" s="134" t="s">
        <v>308</v>
      </c>
      <c r="C5" s="83">
        <v>55</v>
      </c>
      <c r="D5" s="84">
        <v>51</v>
      </c>
      <c r="E5" s="83">
        <v>38</v>
      </c>
      <c r="F5" s="84">
        <v>77</v>
      </c>
      <c r="G5" s="83">
        <v>41</v>
      </c>
      <c r="H5" s="90">
        <v>39</v>
      </c>
      <c r="I5" s="98">
        <v>62</v>
      </c>
      <c r="J5" s="144">
        <f t="shared" si="0"/>
        <v>363</v>
      </c>
      <c r="K5" s="144">
        <f t="shared" si="1"/>
        <v>27</v>
      </c>
      <c r="L5" s="144">
        <f>总表!K279</f>
        <v>200</v>
      </c>
      <c r="M5" s="144">
        <f>总表!M279</f>
        <v>240</v>
      </c>
      <c r="N5" s="144">
        <f>总表!N279</f>
        <v>117</v>
      </c>
      <c r="O5" s="144">
        <f>总表!O279</f>
        <v>235</v>
      </c>
      <c r="P5" s="144">
        <f>总表!P279</f>
        <v>174</v>
      </c>
      <c r="Q5" s="144">
        <f>总表!Q279</f>
        <v>246</v>
      </c>
      <c r="R5" s="144">
        <f>总表!R279</f>
        <v>219</v>
      </c>
      <c r="S5" s="144">
        <f>总表!S279</f>
        <v>102</v>
      </c>
    </row>
    <row r="6" ht="18" customHeight="1" spans="1:19">
      <c r="A6" s="132">
        <v>190805</v>
      </c>
      <c r="B6" s="134" t="s">
        <v>309</v>
      </c>
      <c r="C6" s="83">
        <v>60.5</v>
      </c>
      <c r="D6" s="84">
        <v>41</v>
      </c>
      <c r="E6" s="83">
        <v>68.5</v>
      </c>
      <c r="F6" s="84">
        <v>78</v>
      </c>
      <c r="G6" s="83">
        <v>63</v>
      </c>
      <c r="H6" s="90">
        <v>74</v>
      </c>
      <c r="I6" s="98">
        <v>58</v>
      </c>
      <c r="J6" s="144">
        <f t="shared" si="0"/>
        <v>443</v>
      </c>
      <c r="K6" s="144">
        <f t="shared" si="1"/>
        <v>20</v>
      </c>
      <c r="L6" s="144">
        <f>总表!K280</f>
        <v>124</v>
      </c>
      <c r="M6" s="144">
        <f>总表!M280</f>
        <v>216</v>
      </c>
      <c r="N6" s="144">
        <f>总表!N280</f>
        <v>165</v>
      </c>
      <c r="O6" s="144">
        <f>总表!O280</f>
        <v>103</v>
      </c>
      <c r="P6" s="144">
        <f>总表!P280</f>
        <v>164</v>
      </c>
      <c r="Q6" s="144">
        <f>总表!Q280</f>
        <v>160</v>
      </c>
      <c r="R6" s="144">
        <f>总表!R280</f>
        <v>75</v>
      </c>
      <c r="S6" s="144">
        <f>总表!S280</f>
        <v>128</v>
      </c>
    </row>
    <row r="7" ht="18" customHeight="1" spans="1:19">
      <c r="A7" s="132">
        <v>190806</v>
      </c>
      <c r="B7" s="134" t="s">
        <v>310</v>
      </c>
      <c r="C7" s="83">
        <v>87.5</v>
      </c>
      <c r="D7" s="84">
        <v>46.6</v>
      </c>
      <c r="E7" s="83">
        <v>86</v>
      </c>
      <c r="F7" s="84">
        <v>95</v>
      </c>
      <c r="G7" s="83">
        <v>74</v>
      </c>
      <c r="H7" s="90">
        <v>60</v>
      </c>
      <c r="I7" s="98">
        <v>72</v>
      </c>
      <c r="J7" s="144">
        <f t="shared" si="0"/>
        <v>521.1</v>
      </c>
      <c r="K7" s="144">
        <f t="shared" si="1"/>
        <v>13</v>
      </c>
      <c r="L7" s="144">
        <f>总表!K281</f>
        <v>68</v>
      </c>
      <c r="M7" s="144">
        <f>总表!M281</f>
        <v>10</v>
      </c>
      <c r="N7" s="144">
        <f>总表!N281</f>
        <v>140</v>
      </c>
      <c r="O7" s="144">
        <f>总表!O281</f>
        <v>16</v>
      </c>
      <c r="P7" s="144">
        <f>总表!P281</f>
        <v>24</v>
      </c>
      <c r="Q7" s="144">
        <f>总表!Q281</f>
        <v>103</v>
      </c>
      <c r="R7" s="144">
        <f>总表!R281</f>
        <v>123</v>
      </c>
      <c r="S7" s="144">
        <f>总表!S281</f>
        <v>68</v>
      </c>
    </row>
    <row r="8" ht="18" customHeight="1" spans="1:19">
      <c r="A8" s="132">
        <v>190807</v>
      </c>
      <c r="B8" s="134" t="s">
        <v>311</v>
      </c>
      <c r="C8" s="83">
        <v>63.5</v>
      </c>
      <c r="D8" s="84">
        <v>48</v>
      </c>
      <c r="E8" s="83">
        <v>28.5</v>
      </c>
      <c r="F8" s="84">
        <v>83</v>
      </c>
      <c r="G8" s="83">
        <v>55</v>
      </c>
      <c r="H8" s="90">
        <v>66</v>
      </c>
      <c r="I8" s="98">
        <v>69</v>
      </c>
      <c r="J8" s="144">
        <f t="shared" si="0"/>
        <v>413</v>
      </c>
      <c r="K8" s="144">
        <f t="shared" si="1"/>
        <v>23</v>
      </c>
      <c r="L8" s="144">
        <f>总表!K282</f>
        <v>153</v>
      </c>
      <c r="M8" s="144">
        <f>总表!M282</f>
        <v>197</v>
      </c>
      <c r="N8" s="144">
        <f>总表!N282</f>
        <v>130</v>
      </c>
      <c r="O8" s="144">
        <f>总表!O282</f>
        <v>273</v>
      </c>
      <c r="P8" s="144">
        <f>总表!P282</f>
        <v>129</v>
      </c>
      <c r="Q8" s="144">
        <f>总表!Q282</f>
        <v>197</v>
      </c>
      <c r="R8" s="144">
        <f>总表!R282</f>
        <v>93</v>
      </c>
      <c r="S8" s="144">
        <f>总表!S282</f>
        <v>84</v>
      </c>
    </row>
    <row r="9" ht="18" customHeight="1" spans="1:19">
      <c r="A9" s="132">
        <v>190808</v>
      </c>
      <c r="B9" s="134" t="s">
        <v>312</v>
      </c>
      <c r="C9" s="83">
        <v>73</v>
      </c>
      <c r="D9" s="84">
        <v>92</v>
      </c>
      <c r="E9" s="83">
        <v>80</v>
      </c>
      <c r="F9" s="84">
        <v>90</v>
      </c>
      <c r="G9" s="83">
        <v>92</v>
      </c>
      <c r="H9" s="90">
        <v>93</v>
      </c>
      <c r="I9" s="98">
        <v>88</v>
      </c>
      <c r="J9" s="144">
        <f t="shared" si="0"/>
        <v>608</v>
      </c>
      <c r="K9" s="144">
        <f t="shared" si="1"/>
        <v>2</v>
      </c>
      <c r="L9" s="144">
        <f>总表!K283</f>
        <v>14</v>
      </c>
      <c r="M9" s="144">
        <f>总表!M283</f>
        <v>107</v>
      </c>
      <c r="N9" s="144">
        <f>总表!N283</f>
        <v>6</v>
      </c>
      <c r="O9" s="144">
        <f>总表!O283</f>
        <v>30</v>
      </c>
      <c r="P9" s="144">
        <f>总表!P283</f>
        <v>67</v>
      </c>
      <c r="Q9" s="144">
        <f>总表!Q283</f>
        <v>7</v>
      </c>
      <c r="R9" s="144">
        <f>总表!R283</f>
        <v>16</v>
      </c>
      <c r="S9" s="144">
        <f>总表!S283</f>
        <v>16</v>
      </c>
    </row>
    <row r="10" ht="18" customHeight="1" spans="1:19">
      <c r="A10" s="132">
        <v>190809</v>
      </c>
      <c r="B10" s="134" t="s">
        <v>313</v>
      </c>
      <c r="C10" s="83">
        <v>62</v>
      </c>
      <c r="D10" s="84">
        <v>22</v>
      </c>
      <c r="E10" s="83">
        <v>27</v>
      </c>
      <c r="F10" s="84">
        <v>76</v>
      </c>
      <c r="G10" s="83">
        <v>83</v>
      </c>
      <c r="H10" s="90">
        <v>82</v>
      </c>
      <c r="I10" s="98">
        <v>60</v>
      </c>
      <c r="J10" s="144">
        <f t="shared" si="0"/>
        <v>412</v>
      </c>
      <c r="K10" s="144">
        <f t="shared" si="1"/>
        <v>24</v>
      </c>
      <c r="L10" s="144">
        <f>总表!K284</f>
        <v>155</v>
      </c>
      <c r="M10" s="144">
        <f>总表!M284</f>
        <v>206</v>
      </c>
      <c r="N10" s="144">
        <f>总表!N284</f>
        <v>229</v>
      </c>
      <c r="O10" s="144">
        <f>总表!O284</f>
        <v>283</v>
      </c>
      <c r="P10" s="144">
        <f>总表!P284</f>
        <v>188</v>
      </c>
      <c r="Q10" s="144">
        <f>总表!Q284</f>
        <v>48</v>
      </c>
      <c r="R10" s="144">
        <f>总表!R284</f>
        <v>47</v>
      </c>
      <c r="S10" s="144">
        <f>总表!S284</f>
        <v>113</v>
      </c>
    </row>
    <row r="11" ht="18" customHeight="1" spans="1:19">
      <c r="A11" s="132">
        <v>190810</v>
      </c>
      <c r="B11" s="134" t="s">
        <v>314</v>
      </c>
      <c r="C11" s="83">
        <v>55</v>
      </c>
      <c r="D11" s="84">
        <v>12</v>
      </c>
      <c r="E11" s="83">
        <v>46</v>
      </c>
      <c r="F11" s="84">
        <v>73</v>
      </c>
      <c r="G11" s="83">
        <v>54</v>
      </c>
      <c r="H11" s="90">
        <v>30</v>
      </c>
      <c r="I11" s="98">
        <v>24</v>
      </c>
      <c r="J11" s="144">
        <f t="shared" si="0"/>
        <v>294</v>
      </c>
      <c r="K11" s="144">
        <f t="shared" si="1"/>
        <v>34</v>
      </c>
      <c r="L11" s="144">
        <f>总表!K285</f>
        <v>260</v>
      </c>
      <c r="M11" s="144">
        <f>总表!M285</f>
        <v>240</v>
      </c>
      <c r="N11" s="144">
        <f>总表!N285</f>
        <v>271</v>
      </c>
      <c r="O11" s="144">
        <f>总表!O285</f>
        <v>199</v>
      </c>
      <c r="P11" s="144">
        <f>总表!P285</f>
        <v>215</v>
      </c>
      <c r="Q11" s="144">
        <f>总表!Q285</f>
        <v>204</v>
      </c>
      <c r="R11" s="144">
        <f>总表!R285</f>
        <v>270</v>
      </c>
      <c r="S11" s="144">
        <f>总表!S285</f>
        <v>293</v>
      </c>
    </row>
    <row r="12" ht="18" customHeight="1" spans="1:19">
      <c r="A12" s="132">
        <v>190811</v>
      </c>
      <c r="B12" s="134" t="s">
        <v>315</v>
      </c>
      <c r="C12" s="83">
        <v>83</v>
      </c>
      <c r="D12" s="84">
        <v>54</v>
      </c>
      <c r="E12" s="83">
        <v>82.5</v>
      </c>
      <c r="F12" s="84">
        <v>99</v>
      </c>
      <c r="G12" s="83">
        <v>89</v>
      </c>
      <c r="H12" s="90">
        <v>88</v>
      </c>
      <c r="I12" s="98">
        <v>78</v>
      </c>
      <c r="J12" s="144">
        <f t="shared" si="0"/>
        <v>573.5</v>
      </c>
      <c r="K12" s="144">
        <f t="shared" si="1"/>
        <v>4</v>
      </c>
      <c r="L12" s="144">
        <f>总表!K286</f>
        <v>27</v>
      </c>
      <c r="M12" s="144">
        <f>总表!M286</f>
        <v>28</v>
      </c>
      <c r="N12" s="144">
        <f>总表!N286</f>
        <v>97</v>
      </c>
      <c r="O12" s="144">
        <f>总表!O286</f>
        <v>23</v>
      </c>
      <c r="P12" s="144">
        <f>总表!P286</f>
        <v>1</v>
      </c>
      <c r="Q12" s="144">
        <f>总表!Q286</f>
        <v>21</v>
      </c>
      <c r="R12" s="144">
        <f>总表!R286</f>
        <v>30</v>
      </c>
      <c r="S12" s="144">
        <f>总表!S286</f>
        <v>46</v>
      </c>
    </row>
    <row r="13" ht="18" customHeight="1" spans="1:19">
      <c r="A13" s="132">
        <v>190812</v>
      </c>
      <c r="B13" s="134" t="s">
        <v>316</v>
      </c>
      <c r="C13" s="83">
        <v>68</v>
      </c>
      <c r="D13" s="84">
        <v>45</v>
      </c>
      <c r="E13" s="83">
        <v>71.5</v>
      </c>
      <c r="F13" s="84">
        <v>93</v>
      </c>
      <c r="G13" s="83">
        <v>80</v>
      </c>
      <c r="H13" s="90">
        <v>52</v>
      </c>
      <c r="I13" s="98">
        <v>59</v>
      </c>
      <c r="J13" s="144">
        <f t="shared" si="0"/>
        <v>468.5</v>
      </c>
      <c r="K13" s="144">
        <f t="shared" si="1"/>
        <v>18</v>
      </c>
      <c r="L13" s="144">
        <f>总表!K287</f>
        <v>107</v>
      </c>
      <c r="M13" s="144">
        <f>总表!M287</f>
        <v>158</v>
      </c>
      <c r="N13" s="144">
        <f>总表!N287</f>
        <v>147</v>
      </c>
      <c r="O13" s="144">
        <f>总表!O287</f>
        <v>87</v>
      </c>
      <c r="P13" s="144">
        <f>总表!P287</f>
        <v>39</v>
      </c>
      <c r="Q13" s="144">
        <f>总表!Q287</f>
        <v>57</v>
      </c>
      <c r="R13" s="144">
        <f>总表!R287</f>
        <v>144</v>
      </c>
      <c r="S13" s="144">
        <f>总表!S287</f>
        <v>122</v>
      </c>
    </row>
    <row r="14" ht="18" customHeight="1" spans="1:19">
      <c r="A14" s="132">
        <v>190813</v>
      </c>
      <c r="B14" s="134" t="s">
        <v>317</v>
      </c>
      <c r="C14" s="83">
        <v>54.5</v>
      </c>
      <c r="D14" s="84">
        <v>22</v>
      </c>
      <c r="E14" s="83">
        <v>84</v>
      </c>
      <c r="F14" s="84">
        <v>86</v>
      </c>
      <c r="G14" s="83">
        <v>81</v>
      </c>
      <c r="H14" s="90">
        <v>83</v>
      </c>
      <c r="I14" s="98">
        <v>40</v>
      </c>
      <c r="J14" s="144">
        <f t="shared" si="0"/>
        <v>450.5</v>
      </c>
      <c r="K14" s="144">
        <f t="shared" si="1"/>
        <v>19</v>
      </c>
      <c r="L14" s="144">
        <f>总表!K288</f>
        <v>120</v>
      </c>
      <c r="M14" s="144">
        <f>总表!M288</f>
        <v>244</v>
      </c>
      <c r="N14" s="144">
        <f>总表!N288</f>
        <v>229</v>
      </c>
      <c r="O14" s="144">
        <f>总表!O288</f>
        <v>20</v>
      </c>
      <c r="P14" s="144">
        <f>总表!P288</f>
        <v>111</v>
      </c>
      <c r="Q14" s="144">
        <f>总表!Q288</f>
        <v>53</v>
      </c>
      <c r="R14" s="144">
        <f>总表!R288</f>
        <v>44</v>
      </c>
      <c r="S14" s="144">
        <f>总表!S288</f>
        <v>221</v>
      </c>
    </row>
    <row r="15" ht="18" customHeight="1" spans="1:19">
      <c r="A15" s="132">
        <v>190814</v>
      </c>
      <c r="B15" s="134" t="s">
        <v>318</v>
      </c>
      <c r="C15" s="83">
        <v>67</v>
      </c>
      <c r="D15" s="84">
        <v>44</v>
      </c>
      <c r="E15" s="83">
        <v>51.5</v>
      </c>
      <c r="F15" s="84">
        <v>89</v>
      </c>
      <c r="G15" s="83">
        <v>65</v>
      </c>
      <c r="H15" s="90">
        <v>31</v>
      </c>
      <c r="I15" s="98">
        <v>59</v>
      </c>
      <c r="J15" s="144">
        <f t="shared" si="0"/>
        <v>406.5</v>
      </c>
      <c r="K15" s="144">
        <f t="shared" si="1"/>
        <v>25</v>
      </c>
      <c r="L15" s="144">
        <f>总表!K289</f>
        <v>160</v>
      </c>
      <c r="M15" s="144">
        <f>总表!M289</f>
        <v>169</v>
      </c>
      <c r="N15" s="144">
        <f>总表!N289</f>
        <v>151</v>
      </c>
      <c r="O15" s="144">
        <f>总表!O289</f>
        <v>179</v>
      </c>
      <c r="P15" s="144">
        <f>总表!P289</f>
        <v>74</v>
      </c>
      <c r="Q15" s="144">
        <f>总表!Q289</f>
        <v>151</v>
      </c>
      <c r="R15" s="144">
        <f>总表!R289</f>
        <v>266</v>
      </c>
      <c r="S15" s="144">
        <f>总表!S289</f>
        <v>122</v>
      </c>
    </row>
    <row r="16" ht="18" customHeight="1" spans="1:19">
      <c r="A16" s="132">
        <v>190815</v>
      </c>
      <c r="B16" s="134" t="s">
        <v>319</v>
      </c>
      <c r="C16" s="85">
        <v>85</v>
      </c>
      <c r="D16" s="84">
        <v>94</v>
      </c>
      <c r="E16" s="83">
        <v>89</v>
      </c>
      <c r="F16" s="91">
        <v>96</v>
      </c>
      <c r="G16" s="83">
        <v>90</v>
      </c>
      <c r="H16" s="90">
        <v>79</v>
      </c>
      <c r="I16" s="98">
        <v>77</v>
      </c>
      <c r="J16" s="144">
        <f t="shared" si="0"/>
        <v>610</v>
      </c>
      <c r="K16" s="144">
        <f t="shared" si="1"/>
        <v>1</v>
      </c>
      <c r="L16" s="144">
        <f>总表!K290</f>
        <v>13</v>
      </c>
      <c r="M16" s="144">
        <f>总表!M290</f>
        <v>18</v>
      </c>
      <c r="N16" s="144">
        <f>总表!N290</f>
        <v>5</v>
      </c>
      <c r="O16" s="144">
        <f>总表!O290</f>
        <v>5</v>
      </c>
      <c r="P16" s="144">
        <f>总表!P290</f>
        <v>18</v>
      </c>
      <c r="Q16" s="144">
        <f>总表!Q290</f>
        <v>15</v>
      </c>
      <c r="R16" s="144">
        <f>总表!R290</f>
        <v>54</v>
      </c>
      <c r="S16" s="144">
        <f>总表!S290</f>
        <v>50</v>
      </c>
    </row>
    <row r="17" ht="18" customHeight="1" spans="1:19">
      <c r="A17" s="132">
        <v>190816</v>
      </c>
      <c r="B17" s="134" t="s">
        <v>320</v>
      </c>
      <c r="C17" s="83">
        <v>28</v>
      </c>
      <c r="D17" s="84">
        <v>30</v>
      </c>
      <c r="E17" s="83">
        <v>27.5</v>
      </c>
      <c r="F17" s="84">
        <v>50</v>
      </c>
      <c r="G17" s="83">
        <v>38</v>
      </c>
      <c r="H17" s="90">
        <v>36</v>
      </c>
      <c r="I17" s="98">
        <v>32</v>
      </c>
      <c r="J17" s="144">
        <f t="shared" si="0"/>
        <v>241.5</v>
      </c>
      <c r="K17" s="144">
        <f t="shared" si="1"/>
        <v>38</v>
      </c>
      <c r="L17" s="144">
        <f>总表!K291</f>
        <v>284</v>
      </c>
      <c r="M17" s="144">
        <f>总表!M291</f>
        <v>298</v>
      </c>
      <c r="N17" s="144">
        <f>总表!N291</f>
        <v>199</v>
      </c>
      <c r="O17" s="144">
        <f>总表!O291</f>
        <v>281</v>
      </c>
      <c r="P17" s="144">
        <f>总表!P291</f>
        <v>290</v>
      </c>
      <c r="Q17" s="144">
        <f>总表!Q291</f>
        <v>260</v>
      </c>
      <c r="R17" s="144">
        <f>总表!R291</f>
        <v>233</v>
      </c>
      <c r="S17" s="144">
        <f>总表!S291</f>
        <v>251</v>
      </c>
    </row>
    <row r="18" ht="18" customHeight="1" spans="1:19">
      <c r="A18" s="132">
        <v>190817</v>
      </c>
      <c r="B18" s="134" t="s">
        <v>321</v>
      </c>
      <c r="C18" s="83">
        <v>88.5</v>
      </c>
      <c r="D18" s="84">
        <v>69</v>
      </c>
      <c r="E18" s="83">
        <v>78</v>
      </c>
      <c r="F18" s="84">
        <v>95</v>
      </c>
      <c r="G18" s="83">
        <v>88</v>
      </c>
      <c r="H18" s="90">
        <v>69</v>
      </c>
      <c r="I18" s="98">
        <v>72</v>
      </c>
      <c r="J18" s="144">
        <f t="shared" si="0"/>
        <v>559.5</v>
      </c>
      <c r="K18" s="144">
        <f t="shared" si="1"/>
        <v>5</v>
      </c>
      <c r="L18" s="144">
        <f>总表!K292</f>
        <v>35</v>
      </c>
      <c r="M18" s="144">
        <f>总表!M292</f>
        <v>8</v>
      </c>
      <c r="N18" s="144">
        <f>总表!N292</f>
        <v>49</v>
      </c>
      <c r="O18" s="144">
        <f>总表!O292</f>
        <v>45</v>
      </c>
      <c r="P18" s="144">
        <f>总表!P292</f>
        <v>24</v>
      </c>
      <c r="Q18" s="144">
        <f>总表!Q292</f>
        <v>26</v>
      </c>
      <c r="R18" s="144">
        <f>总表!R292</f>
        <v>82</v>
      </c>
      <c r="S18" s="144">
        <f>总表!S292</f>
        <v>68</v>
      </c>
    </row>
    <row r="19" ht="18" customHeight="1" spans="1:19">
      <c r="A19" s="132">
        <v>190818</v>
      </c>
      <c r="B19" s="134" t="s">
        <v>322</v>
      </c>
      <c r="C19" s="83">
        <v>68.5</v>
      </c>
      <c r="D19" s="84">
        <v>78</v>
      </c>
      <c r="E19" s="83">
        <v>80.5</v>
      </c>
      <c r="F19" s="84">
        <v>93</v>
      </c>
      <c r="G19" s="83">
        <v>77</v>
      </c>
      <c r="H19" s="90">
        <v>67</v>
      </c>
      <c r="I19" s="98">
        <v>67</v>
      </c>
      <c r="J19" s="144">
        <f t="shared" si="0"/>
        <v>531</v>
      </c>
      <c r="K19" s="144">
        <f t="shared" si="1"/>
        <v>8</v>
      </c>
      <c r="L19" s="144">
        <f>总表!K293</f>
        <v>57</v>
      </c>
      <c r="M19" s="144">
        <f>总表!M293</f>
        <v>156</v>
      </c>
      <c r="N19" s="144">
        <f>总表!N293</f>
        <v>23</v>
      </c>
      <c r="O19" s="144">
        <f>总表!O293</f>
        <v>29</v>
      </c>
      <c r="P19" s="144">
        <f>总表!P293</f>
        <v>39</v>
      </c>
      <c r="Q19" s="144">
        <f>总表!Q293</f>
        <v>83</v>
      </c>
      <c r="R19" s="144">
        <f>总表!R293</f>
        <v>88</v>
      </c>
      <c r="S19" s="144">
        <f>总表!S293</f>
        <v>90</v>
      </c>
    </row>
    <row r="20" ht="18" customHeight="1" spans="1:19">
      <c r="A20" s="132">
        <v>190819</v>
      </c>
      <c r="B20" s="134" t="s">
        <v>323</v>
      </c>
      <c r="C20" s="83">
        <v>67</v>
      </c>
      <c r="D20" s="84">
        <v>49</v>
      </c>
      <c r="E20" s="83">
        <v>78</v>
      </c>
      <c r="F20" s="84">
        <v>90</v>
      </c>
      <c r="G20" s="83">
        <v>62</v>
      </c>
      <c r="H20" s="90">
        <v>76</v>
      </c>
      <c r="I20" s="98">
        <v>73</v>
      </c>
      <c r="J20" s="144">
        <f t="shared" si="0"/>
        <v>495</v>
      </c>
      <c r="K20" s="144">
        <f t="shared" si="1"/>
        <v>17</v>
      </c>
      <c r="L20" s="144">
        <f>总表!K294</f>
        <v>86</v>
      </c>
      <c r="M20" s="144">
        <f>总表!M294</f>
        <v>169</v>
      </c>
      <c r="N20" s="144">
        <f>总表!N294</f>
        <v>125</v>
      </c>
      <c r="O20" s="144">
        <f>总表!O294</f>
        <v>45</v>
      </c>
      <c r="P20" s="144">
        <f>总表!P294</f>
        <v>67</v>
      </c>
      <c r="Q20" s="144">
        <f>总表!Q294</f>
        <v>168</v>
      </c>
      <c r="R20" s="144">
        <f>总表!R294</f>
        <v>70</v>
      </c>
      <c r="S20" s="144">
        <f>总表!S294</f>
        <v>61</v>
      </c>
    </row>
    <row r="21" ht="18" customHeight="1" spans="1:19">
      <c r="A21" s="132">
        <v>190820</v>
      </c>
      <c r="B21" s="134" t="s">
        <v>324</v>
      </c>
      <c r="C21" s="83">
        <v>84.5</v>
      </c>
      <c r="D21" s="84">
        <v>49</v>
      </c>
      <c r="E21" s="83">
        <v>89</v>
      </c>
      <c r="F21" s="84">
        <v>88</v>
      </c>
      <c r="G21" s="83">
        <v>81</v>
      </c>
      <c r="H21" s="90">
        <v>73</v>
      </c>
      <c r="I21" s="98">
        <v>79</v>
      </c>
      <c r="J21" s="144">
        <f t="shared" si="0"/>
        <v>543.5</v>
      </c>
      <c r="K21" s="144">
        <f t="shared" si="1"/>
        <v>6</v>
      </c>
      <c r="L21" s="144">
        <f>总表!K295</f>
        <v>48</v>
      </c>
      <c r="M21" s="144">
        <f>总表!M295</f>
        <v>21</v>
      </c>
      <c r="N21" s="144">
        <f>总表!N295</f>
        <v>125</v>
      </c>
      <c r="O21" s="144">
        <f>总表!O295</f>
        <v>5</v>
      </c>
      <c r="P21" s="144">
        <f>总表!P295</f>
        <v>88</v>
      </c>
      <c r="Q21" s="144">
        <f>总表!Q295</f>
        <v>53</v>
      </c>
      <c r="R21" s="144">
        <f>总表!R295</f>
        <v>77</v>
      </c>
      <c r="S21" s="144">
        <f>总表!S295</f>
        <v>41</v>
      </c>
    </row>
    <row r="22" ht="18" customHeight="1" spans="1:19">
      <c r="A22" s="132">
        <v>190821</v>
      </c>
      <c r="B22" s="134" t="s">
        <v>325</v>
      </c>
      <c r="C22" s="83">
        <v>78</v>
      </c>
      <c r="D22" s="84">
        <v>47</v>
      </c>
      <c r="E22" s="83">
        <v>86.5</v>
      </c>
      <c r="F22" s="84">
        <v>89</v>
      </c>
      <c r="G22" s="83">
        <v>88</v>
      </c>
      <c r="H22" s="90">
        <v>79</v>
      </c>
      <c r="I22" s="98">
        <v>63</v>
      </c>
      <c r="J22" s="144">
        <f t="shared" si="0"/>
        <v>530.5</v>
      </c>
      <c r="K22" s="144">
        <f t="shared" si="1"/>
        <v>10</v>
      </c>
      <c r="L22" s="144">
        <f>总表!K296</f>
        <v>59</v>
      </c>
      <c r="M22" s="144">
        <f>总表!M296</f>
        <v>69</v>
      </c>
      <c r="N22" s="144">
        <f>总表!N296</f>
        <v>136</v>
      </c>
      <c r="O22" s="144">
        <f>总表!O296</f>
        <v>14</v>
      </c>
      <c r="P22" s="144">
        <f>总表!P296</f>
        <v>74</v>
      </c>
      <c r="Q22" s="144">
        <f>总表!Q296</f>
        <v>26</v>
      </c>
      <c r="R22" s="144">
        <f>总表!R296</f>
        <v>54</v>
      </c>
      <c r="S22" s="144">
        <f>总表!S296</f>
        <v>99</v>
      </c>
    </row>
    <row r="23" ht="18" customHeight="1" spans="1:19">
      <c r="A23" s="132">
        <v>190822</v>
      </c>
      <c r="B23" s="134" t="s">
        <v>326</v>
      </c>
      <c r="C23" s="83">
        <v>57</v>
      </c>
      <c r="D23" s="84">
        <v>30</v>
      </c>
      <c r="E23" s="83">
        <v>46</v>
      </c>
      <c r="F23" s="84">
        <v>57</v>
      </c>
      <c r="G23" s="83">
        <v>56</v>
      </c>
      <c r="H23" s="90">
        <v>49</v>
      </c>
      <c r="I23" s="98">
        <v>30</v>
      </c>
      <c r="J23" s="144">
        <f t="shared" si="0"/>
        <v>325</v>
      </c>
      <c r="K23" s="144">
        <f t="shared" si="1"/>
        <v>31</v>
      </c>
      <c r="L23" s="144">
        <f>总表!K297</f>
        <v>229</v>
      </c>
      <c r="M23" s="144">
        <f>总表!M297</f>
        <v>234</v>
      </c>
      <c r="N23" s="144">
        <f>总表!N297</f>
        <v>199</v>
      </c>
      <c r="O23" s="144">
        <f>总表!O297</f>
        <v>199</v>
      </c>
      <c r="P23" s="144">
        <f>总表!P297</f>
        <v>276</v>
      </c>
      <c r="Q23" s="144">
        <f>总表!Q297</f>
        <v>195</v>
      </c>
      <c r="R23" s="144">
        <f>总表!R297</f>
        <v>160</v>
      </c>
      <c r="S23" s="144">
        <f>总表!S297</f>
        <v>263</v>
      </c>
    </row>
    <row r="24" ht="18" customHeight="1" spans="1:19">
      <c r="A24" s="132">
        <v>190823</v>
      </c>
      <c r="B24" s="134" t="s">
        <v>327</v>
      </c>
      <c r="C24" s="83">
        <v>53</v>
      </c>
      <c r="D24" s="84">
        <v>25</v>
      </c>
      <c r="E24" s="83">
        <v>66</v>
      </c>
      <c r="F24" s="84">
        <v>67</v>
      </c>
      <c r="G24" s="83">
        <v>53</v>
      </c>
      <c r="H24" s="90">
        <v>42</v>
      </c>
      <c r="I24" s="98">
        <v>45</v>
      </c>
      <c r="J24" s="144">
        <f t="shared" si="0"/>
        <v>351</v>
      </c>
      <c r="K24" s="144">
        <f t="shared" si="1"/>
        <v>29</v>
      </c>
      <c r="L24" s="144">
        <f>总表!K298</f>
        <v>210</v>
      </c>
      <c r="M24" s="144">
        <f>总表!M298</f>
        <v>253</v>
      </c>
      <c r="N24" s="144">
        <f>总表!N298</f>
        <v>220</v>
      </c>
      <c r="O24" s="144">
        <f>总表!O298</f>
        <v>116</v>
      </c>
      <c r="P24" s="144">
        <f>总表!P298</f>
        <v>243</v>
      </c>
      <c r="Q24" s="144">
        <f>总表!Q298</f>
        <v>209</v>
      </c>
      <c r="R24" s="144">
        <f>总表!R298</f>
        <v>193</v>
      </c>
      <c r="S24" s="144">
        <f>总表!S298</f>
        <v>193</v>
      </c>
    </row>
    <row r="25" ht="18" customHeight="1" spans="1:19">
      <c r="A25" s="132">
        <v>190824</v>
      </c>
      <c r="B25" s="134" t="s">
        <v>328</v>
      </c>
      <c r="C25" s="83">
        <v>73.5</v>
      </c>
      <c r="D25" s="84">
        <v>40</v>
      </c>
      <c r="E25" s="83">
        <v>56.5</v>
      </c>
      <c r="F25" s="84">
        <v>82</v>
      </c>
      <c r="G25" s="83">
        <v>68</v>
      </c>
      <c r="H25" s="90">
        <v>49</v>
      </c>
      <c r="I25" s="98">
        <v>57</v>
      </c>
      <c r="J25" s="144">
        <f t="shared" si="0"/>
        <v>426</v>
      </c>
      <c r="K25" s="144">
        <f t="shared" si="1"/>
        <v>21</v>
      </c>
      <c r="L25" s="144">
        <f>总表!K299</f>
        <v>139</v>
      </c>
      <c r="M25" s="144">
        <f>总表!M299</f>
        <v>101</v>
      </c>
      <c r="N25" s="144">
        <f>总表!N299</f>
        <v>169</v>
      </c>
      <c r="O25" s="144">
        <f>总表!O299</f>
        <v>156</v>
      </c>
      <c r="P25" s="144">
        <f>总表!P299</f>
        <v>135</v>
      </c>
      <c r="Q25" s="144">
        <f>总表!Q299</f>
        <v>135</v>
      </c>
      <c r="R25" s="144">
        <f>总表!R299</f>
        <v>160</v>
      </c>
      <c r="S25" s="144">
        <f>总表!S299</f>
        <v>132</v>
      </c>
    </row>
    <row r="26" ht="18" customHeight="1" spans="1:19">
      <c r="A26" s="132">
        <v>190825</v>
      </c>
      <c r="B26" s="134" t="s">
        <v>329</v>
      </c>
      <c r="C26" s="83">
        <v>63.5</v>
      </c>
      <c r="D26" s="84">
        <v>18.5</v>
      </c>
      <c r="E26" s="83">
        <v>49.5</v>
      </c>
      <c r="F26" s="84">
        <v>65</v>
      </c>
      <c r="G26" s="83">
        <v>64</v>
      </c>
      <c r="H26" s="90">
        <v>33</v>
      </c>
      <c r="I26" s="98">
        <v>35</v>
      </c>
      <c r="J26" s="144">
        <f t="shared" si="0"/>
        <v>328.5</v>
      </c>
      <c r="K26" s="144">
        <f t="shared" si="1"/>
        <v>30</v>
      </c>
      <c r="L26" s="144">
        <f>总表!K300</f>
        <v>227</v>
      </c>
      <c r="M26" s="144">
        <f>总表!M300</f>
        <v>197</v>
      </c>
      <c r="N26" s="144">
        <f>总表!N300</f>
        <v>246</v>
      </c>
      <c r="O26" s="144">
        <f>总表!O300</f>
        <v>186</v>
      </c>
      <c r="P26" s="144">
        <f>总表!P300</f>
        <v>248</v>
      </c>
      <c r="Q26" s="144">
        <f>总表!Q300</f>
        <v>157</v>
      </c>
      <c r="R26" s="144">
        <f>总表!R300</f>
        <v>252</v>
      </c>
      <c r="S26" s="144">
        <f>总表!S300</f>
        <v>239</v>
      </c>
    </row>
    <row r="27" ht="18" customHeight="1" spans="1:19">
      <c r="A27" s="132">
        <v>190826</v>
      </c>
      <c r="B27" s="134" t="s">
        <v>330</v>
      </c>
      <c r="C27" s="83">
        <v>83</v>
      </c>
      <c r="D27" s="84">
        <v>69</v>
      </c>
      <c r="E27" s="83">
        <v>68.5</v>
      </c>
      <c r="F27" s="84">
        <v>89</v>
      </c>
      <c r="G27" s="83">
        <v>70</v>
      </c>
      <c r="H27" s="90">
        <v>73</v>
      </c>
      <c r="I27" s="98">
        <v>82</v>
      </c>
      <c r="J27" s="144">
        <f t="shared" si="0"/>
        <v>534.5</v>
      </c>
      <c r="K27" s="144">
        <f t="shared" si="1"/>
        <v>7</v>
      </c>
      <c r="L27" s="144">
        <f>总表!K301</f>
        <v>54</v>
      </c>
      <c r="M27" s="144">
        <f>总表!M301</f>
        <v>28</v>
      </c>
      <c r="N27" s="144">
        <f>总表!N301</f>
        <v>49</v>
      </c>
      <c r="O27" s="144">
        <f>总表!O301</f>
        <v>103</v>
      </c>
      <c r="P27" s="144">
        <f>总表!P301</f>
        <v>74</v>
      </c>
      <c r="Q27" s="144">
        <f>总表!Q301</f>
        <v>123</v>
      </c>
      <c r="R27" s="144">
        <f>总表!R301</f>
        <v>77</v>
      </c>
      <c r="S27" s="144">
        <f>总表!S301</f>
        <v>33</v>
      </c>
    </row>
    <row r="28" ht="18" customHeight="1" spans="1:19">
      <c r="A28" s="132">
        <v>190827</v>
      </c>
      <c r="B28" s="134" t="s">
        <v>331</v>
      </c>
      <c r="C28" s="83">
        <v>83.5</v>
      </c>
      <c r="D28" s="84">
        <v>58</v>
      </c>
      <c r="E28" s="83">
        <v>60.5</v>
      </c>
      <c r="F28" s="84">
        <v>89</v>
      </c>
      <c r="G28" s="83">
        <v>95</v>
      </c>
      <c r="H28" s="90">
        <v>64</v>
      </c>
      <c r="I28" s="98">
        <v>77</v>
      </c>
      <c r="J28" s="144">
        <f t="shared" si="0"/>
        <v>527</v>
      </c>
      <c r="K28" s="144">
        <f t="shared" si="1"/>
        <v>11</v>
      </c>
      <c r="L28" s="144">
        <f>总表!K302</f>
        <v>63</v>
      </c>
      <c r="M28" s="144">
        <f>总表!M302</f>
        <v>25</v>
      </c>
      <c r="N28" s="144">
        <f>总表!N302</f>
        <v>83</v>
      </c>
      <c r="O28" s="144">
        <f>总表!O302</f>
        <v>136</v>
      </c>
      <c r="P28" s="144">
        <f>总表!P302</f>
        <v>74</v>
      </c>
      <c r="Q28" s="144">
        <f>总表!Q302</f>
        <v>3</v>
      </c>
      <c r="R28" s="144">
        <f>总表!R302</f>
        <v>107</v>
      </c>
      <c r="S28" s="144">
        <f>总表!S302</f>
        <v>50</v>
      </c>
    </row>
    <row r="29" ht="18" customHeight="1" spans="1:19">
      <c r="A29" s="132">
        <v>190828</v>
      </c>
      <c r="B29" s="134" t="s">
        <v>332</v>
      </c>
      <c r="C29" s="83">
        <v>41</v>
      </c>
      <c r="D29" s="84">
        <v>16</v>
      </c>
      <c r="E29" s="83">
        <v>27</v>
      </c>
      <c r="F29" s="84">
        <v>75</v>
      </c>
      <c r="G29" s="83">
        <v>46</v>
      </c>
      <c r="H29" s="90">
        <v>22</v>
      </c>
      <c r="I29" s="98">
        <v>32</v>
      </c>
      <c r="J29" s="144">
        <f t="shared" si="0"/>
        <v>259</v>
      </c>
      <c r="K29" s="144">
        <f t="shared" si="1"/>
        <v>36</v>
      </c>
      <c r="L29" s="144">
        <f>总表!K303</f>
        <v>277</v>
      </c>
      <c r="M29" s="144">
        <f>总表!M303</f>
        <v>284</v>
      </c>
      <c r="N29" s="144">
        <f>总表!N303</f>
        <v>254</v>
      </c>
      <c r="O29" s="144">
        <f>总表!O303</f>
        <v>283</v>
      </c>
      <c r="P29" s="144">
        <f>总表!P303</f>
        <v>198</v>
      </c>
      <c r="Q29" s="144">
        <f>总表!Q303</f>
        <v>228</v>
      </c>
      <c r="R29" s="144">
        <f>总表!R303</f>
        <v>291</v>
      </c>
      <c r="S29" s="144">
        <f>总表!S303</f>
        <v>251</v>
      </c>
    </row>
    <row r="30" ht="18" customHeight="1" spans="1:19">
      <c r="A30" s="132">
        <v>190829</v>
      </c>
      <c r="B30" s="134" t="s">
        <v>333</v>
      </c>
      <c r="C30" s="83">
        <v>62.5</v>
      </c>
      <c r="D30" s="84">
        <v>22</v>
      </c>
      <c r="E30" s="83">
        <v>45.5</v>
      </c>
      <c r="F30" s="84">
        <v>67</v>
      </c>
      <c r="G30" s="83">
        <v>49</v>
      </c>
      <c r="H30" s="90">
        <v>64</v>
      </c>
      <c r="I30" s="98">
        <v>42</v>
      </c>
      <c r="J30" s="144">
        <f t="shared" si="0"/>
        <v>352</v>
      </c>
      <c r="K30" s="144">
        <f t="shared" si="1"/>
        <v>28</v>
      </c>
      <c r="L30" s="144">
        <f>总表!K304</f>
        <v>207</v>
      </c>
      <c r="M30" s="144">
        <f>总表!M304</f>
        <v>204</v>
      </c>
      <c r="N30" s="144">
        <f>总表!N304</f>
        <v>229</v>
      </c>
      <c r="O30" s="144">
        <f>总表!O304</f>
        <v>206</v>
      </c>
      <c r="P30" s="144">
        <f>总表!P304</f>
        <v>243</v>
      </c>
      <c r="Q30" s="144">
        <f>总表!Q304</f>
        <v>219</v>
      </c>
      <c r="R30" s="144">
        <f>总表!R304</f>
        <v>107</v>
      </c>
      <c r="S30" s="144">
        <f>总表!S304</f>
        <v>210</v>
      </c>
    </row>
    <row r="31" ht="18" customHeight="1" spans="1:19">
      <c r="A31" s="132">
        <v>190830</v>
      </c>
      <c r="B31" s="134" t="s">
        <v>334</v>
      </c>
      <c r="C31" s="83">
        <v>70.5</v>
      </c>
      <c r="D31" s="84">
        <v>84</v>
      </c>
      <c r="E31" s="83">
        <v>66.5</v>
      </c>
      <c r="F31" s="84">
        <v>95</v>
      </c>
      <c r="G31" s="83">
        <v>79</v>
      </c>
      <c r="H31" s="90">
        <v>52</v>
      </c>
      <c r="I31" s="98">
        <v>59</v>
      </c>
      <c r="J31" s="144">
        <f t="shared" si="0"/>
        <v>506</v>
      </c>
      <c r="K31" s="144">
        <f t="shared" si="1"/>
        <v>14</v>
      </c>
      <c r="L31" s="144">
        <f>总表!K305</f>
        <v>74</v>
      </c>
      <c r="M31" s="144">
        <f>总表!M305</f>
        <v>130</v>
      </c>
      <c r="N31" s="144">
        <f>总表!N305</f>
        <v>17</v>
      </c>
      <c r="O31" s="144">
        <f>总表!O305</f>
        <v>113</v>
      </c>
      <c r="P31" s="144">
        <f>总表!P305</f>
        <v>24</v>
      </c>
      <c r="Q31" s="144">
        <f>总表!Q305</f>
        <v>69</v>
      </c>
      <c r="R31" s="144">
        <f>总表!R305</f>
        <v>144</v>
      </c>
      <c r="S31" s="144">
        <f>总表!S305</f>
        <v>122</v>
      </c>
    </row>
    <row r="32" ht="18" customHeight="1" spans="1:19">
      <c r="A32" s="132">
        <v>190831</v>
      </c>
      <c r="B32" s="134" t="s">
        <v>335</v>
      </c>
      <c r="C32" s="83">
        <v>82.5</v>
      </c>
      <c r="D32" s="84">
        <v>84</v>
      </c>
      <c r="E32" s="83">
        <v>81.5</v>
      </c>
      <c r="F32" s="84">
        <v>93</v>
      </c>
      <c r="G32" s="83">
        <v>87</v>
      </c>
      <c r="H32" s="90">
        <v>97</v>
      </c>
      <c r="I32" s="98">
        <v>78</v>
      </c>
      <c r="J32" s="144">
        <f t="shared" si="0"/>
        <v>603</v>
      </c>
      <c r="K32" s="144">
        <f t="shared" si="1"/>
        <v>3</v>
      </c>
      <c r="L32" s="144">
        <f>总表!K306</f>
        <v>18</v>
      </c>
      <c r="M32" s="144">
        <f>总表!M306</f>
        <v>33</v>
      </c>
      <c r="N32" s="144">
        <f>总表!N306</f>
        <v>17</v>
      </c>
      <c r="O32" s="144">
        <f>总表!O306</f>
        <v>28</v>
      </c>
      <c r="P32" s="144">
        <f>总表!P306</f>
        <v>39</v>
      </c>
      <c r="Q32" s="144">
        <f>总表!Q306</f>
        <v>30</v>
      </c>
      <c r="R32" s="144">
        <f>总表!R306</f>
        <v>7</v>
      </c>
      <c r="S32" s="144">
        <f>总表!S306</f>
        <v>46</v>
      </c>
    </row>
    <row r="33" ht="18" customHeight="1" spans="1:19">
      <c r="A33" s="132">
        <v>190832</v>
      </c>
      <c r="B33" s="134" t="s">
        <v>336</v>
      </c>
      <c r="C33" s="83">
        <v>81</v>
      </c>
      <c r="D33" s="84">
        <v>66</v>
      </c>
      <c r="E33" s="83">
        <v>67</v>
      </c>
      <c r="F33" s="84">
        <v>85</v>
      </c>
      <c r="G33" s="83">
        <v>79</v>
      </c>
      <c r="H33" s="90">
        <v>84</v>
      </c>
      <c r="I33" s="98">
        <v>69</v>
      </c>
      <c r="J33" s="144">
        <f t="shared" si="0"/>
        <v>531</v>
      </c>
      <c r="K33" s="144">
        <f t="shared" si="1"/>
        <v>8</v>
      </c>
      <c r="L33" s="144">
        <f>总表!K307</f>
        <v>57</v>
      </c>
      <c r="M33" s="144">
        <f>总表!M307</f>
        <v>48</v>
      </c>
      <c r="N33" s="144">
        <f>总表!N307</f>
        <v>61</v>
      </c>
      <c r="O33" s="144">
        <f>总表!O307</f>
        <v>110</v>
      </c>
      <c r="P33" s="144">
        <f>总表!P307</f>
        <v>119</v>
      </c>
      <c r="Q33" s="144">
        <f>总表!Q307</f>
        <v>69</v>
      </c>
      <c r="R33" s="144">
        <f>总表!R307</f>
        <v>38</v>
      </c>
      <c r="S33" s="144">
        <f>总表!S307</f>
        <v>84</v>
      </c>
    </row>
    <row r="34" ht="18" customHeight="1" spans="1:19">
      <c r="A34" s="132">
        <v>190833</v>
      </c>
      <c r="B34" s="134" t="s">
        <v>337</v>
      </c>
      <c r="C34" s="83">
        <v>62</v>
      </c>
      <c r="D34" s="84">
        <v>12</v>
      </c>
      <c r="E34" s="83">
        <v>27</v>
      </c>
      <c r="F34" s="84">
        <v>59</v>
      </c>
      <c r="G34" s="83">
        <v>58</v>
      </c>
      <c r="H34" s="90">
        <v>65</v>
      </c>
      <c r="I34" s="98">
        <v>36</v>
      </c>
      <c r="J34" s="144">
        <f t="shared" si="0"/>
        <v>319</v>
      </c>
      <c r="K34" s="144">
        <f t="shared" si="1"/>
        <v>33</v>
      </c>
      <c r="L34" s="144">
        <f>总表!K308</f>
        <v>235</v>
      </c>
      <c r="M34" s="144">
        <f>总表!M308</f>
        <v>206</v>
      </c>
      <c r="N34" s="144">
        <f>总表!N308</f>
        <v>271</v>
      </c>
      <c r="O34" s="144">
        <f>总表!O308</f>
        <v>283</v>
      </c>
      <c r="P34" s="144">
        <f>总表!P308</f>
        <v>270</v>
      </c>
      <c r="Q34" s="144">
        <f>总表!Q308</f>
        <v>187</v>
      </c>
      <c r="R34" s="144">
        <f>总表!R308</f>
        <v>99</v>
      </c>
      <c r="S34" s="144">
        <f>总表!S308</f>
        <v>237</v>
      </c>
    </row>
    <row r="35" ht="18" customHeight="1" spans="1:19">
      <c r="A35" s="132">
        <v>190834</v>
      </c>
      <c r="B35" s="134" t="s">
        <v>338</v>
      </c>
      <c r="C35" s="83">
        <v>64</v>
      </c>
      <c r="D35" s="84">
        <v>24</v>
      </c>
      <c r="E35" s="83">
        <v>69.5</v>
      </c>
      <c r="F35" s="84">
        <v>88</v>
      </c>
      <c r="G35" s="83">
        <v>63</v>
      </c>
      <c r="H35" s="90">
        <v>63</v>
      </c>
      <c r="I35" s="98">
        <v>50</v>
      </c>
      <c r="J35" s="144">
        <f t="shared" si="0"/>
        <v>421.5</v>
      </c>
      <c r="K35" s="144">
        <f t="shared" si="1"/>
        <v>22</v>
      </c>
      <c r="L35" s="144">
        <f>总表!K309</f>
        <v>145</v>
      </c>
      <c r="M35" s="144">
        <f>总表!M309</f>
        <v>193</v>
      </c>
      <c r="N35" s="144">
        <f>总表!N309</f>
        <v>222</v>
      </c>
      <c r="O35" s="144">
        <f>总表!O309</f>
        <v>97</v>
      </c>
      <c r="P35" s="144">
        <f>总表!P309</f>
        <v>88</v>
      </c>
      <c r="Q35" s="144">
        <f>总表!Q309</f>
        <v>160</v>
      </c>
      <c r="R35" s="144">
        <f>总表!R309</f>
        <v>112</v>
      </c>
      <c r="S35" s="144">
        <f>总表!S309</f>
        <v>166</v>
      </c>
    </row>
    <row r="36" ht="18" customHeight="1" spans="1:19">
      <c r="A36" s="132">
        <v>190835</v>
      </c>
      <c r="B36" s="134" t="s">
        <v>339</v>
      </c>
      <c r="C36" s="83">
        <v>84.5</v>
      </c>
      <c r="D36" s="84">
        <v>58</v>
      </c>
      <c r="E36" s="83">
        <v>75</v>
      </c>
      <c r="F36" s="84">
        <v>93</v>
      </c>
      <c r="G36" s="83">
        <v>80</v>
      </c>
      <c r="H36" s="90">
        <v>52</v>
      </c>
      <c r="I36" s="98">
        <v>79</v>
      </c>
      <c r="J36" s="144">
        <f t="shared" si="0"/>
        <v>521.5</v>
      </c>
      <c r="K36" s="144">
        <f t="shared" si="1"/>
        <v>12</v>
      </c>
      <c r="L36" s="144">
        <f>总表!K310</f>
        <v>67</v>
      </c>
      <c r="M36" s="144">
        <f>总表!M310</f>
        <v>21</v>
      </c>
      <c r="N36" s="144">
        <f>总表!N310</f>
        <v>83</v>
      </c>
      <c r="O36" s="144">
        <f>总表!O310</f>
        <v>67</v>
      </c>
      <c r="P36" s="144">
        <f>总表!P310</f>
        <v>39</v>
      </c>
      <c r="Q36" s="144">
        <f>总表!Q310</f>
        <v>57</v>
      </c>
      <c r="R36" s="144">
        <f>总表!R310</f>
        <v>144</v>
      </c>
      <c r="S36" s="144">
        <f>总表!S310</f>
        <v>41</v>
      </c>
    </row>
    <row r="37" ht="18" customHeight="1" spans="1:19">
      <c r="A37" s="132">
        <v>190836</v>
      </c>
      <c r="B37" s="134" t="s">
        <v>340</v>
      </c>
      <c r="C37" s="83">
        <v>78</v>
      </c>
      <c r="D37" s="84">
        <v>44</v>
      </c>
      <c r="E37" s="83">
        <v>82.5</v>
      </c>
      <c r="F37" s="84">
        <v>85</v>
      </c>
      <c r="G37" s="83">
        <v>79</v>
      </c>
      <c r="H37" s="90">
        <v>61</v>
      </c>
      <c r="I37" s="98">
        <v>72</v>
      </c>
      <c r="J37" s="144">
        <f t="shared" si="0"/>
        <v>501.5</v>
      </c>
      <c r="K37" s="144">
        <f t="shared" si="1"/>
        <v>15</v>
      </c>
      <c r="L37" s="144">
        <f>总表!K311</f>
        <v>80</v>
      </c>
      <c r="M37" s="144">
        <f>总表!M311</f>
        <v>69</v>
      </c>
      <c r="N37" s="144">
        <f>总表!N311</f>
        <v>151</v>
      </c>
      <c r="O37" s="144">
        <f>总表!O311</f>
        <v>23</v>
      </c>
      <c r="P37" s="144">
        <f>总表!P311</f>
        <v>119</v>
      </c>
      <c r="Q37" s="144">
        <f>总表!Q311</f>
        <v>69</v>
      </c>
      <c r="R37" s="144">
        <f>总表!R311</f>
        <v>118</v>
      </c>
      <c r="S37" s="144">
        <f>总表!S311</f>
        <v>68</v>
      </c>
    </row>
    <row r="38" ht="18" customHeight="1" spans="1:19">
      <c r="A38" s="132">
        <v>190837</v>
      </c>
      <c r="B38" s="134" t="s">
        <v>341</v>
      </c>
      <c r="C38" s="83">
        <v>49</v>
      </c>
      <c r="D38" s="84">
        <v>10</v>
      </c>
      <c r="E38" s="83">
        <v>26.5</v>
      </c>
      <c r="F38" s="84">
        <v>68</v>
      </c>
      <c r="G38" s="83">
        <v>37</v>
      </c>
      <c r="H38" s="90">
        <v>33</v>
      </c>
      <c r="I38" s="98">
        <v>45</v>
      </c>
      <c r="J38" s="144">
        <f t="shared" si="0"/>
        <v>268.5</v>
      </c>
      <c r="K38" s="144">
        <f t="shared" si="1"/>
        <v>35</v>
      </c>
      <c r="L38" s="144">
        <f>总表!K312</f>
        <v>271</v>
      </c>
      <c r="M38" s="144">
        <f>总表!M312</f>
        <v>267</v>
      </c>
      <c r="N38" s="144">
        <f>总表!N312</f>
        <v>288</v>
      </c>
      <c r="O38" s="144">
        <f>总表!O312</f>
        <v>287</v>
      </c>
      <c r="P38" s="144">
        <f>总表!P312</f>
        <v>237</v>
      </c>
      <c r="Q38" s="144">
        <f>总表!Q312</f>
        <v>262</v>
      </c>
      <c r="R38" s="144">
        <f>总表!R312</f>
        <v>252</v>
      </c>
      <c r="S38" s="144">
        <f>总表!S312</f>
        <v>193</v>
      </c>
    </row>
    <row r="39" ht="18" customHeight="1" spans="1:19">
      <c r="A39" s="132">
        <v>190838</v>
      </c>
      <c r="B39" s="134" t="s">
        <v>342</v>
      </c>
      <c r="C39" s="83">
        <v>56.5</v>
      </c>
      <c r="D39" s="84">
        <v>21.5</v>
      </c>
      <c r="E39" s="83">
        <v>64</v>
      </c>
      <c r="F39" s="84">
        <v>68</v>
      </c>
      <c r="G39" s="83">
        <v>54</v>
      </c>
      <c r="H39" s="90">
        <v>50</v>
      </c>
      <c r="I39" s="98">
        <v>57</v>
      </c>
      <c r="J39" s="144">
        <f t="shared" si="0"/>
        <v>371</v>
      </c>
      <c r="K39" s="144">
        <f t="shared" si="1"/>
        <v>26</v>
      </c>
      <c r="L39" s="144">
        <f>总表!K313</f>
        <v>194</v>
      </c>
      <c r="M39" s="144">
        <f>总表!M313</f>
        <v>236</v>
      </c>
      <c r="N39" s="144">
        <f>总表!N313</f>
        <v>236</v>
      </c>
      <c r="O39" s="144">
        <f>总表!O313</f>
        <v>121</v>
      </c>
      <c r="P39" s="144">
        <f>总表!P313</f>
        <v>237</v>
      </c>
      <c r="Q39" s="144">
        <f>总表!Q313</f>
        <v>204</v>
      </c>
      <c r="R39" s="144">
        <f>总表!R313</f>
        <v>153</v>
      </c>
      <c r="S39" s="144">
        <f>总表!S313</f>
        <v>132</v>
      </c>
    </row>
    <row r="40" ht="18" customHeight="1" spans="1:19">
      <c r="A40" s="132">
        <v>190839</v>
      </c>
      <c r="B40" s="134" t="s">
        <v>343</v>
      </c>
      <c r="C40" s="83">
        <v>53</v>
      </c>
      <c r="D40" s="84">
        <v>6</v>
      </c>
      <c r="E40" s="83">
        <v>15</v>
      </c>
      <c r="F40" s="84">
        <v>80</v>
      </c>
      <c r="G40" s="83">
        <v>3</v>
      </c>
      <c r="H40" s="90">
        <v>31</v>
      </c>
      <c r="I40" s="98">
        <v>21</v>
      </c>
      <c r="J40" s="144">
        <f t="shared" si="0"/>
        <v>209</v>
      </c>
      <c r="K40" s="144">
        <f t="shared" si="1"/>
        <v>39</v>
      </c>
      <c r="L40" s="144">
        <f>总表!K314</f>
        <v>291</v>
      </c>
      <c r="M40" s="144">
        <f>总表!M314</f>
        <v>253</v>
      </c>
      <c r="N40" s="144">
        <f>总表!N314</f>
        <v>302</v>
      </c>
      <c r="O40" s="144">
        <f>总表!O314</f>
        <v>307</v>
      </c>
      <c r="P40" s="144">
        <f>总表!P314</f>
        <v>151</v>
      </c>
      <c r="Q40" s="144">
        <f>总表!Q314</f>
        <v>308</v>
      </c>
      <c r="R40" s="144">
        <f>总表!R314</f>
        <v>266</v>
      </c>
      <c r="S40" s="144">
        <f>总表!S314</f>
        <v>300</v>
      </c>
    </row>
    <row r="41" ht="18" customHeight="1" spans="1:12">
      <c r="A41" s="135"/>
      <c r="B41" s="135" t="s">
        <v>9</v>
      </c>
      <c r="C41" s="136">
        <f t="shared" ref="C41:J41" si="2">SUM(C2:C40)</f>
        <v>2605</v>
      </c>
      <c r="D41" s="136">
        <f t="shared" si="2"/>
        <v>1652.6</v>
      </c>
      <c r="E41" s="136">
        <f t="shared" si="2"/>
        <v>2333</v>
      </c>
      <c r="F41" s="136">
        <f t="shared" si="2"/>
        <v>3153</v>
      </c>
      <c r="G41" s="136">
        <f t="shared" si="2"/>
        <v>2610</v>
      </c>
      <c r="H41" s="136">
        <f t="shared" si="2"/>
        <v>2304</v>
      </c>
      <c r="I41" s="136">
        <f t="shared" si="2"/>
        <v>2243</v>
      </c>
      <c r="J41" s="136">
        <f t="shared" si="2"/>
        <v>16900.6</v>
      </c>
      <c r="K41" s="135"/>
      <c r="L41" s="135"/>
    </row>
    <row r="42" ht="18" customHeight="1" spans="1:12">
      <c r="A42" s="137"/>
      <c r="B42" s="137" t="s">
        <v>61</v>
      </c>
      <c r="C42" s="138">
        <f t="shared" ref="C42:I42" si="3">AVERAGE(C2:C40)</f>
        <v>66.7948717948718</v>
      </c>
      <c r="D42" s="138">
        <f t="shared" si="3"/>
        <v>42.374358974359</v>
      </c>
      <c r="E42" s="138">
        <f t="shared" si="3"/>
        <v>59.8205128205128</v>
      </c>
      <c r="F42" s="138">
        <f t="shared" si="3"/>
        <v>80.8461538461538</v>
      </c>
      <c r="G42" s="138">
        <f t="shared" si="3"/>
        <v>66.9230769230769</v>
      </c>
      <c r="H42" s="138">
        <f t="shared" si="3"/>
        <v>59.0769230769231</v>
      </c>
      <c r="I42" s="138">
        <f t="shared" si="3"/>
        <v>57.5128205128205</v>
      </c>
      <c r="J42" s="137">
        <f>J41/39</f>
        <v>433.348717948718</v>
      </c>
      <c r="K42" s="137"/>
      <c r="L42" s="137"/>
    </row>
    <row r="43" ht="18" customHeight="1" spans="1:12">
      <c r="A43" s="137"/>
      <c r="B43" s="139" t="s">
        <v>62</v>
      </c>
      <c r="C43" s="137">
        <f t="shared" ref="C43:I43" si="4">COUNTIF(C2:C40,"&gt;=60")</f>
        <v>28</v>
      </c>
      <c r="D43" s="137">
        <f t="shared" si="4"/>
        <v>8</v>
      </c>
      <c r="E43" s="137">
        <f t="shared" si="4"/>
        <v>23</v>
      </c>
      <c r="F43" s="137">
        <f t="shared" si="4"/>
        <v>35</v>
      </c>
      <c r="G43" s="137">
        <f t="shared" si="4"/>
        <v>26</v>
      </c>
      <c r="H43" s="137">
        <f t="shared" si="4"/>
        <v>22</v>
      </c>
      <c r="I43" s="137">
        <f t="shared" si="4"/>
        <v>19</v>
      </c>
      <c r="J43" s="137"/>
      <c r="K43" s="137"/>
      <c r="L43" s="137"/>
    </row>
    <row r="44" ht="18" customHeight="1" spans="2:9">
      <c r="B44" s="139" t="s">
        <v>63</v>
      </c>
      <c r="C44" s="137">
        <f t="shared" ref="C44:I44" si="5">COUNTIF(C2:C40,"&gt;=80")</f>
        <v>10</v>
      </c>
      <c r="D44" s="137">
        <f t="shared" si="5"/>
        <v>4</v>
      </c>
      <c r="E44" s="137">
        <f t="shared" si="5"/>
        <v>10</v>
      </c>
      <c r="F44" s="137">
        <f t="shared" si="5"/>
        <v>23</v>
      </c>
      <c r="G44" s="137">
        <f t="shared" si="5"/>
        <v>12</v>
      </c>
      <c r="H44" s="137">
        <f t="shared" si="5"/>
        <v>6</v>
      </c>
      <c r="I44" s="137">
        <f t="shared" si="5"/>
        <v>2</v>
      </c>
    </row>
    <row r="45" ht="26.25" customHeight="1" spans="2:9">
      <c r="B45" s="139" t="s">
        <v>64</v>
      </c>
      <c r="C45" s="137">
        <f t="shared" ref="C45:I45" si="6">COUNTIF(C2:C40,"&lt;60")</f>
        <v>11</v>
      </c>
      <c r="D45" s="137">
        <f t="shared" si="6"/>
        <v>31</v>
      </c>
      <c r="E45" s="137">
        <f t="shared" si="6"/>
        <v>16</v>
      </c>
      <c r="F45" s="137">
        <f t="shared" si="6"/>
        <v>4</v>
      </c>
      <c r="G45" s="137">
        <f t="shared" si="6"/>
        <v>13</v>
      </c>
      <c r="H45" s="137">
        <f t="shared" si="6"/>
        <v>17</v>
      </c>
      <c r="I45" s="137">
        <f t="shared" si="6"/>
        <v>20</v>
      </c>
    </row>
    <row r="46" ht="27.75" customHeight="1" spans="2:9">
      <c r="B46" s="139" t="s">
        <v>65</v>
      </c>
      <c r="C46" s="140">
        <f t="shared" ref="C46:I46" si="7">MAX(C2:C40)</f>
        <v>88.5</v>
      </c>
      <c r="D46" s="140">
        <f t="shared" si="7"/>
        <v>94</v>
      </c>
      <c r="E46" s="140">
        <f t="shared" si="7"/>
        <v>89</v>
      </c>
      <c r="F46" s="140">
        <f t="shared" si="7"/>
        <v>99</v>
      </c>
      <c r="G46" s="140">
        <f t="shared" si="7"/>
        <v>95</v>
      </c>
      <c r="H46" s="140">
        <f t="shared" si="7"/>
        <v>97</v>
      </c>
      <c r="I46" s="140">
        <f t="shared" si="7"/>
        <v>88</v>
      </c>
    </row>
    <row r="47" ht="18" customHeight="1" spans="2:9">
      <c r="B47" s="139" t="s">
        <v>66</v>
      </c>
      <c r="C47" s="140">
        <f t="shared" ref="C47:I47" si="8">MIN(C2:C40)</f>
        <v>28</v>
      </c>
      <c r="D47" s="140">
        <f t="shared" si="8"/>
        <v>6</v>
      </c>
      <c r="E47" s="140">
        <f t="shared" si="8"/>
        <v>15</v>
      </c>
      <c r="F47" s="140">
        <f t="shared" si="8"/>
        <v>50</v>
      </c>
      <c r="G47" s="140">
        <f t="shared" si="8"/>
        <v>3</v>
      </c>
      <c r="H47" s="140">
        <f t="shared" si="8"/>
        <v>22</v>
      </c>
      <c r="I47" s="140">
        <f t="shared" si="8"/>
        <v>21</v>
      </c>
    </row>
    <row r="48" ht="18" customHeight="1" spans="2:9">
      <c r="B48" s="139" t="s">
        <v>67</v>
      </c>
      <c r="C48" s="140">
        <f t="shared" ref="C48:I48" si="9">COUNT(C2:C40)</f>
        <v>39</v>
      </c>
      <c r="D48" s="140">
        <f t="shared" si="9"/>
        <v>39</v>
      </c>
      <c r="E48" s="140">
        <f t="shared" si="9"/>
        <v>39</v>
      </c>
      <c r="F48" s="140">
        <f t="shared" si="9"/>
        <v>39</v>
      </c>
      <c r="G48" s="140">
        <f t="shared" si="9"/>
        <v>39</v>
      </c>
      <c r="H48" s="140">
        <f t="shared" si="9"/>
        <v>39</v>
      </c>
      <c r="I48" s="140">
        <f t="shared" si="9"/>
        <v>39</v>
      </c>
    </row>
    <row r="49" ht="18" customHeight="1" spans="2:9">
      <c r="B49" s="139" t="s">
        <v>68</v>
      </c>
      <c r="C49" s="138">
        <f t="shared" ref="C49:I49" si="10">C44/C48*100</f>
        <v>25.6410256410256</v>
      </c>
      <c r="D49" s="138">
        <f t="shared" si="10"/>
        <v>10.2564102564103</v>
      </c>
      <c r="E49" s="138">
        <f t="shared" si="10"/>
        <v>25.6410256410256</v>
      </c>
      <c r="F49" s="138">
        <f t="shared" si="10"/>
        <v>58.974358974359</v>
      </c>
      <c r="G49" s="138">
        <f t="shared" si="10"/>
        <v>30.7692307692308</v>
      </c>
      <c r="H49" s="138">
        <f t="shared" si="10"/>
        <v>15.3846153846154</v>
      </c>
      <c r="I49" s="138">
        <f t="shared" si="10"/>
        <v>5.12820512820513</v>
      </c>
    </row>
    <row r="50" ht="18" customHeight="1" spans="2:9">
      <c r="B50" s="139" t="s">
        <v>69</v>
      </c>
      <c r="C50" s="138">
        <f t="shared" ref="C50:I50" si="11">C43/C48*100</f>
        <v>71.7948717948718</v>
      </c>
      <c r="D50" s="138">
        <f t="shared" si="11"/>
        <v>20.5128205128205</v>
      </c>
      <c r="E50" s="138">
        <f t="shared" si="11"/>
        <v>58.974358974359</v>
      </c>
      <c r="F50" s="138">
        <f t="shared" si="11"/>
        <v>89.7435897435898</v>
      </c>
      <c r="G50" s="138">
        <f t="shared" si="11"/>
        <v>66.6666666666667</v>
      </c>
      <c r="H50" s="138">
        <f t="shared" si="11"/>
        <v>56.4102564102564</v>
      </c>
      <c r="I50" s="138">
        <f t="shared" si="11"/>
        <v>48.7179487179487</v>
      </c>
    </row>
    <row r="51" ht="18" customHeight="1"/>
    <row r="52" ht="18" customHeight="1"/>
  </sheetData>
  <pageMargins left="0.550694444444444" right="0.550694444444444" top="0.590277777777778" bottom="0.590277777777778" header="0.511805555555556" footer="0.511805555555556"/>
  <pageSetup paperSize="136" orientation="portrait" horizontalDpi="600" verticalDpi="6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49"/>
  <sheetViews>
    <sheetView workbookViewId="0">
      <pane xSplit="1" ySplit="1" topLeftCell="B308" activePane="bottomRight" state="frozen"/>
      <selection/>
      <selection pane="topRight"/>
      <selection pane="bottomLeft"/>
      <selection pane="bottomRight" activeCell="W9" sqref="W9"/>
    </sheetView>
  </sheetViews>
  <sheetFormatPr defaultColWidth="9" defaultRowHeight="27.95" customHeight="1"/>
  <cols>
    <col min="1" max="1" width="9" customWidth="1"/>
    <col min="2" max="2" width="10.625" customWidth="1"/>
    <col min="3" max="8" width="7.625" style="34" customWidth="1"/>
    <col min="9" max="19" width="7.625" customWidth="1"/>
    <col min="20" max="255" width="10.625" customWidth="1"/>
  </cols>
  <sheetData>
    <row r="1" customHeight="1" spans="1:19">
      <c r="A1" s="77" t="s">
        <v>344</v>
      </c>
      <c r="B1" s="77" t="s">
        <v>1</v>
      </c>
      <c r="C1" s="78" t="s">
        <v>345</v>
      </c>
      <c r="D1" s="78" t="s">
        <v>346</v>
      </c>
      <c r="E1" s="87" t="s">
        <v>347</v>
      </c>
      <c r="F1" s="78" t="s">
        <v>5</v>
      </c>
      <c r="G1" s="78" t="s">
        <v>6</v>
      </c>
      <c r="H1" s="87" t="s">
        <v>7</v>
      </c>
      <c r="I1" s="87" t="s">
        <v>348</v>
      </c>
      <c r="J1" s="94" t="s">
        <v>9</v>
      </c>
      <c r="K1" s="78" t="s">
        <v>349</v>
      </c>
      <c r="L1" s="87" t="s">
        <v>10</v>
      </c>
      <c r="M1" s="87" t="s">
        <v>12</v>
      </c>
      <c r="N1" s="87" t="s">
        <v>13</v>
      </c>
      <c r="O1" s="87" t="s">
        <v>14</v>
      </c>
      <c r="P1" s="87" t="s">
        <v>15</v>
      </c>
      <c r="Q1" s="87" t="s">
        <v>16</v>
      </c>
      <c r="R1" s="87" t="s">
        <v>17</v>
      </c>
      <c r="S1" s="87" t="s">
        <v>18</v>
      </c>
    </row>
    <row r="2" customHeight="1" spans="1:19">
      <c r="A2" s="79">
        <v>190101</v>
      </c>
      <c r="B2" s="80" t="s">
        <v>19</v>
      </c>
      <c r="C2" s="81">
        <v>80</v>
      </c>
      <c r="D2" s="82">
        <v>67</v>
      </c>
      <c r="E2" s="81">
        <v>82</v>
      </c>
      <c r="F2" s="82">
        <v>99</v>
      </c>
      <c r="G2" s="81">
        <v>84</v>
      </c>
      <c r="H2" s="89">
        <v>90</v>
      </c>
      <c r="I2" s="96">
        <v>86</v>
      </c>
      <c r="J2" s="97">
        <f t="shared" ref="J2:J65" si="0">C2+D2+E2+F2+G2+H2+I2</f>
        <v>588</v>
      </c>
      <c r="K2" s="97">
        <f>RANK(J2,$J$2:$J$314,0)</f>
        <v>24</v>
      </c>
      <c r="L2" s="97">
        <f>RANK(J2,$J$2:$J$42,0)</f>
        <v>2</v>
      </c>
      <c r="M2" s="97">
        <f t="shared" ref="M2:M65" si="1">RANK(C2,$C$2:$C$314,0)</f>
        <v>54</v>
      </c>
      <c r="N2" s="97">
        <f t="shared" ref="N2:N35" si="2">RANK(D2,$D$2:$D$314,0)</f>
        <v>57</v>
      </c>
      <c r="O2" s="97">
        <f t="shared" ref="O2:O65" si="3">RANK(E2,$E$2:$E$314,0)</f>
        <v>26</v>
      </c>
      <c r="P2" s="97">
        <f t="shared" ref="P2:P65" si="4">RANK(F2,$F$2:$F$314,0)</f>
        <v>1</v>
      </c>
      <c r="Q2" s="97">
        <f t="shared" ref="Q2:Q65" si="5">RANK(G2,$G$2:$G$314,0)</f>
        <v>44</v>
      </c>
      <c r="R2" s="97">
        <f t="shared" ref="R2:R65" si="6">RANK(H2,$H$2:$H$314,0)</f>
        <v>24</v>
      </c>
      <c r="S2" s="97">
        <f t="shared" ref="S2:S65" si="7">RANK(I2,$I$2:$I$314,0)</f>
        <v>22</v>
      </c>
    </row>
    <row r="3" customHeight="1" spans="1:19">
      <c r="A3" s="79">
        <v>190102</v>
      </c>
      <c r="B3" s="80" t="s">
        <v>20</v>
      </c>
      <c r="C3" s="83">
        <v>60</v>
      </c>
      <c r="D3" s="84">
        <v>75</v>
      </c>
      <c r="E3" s="83">
        <v>61</v>
      </c>
      <c r="F3" s="84">
        <v>85</v>
      </c>
      <c r="G3" s="83">
        <v>61</v>
      </c>
      <c r="H3" s="90">
        <v>80</v>
      </c>
      <c r="I3" s="98">
        <v>70</v>
      </c>
      <c r="J3" s="97">
        <f t="shared" si="0"/>
        <v>492</v>
      </c>
      <c r="K3" s="97">
        <f t="shared" ref="K3:K66" si="8">RANK(J3,$J$2:$J$314,0)</f>
        <v>90</v>
      </c>
      <c r="L3" s="97">
        <f t="shared" ref="L3:L42" si="9">RANK(J3,$J$2:$J$42,0)</f>
        <v>11</v>
      </c>
      <c r="M3" s="97">
        <f t="shared" si="1"/>
        <v>219</v>
      </c>
      <c r="N3" s="97">
        <f t="shared" si="2"/>
        <v>34</v>
      </c>
      <c r="O3" s="97">
        <f t="shared" si="3"/>
        <v>133</v>
      </c>
      <c r="P3" s="97">
        <f t="shared" si="4"/>
        <v>119</v>
      </c>
      <c r="Q3" s="97">
        <f t="shared" si="5"/>
        <v>173</v>
      </c>
      <c r="R3" s="97">
        <f t="shared" si="6"/>
        <v>51</v>
      </c>
      <c r="S3" s="97">
        <f t="shared" si="7"/>
        <v>77</v>
      </c>
    </row>
    <row r="4" customHeight="1" spans="1:19">
      <c r="A4" s="79">
        <v>190103</v>
      </c>
      <c r="B4" s="80" t="s">
        <v>21</v>
      </c>
      <c r="C4" s="83">
        <v>72.5</v>
      </c>
      <c r="D4" s="84">
        <v>46</v>
      </c>
      <c r="E4" s="83">
        <v>60</v>
      </c>
      <c r="F4" s="84">
        <v>77</v>
      </c>
      <c r="G4" s="83">
        <v>68</v>
      </c>
      <c r="H4" s="90">
        <v>49</v>
      </c>
      <c r="I4" s="98">
        <v>38</v>
      </c>
      <c r="J4" s="97">
        <f t="shared" si="0"/>
        <v>410.5</v>
      </c>
      <c r="K4" s="97">
        <f t="shared" si="8"/>
        <v>156</v>
      </c>
      <c r="L4" s="97">
        <f t="shared" si="9"/>
        <v>20</v>
      </c>
      <c r="M4" s="97">
        <f t="shared" si="1"/>
        <v>111</v>
      </c>
      <c r="N4" s="97">
        <f t="shared" si="2"/>
        <v>141</v>
      </c>
      <c r="O4" s="97">
        <f t="shared" si="3"/>
        <v>138</v>
      </c>
      <c r="P4" s="97">
        <f t="shared" si="4"/>
        <v>174</v>
      </c>
      <c r="Q4" s="97">
        <f t="shared" si="5"/>
        <v>135</v>
      </c>
      <c r="R4" s="97">
        <f t="shared" si="6"/>
        <v>160</v>
      </c>
      <c r="S4" s="97">
        <f t="shared" si="7"/>
        <v>231</v>
      </c>
    </row>
    <row r="5" customHeight="1" spans="1:19">
      <c r="A5" s="79">
        <v>190104</v>
      </c>
      <c r="B5" s="80" t="s">
        <v>22</v>
      </c>
      <c r="C5" s="83">
        <v>49.5</v>
      </c>
      <c r="D5" s="84">
        <v>8</v>
      </c>
      <c r="E5" s="83">
        <v>30</v>
      </c>
      <c r="F5" s="84">
        <v>68</v>
      </c>
      <c r="G5" s="83">
        <v>44</v>
      </c>
      <c r="H5" s="90">
        <v>25</v>
      </c>
      <c r="I5" s="98">
        <v>27</v>
      </c>
      <c r="J5" s="97">
        <f t="shared" si="0"/>
        <v>251.5</v>
      </c>
      <c r="K5" s="97">
        <f t="shared" si="8"/>
        <v>282</v>
      </c>
      <c r="L5" s="97">
        <f t="shared" si="9"/>
        <v>39</v>
      </c>
      <c r="M5" s="97">
        <f t="shared" si="1"/>
        <v>263</v>
      </c>
      <c r="N5" s="97">
        <f t="shared" si="2"/>
        <v>295</v>
      </c>
      <c r="O5" s="97">
        <f t="shared" si="3"/>
        <v>265</v>
      </c>
      <c r="P5" s="97">
        <f t="shared" si="4"/>
        <v>237</v>
      </c>
      <c r="Q5" s="97">
        <f t="shared" si="5"/>
        <v>241</v>
      </c>
      <c r="R5" s="97">
        <f t="shared" si="6"/>
        <v>278</v>
      </c>
      <c r="S5" s="97">
        <f t="shared" si="7"/>
        <v>280</v>
      </c>
    </row>
    <row r="6" customHeight="1" spans="1:19">
      <c r="A6" s="79">
        <v>190105</v>
      </c>
      <c r="B6" s="80" t="s">
        <v>23</v>
      </c>
      <c r="C6" s="83">
        <v>94</v>
      </c>
      <c r="D6" s="84">
        <v>82</v>
      </c>
      <c r="E6" s="83">
        <v>77</v>
      </c>
      <c r="F6" s="84">
        <v>87</v>
      </c>
      <c r="G6" s="83">
        <v>82</v>
      </c>
      <c r="H6" s="90">
        <v>83</v>
      </c>
      <c r="I6" s="98">
        <v>82</v>
      </c>
      <c r="J6" s="97">
        <f t="shared" si="0"/>
        <v>587</v>
      </c>
      <c r="K6" s="97">
        <f t="shared" si="8"/>
        <v>25</v>
      </c>
      <c r="L6" s="97">
        <f t="shared" si="9"/>
        <v>3</v>
      </c>
      <c r="M6" s="97">
        <f t="shared" si="1"/>
        <v>1</v>
      </c>
      <c r="N6" s="97">
        <f t="shared" si="2"/>
        <v>20</v>
      </c>
      <c r="O6" s="97">
        <f t="shared" si="3"/>
        <v>52</v>
      </c>
      <c r="P6" s="97">
        <f t="shared" si="4"/>
        <v>102</v>
      </c>
      <c r="Q6" s="97">
        <f t="shared" si="5"/>
        <v>50</v>
      </c>
      <c r="R6" s="97">
        <f t="shared" si="6"/>
        <v>44</v>
      </c>
      <c r="S6" s="97">
        <f t="shared" si="7"/>
        <v>33</v>
      </c>
    </row>
    <row r="7" customHeight="1" spans="1:19">
      <c r="A7" s="79">
        <v>190106</v>
      </c>
      <c r="B7" s="80" t="s">
        <v>24</v>
      </c>
      <c r="C7" s="83">
        <v>73.5</v>
      </c>
      <c r="D7" s="84">
        <v>34.5</v>
      </c>
      <c r="E7" s="83">
        <v>46</v>
      </c>
      <c r="F7" s="84">
        <v>91</v>
      </c>
      <c r="G7" s="83">
        <v>86</v>
      </c>
      <c r="H7" s="90">
        <v>76</v>
      </c>
      <c r="I7" s="98">
        <v>67</v>
      </c>
      <c r="J7" s="97">
        <f t="shared" si="0"/>
        <v>474</v>
      </c>
      <c r="K7" s="97">
        <f t="shared" si="8"/>
        <v>101</v>
      </c>
      <c r="L7" s="97">
        <f t="shared" si="9"/>
        <v>14</v>
      </c>
      <c r="M7" s="97">
        <f t="shared" si="1"/>
        <v>101</v>
      </c>
      <c r="N7" s="97">
        <f t="shared" si="2"/>
        <v>186</v>
      </c>
      <c r="O7" s="97">
        <f t="shared" si="3"/>
        <v>199</v>
      </c>
      <c r="P7" s="97">
        <f t="shared" si="4"/>
        <v>62</v>
      </c>
      <c r="Q7" s="97">
        <f t="shared" si="5"/>
        <v>34</v>
      </c>
      <c r="R7" s="97">
        <f t="shared" si="6"/>
        <v>70</v>
      </c>
      <c r="S7" s="97">
        <f t="shared" si="7"/>
        <v>90</v>
      </c>
    </row>
    <row r="8" customHeight="1" spans="1:19">
      <c r="A8" s="79">
        <v>190107</v>
      </c>
      <c r="B8" s="80" t="s">
        <v>25</v>
      </c>
      <c r="C8" s="83">
        <v>76</v>
      </c>
      <c r="D8" s="84">
        <v>60</v>
      </c>
      <c r="E8" s="83">
        <v>66</v>
      </c>
      <c r="F8" s="84">
        <v>95</v>
      </c>
      <c r="G8" s="83">
        <v>86</v>
      </c>
      <c r="H8" s="90">
        <v>90</v>
      </c>
      <c r="I8" s="98">
        <v>82</v>
      </c>
      <c r="J8" s="97">
        <f t="shared" si="0"/>
        <v>555</v>
      </c>
      <c r="K8" s="97">
        <f t="shared" si="8"/>
        <v>41</v>
      </c>
      <c r="L8" s="97">
        <f t="shared" si="9"/>
        <v>7</v>
      </c>
      <c r="M8" s="97">
        <f t="shared" si="1"/>
        <v>82</v>
      </c>
      <c r="N8" s="97">
        <f t="shared" si="2"/>
        <v>77</v>
      </c>
      <c r="O8" s="97">
        <f t="shared" si="3"/>
        <v>116</v>
      </c>
      <c r="P8" s="97">
        <f t="shared" si="4"/>
        <v>24</v>
      </c>
      <c r="Q8" s="97">
        <f t="shared" si="5"/>
        <v>34</v>
      </c>
      <c r="R8" s="97">
        <f t="shared" si="6"/>
        <v>24</v>
      </c>
      <c r="S8" s="97">
        <f t="shared" si="7"/>
        <v>33</v>
      </c>
    </row>
    <row r="9" customHeight="1" spans="1:19">
      <c r="A9" s="79">
        <v>190108</v>
      </c>
      <c r="B9" s="80" t="s">
        <v>26</v>
      </c>
      <c r="C9" s="83">
        <v>82.2</v>
      </c>
      <c r="D9" s="84">
        <v>30</v>
      </c>
      <c r="E9" s="83">
        <v>58</v>
      </c>
      <c r="F9" s="84">
        <v>93</v>
      </c>
      <c r="G9" s="83">
        <v>74</v>
      </c>
      <c r="H9" s="90">
        <v>81</v>
      </c>
      <c r="I9" s="98">
        <v>43</v>
      </c>
      <c r="J9" s="97">
        <f t="shared" si="0"/>
        <v>461.2</v>
      </c>
      <c r="K9" s="97">
        <f t="shared" si="8"/>
        <v>114</v>
      </c>
      <c r="L9" s="97">
        <f t="shared" si="9"/>
        <v>16</v>
      </c>
      <c r="M9" s="97">
        <f t="shared" si="1"/>
        <v>37</v>
      </c>
      <c r="N9" s="97">
        <f t="shared" si="2"/>
        <v>199</v>
      </c>
      <c r="O9" s="97">
        <f t="shared" si="3"/>
        <v>147</v>
      </c>
      <c r="P9" s="97">
        <f t="shared" si="4"/>
        <v>39</v>
      </c>
      <c r="Q9" s="97">
        <f t="shared" si="5"/>
        <v>103</v>
      </c>
      <c r="R9" s="97">
        <f t="shared" si="6"/>
        <v>48</v>
      </c>
      <c r="S9" s="97">
        <f t="shared" si="7"/>
        <v>204</v>
      </c>
    </row>
    <row r="10" customHeight="1" spans="1:19">
      <c r="A10" s="79">
        <v>190109</v>
      </c>
      <c r="B10" s="80" t="s">
        <v>27</v>
      </c>
      <c r="C10" s="83">
        <v>70</v>
      </c>
      <c r="D10" s="84">
        <v>66</v>
      </c>
      <c r="E10" s="83">
        <v>72.5</v>
      </c>
      <c r="F10" s="84">
        <v>87</v>
      </c>
      <c r="G10" s="83">
        <v>64</v>
      </c>
      <c r="H10" s="90">
        <v>65</v>
      </c>
      <c r="I10" s="98">
        <v>42</v>
      </c>
      <c r="J10" s="97">
        <f t="shared" si="0"/>
        <v>466.5</v>
      </c>
      <c r="K10" s="97">
        <f t="shared" si="8"/>
        <v>110</v>
      </c>
      <c r="L10" s="97">
        <f t="shared" si="9"/>
        <v>15</v>
      </c>
      <c r="M10" s="97">
        <f t="shared" si="1"/>
        <v>138</v>
      </c>
      <c r="N10" s="97">
        <f t="shared" si="2"/>
        <v>61</v>
      </c>
      <c r="O10" s="97">
        <f t="shared" si="3"/>
        <v>81</v>
      </c>
      <c r="P10" s="97">
        <f t="shared" si="4"/>
        <v>102</v>
      </c>
      <c r="Q10" s="97">
        <f t="shared" si="5"/>
        <v>157</v>
      </c>
      <c r="R10" s="97">
        <f t="shared" si="6"/>
        <v>99</v>
      </c>
      <c r="S10" s="97">
        <f t="shared" si="7"/>
        <v>210</v>
      </c>
    </row>
    <row r="11" customHeight="1" spans="1:19">
      <c r="A11" s="79">
        <v>190110</v>
      </c>
      <c r="B11" s="80" t="s">
        <v>28</v>
      </c>
      <c r="C11" s="83">
        <v>79.5</v>
      </c>
      <c r="D11" s="84">
        <v>44</v>
      </c>
      <c r="E11" s="83">
        <v>55</v>
      </c>
      <c r="F11" s="84">
        <v>98</v>
      </c>
      <c r="G11" s="83">
        <v>76</v>
      </c>
      <c r="H11" s="90">
        <v>50</v>
      </c>
      <c r="I11" s="98">
        <v>43</v>
      </c>
      <c r="J11" s="97">
        <f t="shared" si="0"/>
        <v>445.5</v>
      </c>
      <c r="K11" s="97">
        <f t="shared" si="8"/>
        <v>122</v>
      </c>
      <c r="L11" s="97">
        <f t="shared" si="9"/>
        <v>17</v>
      </c>
      <c r="M11" s="97">
        <f t="shared" si="1"/>
        <v>56</v>
      </c>
      <c r="N11" s="97">
        <f t="shared" si="2"/>
        <v>151</v>
      </c>
      <c r="O11" s="97">
        <f t="shared" si="3"/>
        <v>166</v>
      </c>
      <c r="P11" s="97">
        <f t="shared" si="4"/>
        <v>4</v>
      </c>
      <c r="Q11" s="97">
        <f t="shared" si="5"/>
        <v>90</v>
      </c>
      <c r="R11" s="97">
        <f t="shared" si="6"/>
        <v>153</v>
      </c>
      <c r="S11" s="97">
        <f t="shared" si="7"/>
        <v>204</v>
      </c>
    </row>
    <row r="12" customHeight="1" spans="1:19">
      <c r="A12" s="79">
        <v>190111</v>
      </c>
      <c r="B12" s="80" t="s">
        <v>29</v>
      </c>
      <c r="C12" s="83">
        <v>74</v>
      </c>
      <c r="D12" s="84">
        <v>21</v>
      </c>
      <c r="E12" s="83">
        <v>54</v>
      </c>
      <c r="F12" s="84">
        <v>75</v>
      </c>
      <c r="G12" s="83">
        <v>70</v>
      </c>
      <c r="H12" s="90">
        <v>56</v>
      </c>
      <c r="I12" s="98">
        <v>51</v>
      </c>
      <c r="J12" s="97">
        <f t="shared" si="0"/>
        <v>401</v>
      </c>
      <c r="K12" s="97">
        <f t="shared" si="8"/>
        <v>168</v>
      </c>
      <c r="L12" s="97">
        <f t="shared" si="9"/>
        <v>22</v>
      </c>
      <c r="M12" s="97">
        <f t="shared" si="1"/>
        <v>96</v>
      </c>
      <c r="N12" s="97">
        <f t="shared" si="2"/>
        <v>237</v>
      </c>
      <c r="O12" s="97">
        <f t="shared" si="3"/>
        <v>169</v>
      </c>
      <c r="P12" s="97">
        <f t="shared" si="4"/>
        <v>198</v>
      </c>
      <c r="Q12" s="97">
        <f t="shared" si="5"/>
        <v>123</v>
      </c>
      <c r="R12" s="97">
        <f t="shared" si="6"/>
        <v>133</v>
      </c>
      <c r="S12" s="97">
        <f t="shared" si="7"/>
        <v>160</v>
      </c>
    </row>
    <row r="13" customHeight="1" spans="1:19">
      <c r="A13" s="79">
        <v>190112</v>
      </c>
      <c r="B13" s="80" t="s">
        <v>30</v>
      </c>
      <c r="C13" s="83">
        <v>46.5</v>
      </c>
      <c r="D13" s="84">
        <v>29</v>
      </c>
      <c r="E13" s="83">
        <v>53</v>
      </c>
      <c r="F13" s="84">
        <v>73</v>
      </c>
      <c r="G13" s="83">
        <v>41</v>
      </c>
      <c r="H13" s="90">
        <v>31</v>
      </c>
      <c r="I13" s="98">
        <v>32</v>
      </c>
      <c r="J13" s="97">
        <f t="shared" si="0"/>
        <v>305.5</v>
      </c>
      <c r="K13" s="97">
        <f t="shared" si="8"/>
        <v>249</v>
      </c>
      <c r="L13" s="97">
        <f t="shared" si="9"/>
        <v>34</v>
      </c>
      <c r="M13" s="97">
        <f t="shared" si="1"/>
        <v>276</v>
      </c>
      <c r="N13" s="97">
        <f t="shared" si="2"/>
        <v>205</v>
      </c>
      <c r="O13" s="97">
        <f t="shared" si="3"/>
        <v>172</v>
      </c>
      <c r="P13" s="97">
        <f t="shared" si="4"/>
        <v>215</v>
      </c>
      <c r="Q13" s="97">
        <f t="shared" si="5"/>
        <v>246</v>
      </c>
      <c r="R13" s="97">
        <f t="shared" si="6"/>
        <v>266</v>
      </c>
      <c r="S13" s="97">
        <f t="shared" si="7"/>
        <v>251</v>
      </c>
    </row>
    <row r="14" customHeight="1" spans="1:19">
      <c r="A14" s="79">
        <v>190113</v>
      </c>
      <c r="B14" s="80" t="s">
        <v>31</v>
      </c>
      <c r="C14" s="83">
        <v>75.5</v>
      </c>
      <c r="D14" s="84">
        <v>54</v>
      </c>
      <c r="E14" s="83">
        <v>57.5</v>
      </c>
      <c r="F14" s="84">
        <v>82</v>
      </c>
      <c r="G14" s="83">
        <v>73</v>
      </c>
      <c r="H14" s="90">
        <v>24</v>
      </c>
      <c r="I14" s="98">
        <v>36</v>
      </c>
      <c r="J14" s="97">
        <f t="shared" si="0"/>
        <v>402</v>
      </c>
      <c r="K14" s="97">
        <f t="shared" si="8"/>
        <v>166</v>
      </c>
      <c r="L14" s="97">
        <f t="shared" si="9"/>
        <v>21</v>
      </c>
      <c r="M14" s="97">
        <f t="shared" si="1"/>
        <v>87</v>
      </c>
      <c r="N14" s="97">
        <f t="shared" si="2"/>
        <v>97</v>
      </c>
      <c r="O14" s="97">
        <f t="shared" si="3"/>
        <v>148</v>
      </c>
      <c r="P14" s="97">
        <f t="shared" si="4"/>
        <v>135</v>
      </c>
      <c r="Q14" s="97">
        <f t="shared" si="5"/>
        <v>109</v>
      </c>
      <c r="R14" s="97">
        <f t="shared" si="6"/>
        <v>284</v>
      </c>
      <c r="S14" s="97">
        <f t="shared" si="7"/>
        <v>237</v>
      </c>
    </row>
    <row r="15" customHeight="1" spans="1:19">
      <c r="A15" s="79">
        <v>190114</v>
      </c>
      <c r="B15" s="80" t="s">
        <v>32</v>
      </c>
      <c r="C15" s="83">
        <v>71</v>
      </c>
      <c r="D15" s="84">
        <v>12</v>
      </c>
      <c r="E15" s="83">
        <v>38</v>
      </c>
      <c r="F15" s="84">
        <v>81</v>
      </c>
      <c r="G15" s="83">
        <v>43</v>
      </c>
      <c r="H15" s="90">
        <v>24</v>
      </c>
      <c r="I15" s="98">
        <v>49</v>
      </c>
      <c r="J15" s="97">
        <f t="shared" si="0"/>
        <v>318</v>
      </c>
      <c r="K15" s="97">
        <f t="shared" si="8"/>
        <v>237</v>
      </c>
      <c r="L15" s="97">
        <f t="shared" si="9"/>
        <v>32</v>
      </c>
      <c r="M15" s="97">
        <f t="shared" si="1"/>
        <v>125</v>
      </c>
      <c r="N15" s="97">
        <f t="shared" si="2"/>
        <v>271</v>
      </c>
      <c r="O15" s="97">
        <f t="shared" si="3"/>
        <v>235</v>
      </c>
      <c r="P15" s="97">
        <f t="shared" si="4"/>
        <v>144</v>
      </c>
      <c r="Q15" s="97">
        <f t="shared" si="5"/>
        <v>244</v>
      </c>
      <c r="R15" s="97">
        <f t="shared" si="6"/>
        <v>284</v>
      </c>
      <c r="S15" s="97">
        <f t="shared" si="7"/>
        <v>173</v>
      </c>
    </row>
    <row r="16" customHeight="1" spans="1:19">
      <c r="A16" s="79">
        <v>190115</v>
      </c>
      <c r="B16" s="80" t="s">
        <v>33</v>
      </c>
      <c r="C16" s="83">
        <v>54</v>
      </c>
      <c r="D16" s="84">
        <v>12</v>
      </c>
      <c r="E16" s="83">
        <v>29</v>
      </c>
      <c r="F16" s="84">
        <v>63</v>
      </c>
      <c r="G16" s="83">
        <v>50</v>
      </c>
      <c r="H16" s="90">
        <v>21</v>
      </c>
      <c r="I16" s="98">
        <v>40</v>
      </c>
      <c r="J16" s="97">
        <f t="shared" si="0"/>
        <v>269</v>
      </c>
      <c r="K16" s="97">
        <f t="shared" si="8"/>
        <v>270</v>
      </c>
      <c r="L16" s="97">
        <f t="shared" si="9"/>
        <v>38</v>
      </c>
      <c r="M16" s="97">
        <f t="shared" si="1"/>
        <v>247</v>
      </c>
      <c r="N16" s="97">
        <f t="shared" si="2"/>
        <v>271</v>
      </c>
      <c r="O16" s="97">
        <f t="shared" si="3"/>
        <v>272</v>
      </c>
      <c r="P16" s="97">
        <f t="shared" si="4"/>
        <v>256</v>
      </c>
      <c r="Q16" s="97">
        <f t="shared" si="5"/>
        <v>215</v>
      </c>
      <c r="R16" s="97">
        <f t="shared" si="6"/>
        <v>293</v>
      </c>
      <c r="S16" s="97">
        <f t="shared" si="7"/>
        <v>221</v>
      </c>
    </row>
    <row r="17" customHeight="1" spans="1:19">
      <c r="A17" s="79">
        <v>190116</v>
      </c>
      <c r="B17" s="80" t="s">
        <v>34</v>
      </c>
      <c r="C17" s="83">
        <v>68</v>
      </c>
      <c r="D17" s="84">
        <v>36</v>
      </c>
      <c r="E17" s="83">
        <v>46</v>
      </c>
      <c r="F17" s="84">
        <v>76</v>
      </c>
      <c r="G17" s="83">
        <v>57</v>
      </c>
      <c r="H17" s="90">
        <v>43</v>
      </c>
      <c r="I17" s="98">
        <v>48</v>
      </c>
      <c r="J17" s="97">
        <f t="shared" si="0"/>
        <v>374</v>
      </c>
      <c r="K17" s="97">
        <f t="shared" si="8"/>
        <v>191</v>
      </c>
      <c r="L17" s="97">
        <f t="shared" si="9"/>
        <v>26</v>
      </c>
      <c r="M17" s="97">
        <f t="shared" si="1"/>
        <v>158</v>
      </c>
      <c r="N17" s="97">
        <f t="shared" si="2"/>
        <v>178</v>
      </c>
      <c r="O17" s="97">
        <f t="shared" si="3"/>
        <v>199</v>
      </c>
      <c r="P17" s="97">
        <f t="shared" si="4"/>
        <v>188</v>
      </c>
      <c r="Q17" s="97">
        <f t="shared" si="5"/>
        <v>191</v>
      </c>
      <c r="R17" s="97">
        <f t="shared" si="6"/>
        <v>188</v>
      </c>
      <c r="S17" s="97">
        <f t="shared" si="7"/>
        <v>178</v>
      </c>
    </row>
    <row r="18" customHeight="1" spans="1:19">
      <c r="A18" s="79">
        <v>190117</v>
      </c>
      <c r="B18" s="80" t="s">
        <v>35</v>
      </c>
      <c r="C18" s="83">
        <v>83</v>
      </c>
      <c r="D18" s="84">
        <v>63.5</v>
      </c>
      <c r="E18" s="83">
        <v>82.5</v>
      </c>
      <c r="F18" s="84">
        <v>93</v>
      </c>
      <c r="G18" s="83">
        <v>90</v>
      </c>
      <c r="H18" s="90">
        <v>93</v>
      </c>
      <c r="I18" s="98">
        <v>76</v>
      </c>
      <c r="J18" s="97">
        <f t="shared" si="0"/>
        <v>581</v>
      </c>
      <c r="K18" s="97">
        <f t="shared" si="8"/>
        <v>26</v>
      </c>
      <c r="L18" s="97">
        <f t="shared" si="9"/>
        <v>4</v>
      </c>
      <c r="M18" s="97">
        <f t="shared" si="1"/>
        <v>28</v>
      </c>
      <c r="N18" s="97">
        <f t="shared" si="2"/>
        <v>67</v>
      </c>
      <c r="O18" s="97">
        <f t="shared" si="3"/>
        <v>23</v>
      </c>
      <c r="P18" s="97">
        <f t="shared" si="4"/>
        <v>39</v>
      </c>
      <c r="Q18" s="97">
        <f t="shared" si="5"/>
        <v>15</v>
      </c>
      <c r="R18" s="97">
        <f t="shared" si="6"/>
        <v>16</v>
      </c>
      <c r="S18" s="97">
        <f t="shared" si="7"/>
        <v>52</v>
      </c>
    </row>
    <row r="19" customHeight="1" spans="1:19">
      <c r="A19" s="79">
        <v>190118</v>
      </c>
      <c r="B19" s="80" t="s">
        <v>36</v>
      </c>
      <c r="C19" s="83">
        <v>89</v>
      </c>
      <c r="D19" s="84">
        <v>76</v>
      </c>
      <c r="E19" s="83">
        <v>88.5</v>
      </c>
      <c r="F19" s="84">
        <v>96</v>
      </c>
      <c r="G19" s="83">
        <v>91</v>
      </c>
      <c r="H19" s="90">
        <v>76</v>
      </c>
      <c r="I19" s="98">
        <v>84</v>
      </c>
      <c r="J19" s="97">
        <f t="shared" si="0"/>
        <v>600.5</v>
      </c>
      <c r="K19" s="97">
        <f t="shared" si="8"/>
        <v>20</v>
      </c>
      <c r="L19" s="97">
        <f t="shared" si="9"/>
        <v>1</v>
      </c>
      <c r="M19" s="97">
        <f t="shared" si="1"/>
        <v>6</v>
      </c>
      <c r="N19" s="97">
        <f t="shared" si="2"/>
        <v>30</v>
      </c>
      <c r="O19" s="97">
        <f t="shared" si="3"/>
        <v>9</v>
      </c>
      <c r="P19" s="97">
        <f t="shared" si="4"/>
        <v>18</v>
      </c>
      <c r="Q19" s="97">
        <f t="shared" si="5"/>
        <v>13</v>
      </c>
      <c r="R19" s="97">
        <f t="shared" si="6"/>
        <v>70</v>
      </c>
      <c r="S19" s="97">
        <f t="shared" si="7"/>
        <v>30</v>
      </c>
    </row>
    <row r="20" customHeight="1" spans="1:19">
      <c r="A20" s="79">
        <v>190119</v>
      </c>
      <c r="B20" s="80" t="s">
        <v>37</v>
      </c>
      <c r="C20" s="83">
        <v>64.5</v>
      </c>
      <c r="D20" s="84">
        <v>46</v>
      </c>
      <c r="E20" s="83">
        <v>52.5</v>
      </c>
      <c r="F20" s="84">
        <v>74</v>
      </c>
      <c r="G20" s="83">
        <v>35</v>
      </c>
      <c r="H20" s="90">
        <v>32</v>
      </c>
      <c r="I20" s="98">
        <v>49</v>
      </c>
      <c r="J20" s="97">
        <f t="shared" si="0"/>
        <v>353</v>
      </c>
      <c r="K20" s="97">
        <f t="shared" si="8"/>
        <v>205</v>
      </c>
      <c r="L20" s="97">
        <f t="shared" si="9"/>
        <v>30</v>
      </c>
      <c r="M20" s="97">
        <f t="shared" si="1"/>
        <v>190</v>
      </c>
      <c r="N20" s="97">
        <f t="shared" si="2"/>
        <v>141</v>
      </c>
      <c r="O20" s="97">
        <f t="shared" si="3"/>
        <v>175</v>
      </c>
      <c r="P20" s="97">
        <f t="shared" si="4"/>
        <v>208</v>
      </c>
      <c r="Q20" s="97">
        <f t="shared" si="5"/>
        <v>271</v>
      </c>
      <c r="R20" s="97">
        <f t="shared" si="6"/>
        <v>258</v>
      </c>
      <c r="S20" s="97">
        <f t="shared" si="7"/>
        <v>173</v>
      </c>
    </row>
    <row r="21" customHeight="1" spans="1:19">
      <c r="A21" s="79">
        <v>190120</v>
      </c>
      <c r="B21" s="80" t="s">
        <v>38</v>
      </c>
      <c r="C21" s="83">
        <v>85</v>
      </c>
      <c r="D21" s="84">
        <v>75</v>
      </c>
      <c r="E21" s="83">
        <v>74</v>
      </c>
      <c r="F21" s="84">
        <v>89</v>
      </c>
      <c r="G21" s="83">
        <v>78</v>
      </c>
      <c r="H21" s="90">
        <v>87</v>
      </c>
      <c r="I21" s="98">
        <v>71</v>
      </c>
      <c r="J21" s="97">
        <f t="shared" si="0"/>
        <v>559</v>
      </c>
      <c r="K21" s="97">
        <f t="shared" si="8"/>
        <v>37</v>
      </c>
      <c r="L21" s="97">
        <f t="shared" si="9"/>
        <v>5</v>
      </c>
      <c r="M21" s="97">
        <f t="shared" si="1"/>
        <v>18</v>
      </c>
      <c r="N21" s="97">
        <f t="shared" si="2"/>
        <v>34</v>
      </c>
      <c r="O21" s="97">
        <f t="shared" si="3"/>
        <v>71</v>
      </c>
      <c r="P21" s="97">
        <f t="shared" si="4"/>
        <v>74</v>
      </c>
      <c r="Q21" s="97">
        <f t="shared" si="5"/>
        <v>79</v>
      </c>
      <c r="R21" s="97">
        <f t="shared" si="6"/>
        <v>33</v>
      </c>
      <c r="S21" s="97">
        <f t="shared" si="7"/>
        <v>73</v>
      </c>
    </row>
    <row r="22" customHeight="1" spans="1:19">
      <c r="A22" s="79">
        <v>190121</v>
      </c>
      <c r="B22" s="80" t="s">
        <v>39</v>
      </c>
      <c r="C22" s="83">
        <v>61</v>
      </c>
      <c r="D22" s="84">
        <v>48</v>
      </c>
      <c r="E22" s="83">
        <v>56.5</v>
      </c>
      <c r="F22" s="84">
        <v>67</v>
      </c>
      <c r="G22" s="83">
        <v>58</v>
      </c>
      <c r="H22" s="90">
        <v>65</v>
      </c>
      <c r="I22" s="98">
        <v>60</v>
      </c>
      <c r="J22" s="97">
        <f t="shared" si="0"/>
        <v>415.5</v>
      </c>
      <c r="K22" s="97">
        <f t="shared" si="8"/>
        <v>151</v>
      </c>
      <c r="L22" s="97">
        <f t="shared" si="9"/>
        <v>19</v>
      </c>
      <c r="M22" s="97">
        <f t="shared" si="1"/>
        <v>214</v>
      </c>
      <c r="N22" s="97">
        <f t="shared" si="2"/>
        <v>130</v>
      </c>
      <c r="O22" s="97">
        <f t="shared" si="3"/>
        <v>156</v>
      </c>
      <c r="P22" s="97">
        <f t="shared" si="4"/>
        <v>243</v>
      </c>
      <c r="Q22" s="97">
        <f t="shared" si="5"/>
        <v>187</v>
      </c>
      <c r="R22" s="97">
        <f t="shared" si="6"/>
        <v>99</v>
      </c>
      <c r="S22" s="97">
        <f t="shared" si="7"/>
        <v>113</v>
      </c>
    </row>
    <row r="23" customHeight="1" spans="1:19">
      <c r="A23" s="79">
        <v>190122</v>
      </c>
      <c r="B23" s="80" t="s">
        <v>40</v>
      </c>
      <c r="C23" s="83">
        <v>60</v>
      </c>
      <c r="D23" s="84">
        <v>13</v>
      </c>
      <c r="E23" s="83">
        <v>29.5</v>
      </c>
      <c r="F23" s="91">
        <v>77</v>
      </c>
      <c r="G23" s="83">
        <v>40</v>
      </c>
      <c r="H23" s="90">
        <v>42</v>
      </c>
      <c r="I23" s="99">
        <v>35</v>
      </c>
      <c r="J23" s="97">
        <f t="shared" si="0"/>
        <v>296.5</v>
      </c>
      <c r="K23" s="97">
        <f t="shared" si="8"/>
        <v>258</v>
      </c>
      <c r="L23" s="97">
        <f t="shared" si="9"/>
        <v>37</v>
      </c>
      <c r="M23" s="97">
        <f t="shared" si="1"/>
        <v>219</v>
      </c>
      <c r="N23" s="97">
        <f t="shared" si="2"/>
        <v>266</v>
      </c>
      <c r="O23" s="97">
        <f t="shared" si="3"/>
        <v>269</v>
      </c>
      <c r="P23" s="97">
        <f t="shared" si="4"/>
        <v>174</v>
      </c>
      <c r="Q23" s="97">
        <f t="shared" si="5"/>
        <v>252</v>
      </c>
      <c r="R23" s="97">
        <f t="shared" si="6"/>
        <v>193</v>
      </c>
      <c r="S23" s="97">
        <f t="shared" si="7"/>
        <v>239</v>
      </c>
    </row>
    <row r="24" customHeight="1" spans="1:19">
      <c r="A24" s="79">
        <v>190123</v>
      </c>
      <c r="B24" s="80" t="s">
        <v>41</v>
      </c>
      <c r="C24" s="83">
        <v>64</v>
      </c>
      <c r="D24" s="84">
        <v>18</v>
      </c>
      <c r="E24" s="83">
        <v>30.5</v>
      </c>
      <c r="F24" s="84">
        <v>88</v>
      </c>
      <c r="G24" s="83">
        <v>46</v>
      </c>
      <c r="H24" s="90">
        <v>40</v>
      </c>
      <c r="I24" s="96">
        <v>48</v>
      </c>
      <c r="J24" s="97">
        <f t="shared" si="0"/>
        <v>334.5</v>
      </c>
      <c r="K24" s="97">
        <f t="shared" si="8"/>
        <v>221</v>
      </c>
      <c r="L24" s="97">
        <f t="shared" si="9"/>
        <v>31</v>
      </c>
      <c r="M24" s="97">
        <f t="shared" si="1"/>
        <v>193</v>
      </c>
      <c r="N24" s="97">
        <f t="shared" si="2"/>
        <v>247</v>
      </c>
      <c r="O24" s="97">
        <f t="shared" si="3"/>
        <v>263</v>
      </c>
      <c r="P24" s="97">
        <f t="shared" si="4"/>
        <v>88</v>
      </c>
      <c r="Q24" s="97">
        <f t="shared" si="5"/>
        <v>228</v>
      </c>
      <c r="R24" s="97">
        <f t="shared" si="6"/>
        <v>207</v>
      </c>
      <c r="S24" s="97">
        <f t="shared" si="7"/>
        <v>178</v>
      </c>
    </row>
    <row r="25" customHeight="1" spans="1:19">
      <c r="A25" s="79">
        <v>190124</v>
      </c>
      <c r="B25" s="80" t="s">
        <v>42</v>
      </c>
      <c r="C25" s="83">
        <v>61.5</v>
      </c>
      <c r="D25" s="84">
        <v>44</v>
      </c>
      <c r="E25" s="83">
        <v>55.5</v>
      </c>
      <c r="F25" s="84">
        <v>72</v>
      </c>
      <c r="G25" s="83">
        <v>34</v>
      </c>
      <c r="H25" s="90">
        <v>43</v>
      </c>
      <c r="I25" s="98">
        <v>45</v>
      </c>
      <c r="J25" s="97">
        <f t="shared" si="0"/>
        <v>355</v>
      </c>
      <c r="K25" s="97">
        <f t="shared" si="8"/>
        <v>204</v>
      </c>
      <c r="L25" s="97">
        <f t="shared" si="9"/>
        <v>29</v>
      </c>
      <c r="M25" s="97">
        <f t="shared" si="1"/>
        <v>212</v>
      </c>
      <c r="N25" s="97">
        <f t="shared" si="2"/>
        <v>151</v>
      </c>
      <c r="O25" s="97">
        <f t="shared" si="3"/>
        <v>162</v>
      </c>
      <c r="P25" s="97">
        <f t="shared" si="4"/>
        <v>222</v>
      </c>
      <c r="Q25" s="97">
        <f t="shared" si="5"/>
        <v>275</v>
      </c>
      <c r="R25" s="97">
        <f t="shared" si="6"/>
        <v>188</v>
      </c>
      <c r="S25" s="97">
        <f t="shared" si="7"/>
        <v>193</v>
      </c>
    </row>
    <row r="26" customHeight="1" spans="1:19">
      <c r="A26" s="79">
        <v>190125</v>
      </c>
      <c r="B26" s="80" t="s">
        <v>43</v>
      </c>
      <c r="C26" s="83">
        <v>74</v>
      </c>
      <c r="D26" s="84">
        <v>35</v>
      </c>
      <c r="E26" s="83">
        <v>50</v>
      </c>
      <c r="F26" s="84">
        <v>92</v>
      </c>
      <c r="G26" s="83">
        <v>71</v>
      </c>
      <c r="H26" s="90">
        <v>44</v>
      </c>
      <c r="I26" s="98">
        <v>35</v>
      </c>
      <c r="J26" s="97">
        <f t="shared" si="0"/>
        <v>401</v>
      </c>
      <c r="K26" s="97">
        <f t="shared" si="8"/>
        <v>168</v>
      </c>
      <c r="L26" s="97">
        <f t="shared" si="9"/>
        <v>22</v>
      </c>
      <c r="M26" s="97">
        <f t="shared" si="1"/>
        <v>96</v>
      </c>
      <c r="N26" s="97">
        <f t="shared" si="2"/>
        <v>184</v>
      </c>
      <c r="O26" s="97">
        <f t="shared" si="3"/>
        <v>183</v>
      </c>
      <c r="P26" s="97">
        <f t="shared" si="4"/>
        <v>49</v>
      </c>
      <c r="Q26" s="97">
        <f t="shared" si="5"/>
        <v>117</v>
      </c>
      <c r="R26" s="97">
        <f t="shared" si="6"/>
        <v>183</v>
      </c>
      <c r="S26" s="97">
        <f t="shared" si="7"/>
        <v>239</v>
      </c>
    </row>
    <row r="27" customHeight="1" spans="1:19">
      <c r="A27" s="79">
        <v>190126</v>
      </c>
      <c r="B27" s="80" t="s">
        <v>44</v>
      </c>
      <c r="C27" s="83">
        <v>62</v>
      </c>
      <c r="D27" s="84">
        <v>46</v>
      </c>
      <c r="E27" s="83">
        <v>57.5</v>
      </c>
      <c r="F27" s="84">
        <v>74</v>
      </c>
      <c r="G27" s="83">
        <v>46</v>
      </c>
      <c r="H27" s="90">
        <v>55.5</v>
      </c>
      <c r="I27" s="98">
        <v>58</v>
      </c>
      <c r="J27" s="97">
        <f t="shared" si="0"/>
        <v>399</v>
      </c>
      <c r="K27" s="97">
        <f t="shared" si="8"/>
        <v>170</v>
      </c>
      <c r="L27" s="97">
        <f t="shared" si="9"/>
        <v>24</v>
      </c>
      <c r="M27" s="97">
        <f t="shared" si="1"/>
        <v>206</v>
      </c>
      <c r="N27" s="97">
        <f t="shared" si="2"/>
        <v>141</v>
      </c>
      <c r="O27" s="97">
        <f t="shared" si="3"/>
        <v>148</v>
      </c>
      <c r="P27" s="97">
        <f t="shared" si="4"/>
        <v>208</v>
      </c>
      <c r="Q27" s="97">
        <f t="shared" si="5"/>
        <v>228</v>
      </c>
      <c r="R27" s="97">
        <f t="shared" si="6"/>
        <v>137</v>
      </c>
      <c r="S27" s="97">
        <f t="shared" si="7"/>
        <v>128</v>
      </c>
    </row>
    <row r="28" customHeight="1" spans="1:19">
      <c r="A28" s="79">
        <v>190127</v>
      </c>
      <c r="B28" s="80" t="s">
        <v>45</v>
      </c>
      <c r="C28" s="83">
        <v>53</v>
      </c>
      <c r="D28" s="84">
        <v>20</v>
      </c>
      <c r="E28" s="83">
        <v>43</v>
      </c>
      <c r="F28" s="84">
        <v>77</v>
      </c>
      <c r="G28" s="83">
        <v>41</v>
      </c>
      <c r="H28" s="90">
        <v>40</v>
      </c>
      <c r="I28" s="98">
        <v>29</v>
      </c>
      <c r="J28" s="97">
        <f t="shared" si="0"/>
        <v>303</v>
      </c>
      <c r="K28" s="97">
        <f t="shared" si="8"/>
        <v>252</v>
      </c>
      <c r="L28" s="97">
        <f t="shared" si="9"/>
        <v>35</v>
      </c>
      <c r="M28" s="97">
        <f t="shared" si="1"/>
        <v>253</v>
      </c>
      <c r="N28" s="97">
        <f t="shared" si="2"/>
        <v>239</v>
      </c>
      <c r="O28" s="97">
        <f t="shared" si="3"/>
        <v>215</v>
      </c>
      <c r="P28" s="97">
        <f t="shared" si="4"/>
        <v>174</v>
      </c>
      <c r="Q28" s="97">
        <f t="shared" si="5"/>
        <v>246</v>
      </c>
      <c r="R28" s="97">
        <f t="shared" si="6"/>
        <v>207</v>
      </c>
      <c r="S28" s="97">
        <f t="shared" si="7"/>
        <v>271</v>
      </c>
    </row>
    <row r="29" customHeight="1" spans="1:19">
      <c r="A29" s="79">
        <v>190128</v>
      </c>
      <c r="B29" s="80" t="s">
        <v>46</v>
      </c>
      <c r="C29" s="83">
        <v>85</v>
      </c>
      <c r="D29" s="84">
        <v>36</v>
      </c>
      <c r="E29" s="83">
        <v>46.5</v>
      </c>
      <c r="F29" s="84">
        <v>95</v>
      </c>
      <c r="G29" s="83">
        <v>89</v>
      </c>
      <c r="H29" s="90">
        <v>69</v>
      </c>
      <c r="I29" s="98">
        <v>55</v>
      </c>
      <c r="J29" s="97">
        <f t="shared" si="0"/>
        <v>475.5</v>
      </c>
      <c r="K29" s="97">
        <f t="shared" si="8"/>
        <v>100</v>
      </c>
      <c r="L29" s="97">
        <f t="shared" si="9"/>
        <v>13</v>
      </c>
      <c r="M29" s="97">
        <f t="shared" si="1"/>
        <v>18</v>
      </c>
      <c r="N29" s="97">
        <f t="shared" si="2"/>
        <v>178</v>
      </c>
      <c r="O29" s="97">
        <f t="shared" si="3"/>
        <v>195</v>
      </c>
      <c r="P29" s="97">
        <f t="shared" si="4"/>
        <v>24</v>
      </c>
      <c r="Q29" s="97">
        <f t="shared" si="5"/>
        <v>21</v>
      </c>
      <c r="R29" s="97">
        <f t="shared" si="6"/>
        <v>82</v>
      </c>
      <c r="S29" s="97">
        <f t="shared" si="7"/>
        <v>141</v>
      </c>
    </row>
    <row r="30" customHeight="1" spans="1:19">
      <c r="A30" s="79">
        <v>190129</v>
      </c>
      <c r="B30" s="80" t="s">
        <v>47</v>
      </c>
      <c r="C30" s="83">
        <v>70</v>
      </c>
      <c r="D30" s="84">
        <v>54</v>
      </c>
      <c r="E30" s="83">
        <v>62</v>
      </c>
      <c r="F30" s="84">
        <v>80</v>
      </c>
      <c r="G30" s="83">
        <v>59</v>
      </c>
      <c r="H30" s="90">
        <v>53</v>
      </c>
      <c r="I30" s="98">
        <v>46</v>
      </c>
      <c r="J30" s="97">
        <f t="shared" si="0"/>
        <v>424</v>
      </c>
      <c r="K30" s="97">
        <f t="shared" si="8"/>
        <v>140</v>
      </c>
      <c r="L30" s="97">
        <f t="shared" si="9"/>
        <v>18</v>
      </c>
      <c r="M30" s="97">
        <f t="shared" si="1"/>
        <v>138</v>
      </c>
      <c r="N30" s="97">
        <f t="shared" si="2"/>
        <v>97</v>
      </c>
      <c r="O30" s="97">
        <f t="shared" si="3"/>
        <v>129</v>
      </c>
      <c r="P30" s="97">
        <f t="shared" si="4"/>
        <v>151</v>
      </c>
      <c r="Q30" s="97">
        <f t="shared" si="5"/>
        <v>185</v>
      </c>
      <c r="R30" s="97">
        <f t="shared" si="6"/>
        <v>141</v>
      </c>
      <c r="S30" s="97">
        <f t="shared" si="7"/>
        <v>186</v>
      </c>
    </row>
    <row r="31" customHeight="1" spans="1:19">
      <c r="A31" s="79">
        <v>190130</v>
      </c>
      <c r="B31" s="80" t="s">
        <v>48</v>
      </c>
      <c r="C31" s="83">
        <v>74.5</v>
      </c>
      <c r="D31" s="84">
        <v>63</v>
      </c>
      <c r="E31" s="83">
        <v>50</v>
      </c>
      <c r="F31" s="84">
        <v>94</v>
      </c>
      <c r="G31" s="85">
        <v>79</v>
      </c>
      <c r="H31" s="90">
        <v>71</v>
      </c>
      <c r="I31" s="98">
        <v>69</v>
      </c>
      <c r="J31" s="97">
        <f t="shared" si="0"/>
        <v>500.5</v>
      </c>
      <c r="K31" s="97">
        <f t="shared" si="8"/>
        <v>81</v>
      </c>
      <c r="L31" s="97">
        <f t="shared" si="9"/>
        <v>10</v>
      </c>
      <c r="M31" s="97">
        <f t="shared" si="1"/>
        <v>93</v>
      </c>
      <c r="N31" s="97">
        <f t="shared" si="2"/>
        <v>68</v>
      </c>
      <c r="O31" s="97">
        <f t="shared" si="3"/>
        <v>183</v>
      </c>
      <c r="P31" s="97">
        <f t="shared" si="4"/>
        <v>35</v>
      </c>
      <c r="Q31" s="97">
        <f t="shared" si="5"/>
        <v>69</v>
      </c>
      <c r="R31" s="97">
        <f t="shared" si="6"/>
        <v>79</v>
      </c>
      <c r="S31" s="97">
        <f t="shared" si="7"/>
        <v>84</v>
      </c>
    </row>
    <row r="32" customHeight="1" spans="1:19">
      <c r="A32" s="79">
        <v>190131</v>
      </c>
      <c r="B32" s="80" t="s">
        <v>350</v>
      </c>
      <c r="C32" s="83">
        <v>71</v>
      </c>
      <c r="D32" s="84">
        <v>62</v>
      </c>
      <c r="E32" s="83">
        <v>74</v>
      </c>
      <c r="F32" s="84">
        <v>87</v>
      </c>
      <c r="G32" s="83">
        <v>78</v>
      </c>
      <c r="H32" s="90">
        <v>78</v>
      </c>
      <c r="I32" s="98">
        <v>88</v>
      </c>
      <c r="J32" s="97">
        <f t="shared" si="0"/>
        <v>538</v>
      </c>
      <c r="K32" s="97">
        <f t="shared" si="8"/>
        <v>50</v>
      </c>
      <c r="L32" s="97">
        <f t="shared" si="9"/>
        <v>8</v>
      </c>
      <c r="M32" s="97">
        <f t="shared" si="1"/>
        <v>125</v>
      </c>
      <c r="N32" s="97">
        <f t="shared" si="2"/>
        <v>71</v>
      </c>
      <c r="O32" s="97">
        <f t="shared" si="3"/>
        <v>71</v>
      </c>
      <c r="P32" s="97">
        <f t="shared" si="4"/>
        <v>102</v>
      </c>
      <c r="Q32" s="97">
        <f t="shared" si="5"/>
        <v>79</v>
      </c>
      <c r="R32" s="97">
        <f t="shared" si="6"/>
        <v>64</v>
      </c>
      <c r="S32" s="97">
        <f t="shared" si="7"/>
        <v>16</v>
      </c>
    </row>
    <row r="33" customHeight="1" spans="1:19">
      <c r="A33" s="79">
        <v>190132</v>
      </c>
      <c r="B33" s="80" t="s">
        <v>50</v>
      </c>
      <c r="C33" s="83">
        <v>79</v>
      </c>
      <c r="D33" s="84">
        <v>57</v>
      </c>
      <c r="E33" s="83">
        <v>49.5</v>
      </c>
      <c r="F33" s="84">
        <v>92</v>
      </c>
      <c r="G33" s="83">
        <v>77</v>
      </c>
      <c r="H33" s="90">
        <v>51</v>
      </c>
      <c r="I33" s="98">
        <v>85</v>
      </c>
      <c r="J33" s="97">
        <f t="shared" si="0"/>
        <v>490.5</v>
      </c>
      <c r="K33" s="97">
        <f t="shared" si="8"/>
        <v>92</v>
      </c>
      <c r="L33" s="97">
        <f t="shared" si="9"/>
        <v>12</v>
      </c>
      <c r="M33" s="97">
        <f t="shared" si="1"/>
        <v>62</v>
      </c>
      <c r="N33" s="97">
        <f t="shared" si="2"/>
        <v>88</v>
      </c>
      <c r="O33" s="97">
        <f t="shared" si="3"/>
        <v>186</v>
      </c>
      <c r="P33" s="97">
        <f t="shared" si="4"/>
        <v>49</v>
      </c>
      <c r="Q33" s="97">
        <f t="shared" si="5"/>
        <v>83</v>
      </c>
      <c r="R33" s="97">
        <f t="shared" si="6"/>
        <v>149</v>
      </c>
      <c r="S33" s="97">
        <f t="shared" si="7"/>
        <v>24</v>
      </c>
    </row>
    <row r="34" customHeight="1" spans="1:19">
      <c r="A34" s="79">
        <v>190133</v>
      </c>
      <c r="B34" s="80" t="s">
        <v>51</v>
      </c>
      <c r="C34" s="83">
        <v>74.5</v>
      </c>
      <c r="D34" s="84">
        <v>72</v>
      </c>
      <c r="E34" s="83">
        <v>77.5</v>
      </c>
      <c r="F34" s="84">
        <v>87</v>
      </c>
      <c r="G34" s="83">
        <v>71</v>
      </c>
      <c r="H34" s="90">
        <v>79</v>
      </c>
      <c r="I34" s="98">
        <v>76</v>
      </c>
      <c r="J34" s="97">
        <f t="shared" si="0"/>
        <v>537</v>
      </c>
      <c r="K34" s="97">
        <f t="shared" si="8"/>
        <v>51</v>
      </c>
      <c r="L34" s="97">
        <f t="shared" si="9"/>
        <v>9</v>
      </c>
      <c r="M34" s="97">
        <f t="shared" si="1"/>
        <v>93</v>
      </c>
      <c r="N34" s="97">
        <f t="shared" si="2"/>
        <v>42</v>
      </c>
      <c r="O34" s="97">
        <f t="shared" si="3"/>
        <v>50</v>
      </c>
      <c r="P34" s="97">
        <f t="shared" si="4"/>
        <v>102</v>
      </c>
      <c r="Q34" s="97">
        <f t="shared" si="5"/>
        <v>117</v>
      </c>
      <c r="R34" s="97">
        <f t="shared" si="6"/>
        <v>54</v>
      </c>
      <c r="S34" s="97">
        <f t="shared" si="7"/>
        <v>52</v>
      </c>
    </row>
    <row r="35" customHeight="1" spans="1:19">
      <c r="A35" s="79">
        <v>190134</v>
      </c>
      <c r="B35" s="80" t="s">
        <v>351</v>
      </c>
      <c r="C35" s="83">
        <v>70.5</v>
      </c>
      <c r="D35" s="84">
        <v>24</v>
      </c>
      <c r="E35" s="83">
        <v>40.5</v>
      </c>
      <c r="F35" s="84">
        <v>78</v>
      </c>
      <c r="G35" s="83">
        <v>23</v>
      </c>
      <c r="H35" s="90">
        <v>27</v>
      </c>
      <c r="I35" s="98">
        <v>47</v>
      </c>
      <c r="J35" s="97">
        <f t="shared" si="0"/>
        <v>310</v>
      </c>
      <c r="K35" s="97">
        <f t="shared" si="8"/>
        <v>241</v>
      </c>
      <c r="L35" s="97">
        <f t="shared" si="9"/>
        <v>33</v>
      </c>
      <c r="M35" s="97">
        <f t="shared" si="1"/>
        <v>130</v>
      </c>
      <c r="N35" s="97">
        <f t="shared" si="2"/>
        <v>222</v>
      </c>
      <c r="O35" s="97">
        <f t="shared" si="3"/>
        <v>225</v>
      </c>
      <c r="P35" s="97">
        <f t="shared" si="4"/>
        <v>164</v>
      </c>
      <c r="Q35" s="97">
        <f t="shared" si="5"/>
        <v>295</v>
      </c>
      <c r="R35" s="97">
        <f t="shared" si="6"/>
        <v>274</v>
      </c>
      <c r="S35" s="97">
        <f t="shared" si="7"/>
        <v>182</v>
      </c>
    </row>
    <row r="36" customHeight="1" spans="1:19">
      <c r="A36" s="79">
        <v>190135</v>
      </c>
      <c r="B36" s="80" t="s">
        <v>53</v>
      </c>
      <c r="C36" s="102"/>
      <c r="E36" s="83"/>
      <c r="F36" s="84"/>
      <c r="G36" s="83"/>
      <c r="H36" s="116"/>
      <c r="I36" s="98"/>
      <c r="J36" s="97">
        <f t="shared" si="0"/>
        <v>0</v>
      </c>
      <c r="K36" s="97">
        <f t="shared" si="8"/>
        <v>310</v>
      </c>
      <c r="L36" s="97">
        <f t="shared" si="9"/>
        <v>41</v>
      </c>
      <c r="M36" s="97" t="e">
        <f t="shared" si="1"/>
        <v>#N/A</v>
      </c>
      <c r="N36" s="97"/>
      <c r="O36" s="97" t="e">
        <f t="shared" si="3"/>
        <v>#N/A</v>
      </c>
      <c r="P36" s="97" t="e">
        <f t="shared" si="4"/>
        <v>#N/A</v>
      </c>
      <c r="Q36" s="97" t="e">
        <f t="shared" si="5"/>
        <v>#N/A</v>
      </c>
      <c r="R36" s="97" t="e">
        <f t="shared" si="6"/>
        <v>#N/A</v>
      </c>
      <c r="S36" s="97" t="e">
        <f t="shared" si="7"/>
        <v>#N/A</v>
      </c>
    </row>
    <row r="37" customHeight="1" spans="1:19">
      <c r="A37" s="79">
        <v>190136</v>
      </c>
      <c r="B37" s="80" t="s">
        <v>55</v>
      </c>
      <c r="C37" s="83">
        <v>64</v>
      </c>
      <c r="D37" s="84">
        <v>12</v>
      </c>
      <c r="E37" s="83">
        <v>36.5</v>
      </c>
      <c r="F37" s="84">
        <v>76</v>
      </c>
      <c r="G37" s="81">
        <v>65</v>
      </c>
      <c r="H37" s="89">
        <v>66</v>
      </c>
      <c r="I37" s="98">
        <v>41</v>
      </c>
      <c r="J37" s="97">
        <f t="shared" si="0"/>
        <v>360.5</v>
      </c>
      <c r="K37" s="97">
        <f t="shared" si="8"/>
        <v>201</v>
      </c>
      <c r="L37" s="97">
        <f t="shared" si="9"/>
        <v>28</v>
      </c>
      <c r="M37" s="97">
        <f t="shared" si="1"/>
        <v>193</v>
      </c>
      <c r="N37" s="97">
        <f>RANK(D37,$D$2:$D$314,0)</f>
        <v>271</v>
      </c>
      <c r="O37" s="97">
        <f t="shared" si="3"/>
        <v>240</v>
      </c>
      <c r="P37" s="97">
        <f t="shared" si="4"/>
        <v>188</v>
      </c>
      <c r="Q37" s="97">
        <f t="shared" si="5"/>
        <v>151</v>
      </c>
      <c r="R37" s="97">
        <f t="shared" si="6"/>
        <v>93</v>
      </c>
      <c r="S37" s="97">
        <f t="shared" si="7"/>
        <v>216</v>
      </c>
    </row>
    <row r="38" customHeight="1" spans="1:19">
      <c r="A38" s="79">
        <v>190137</v>
      </c>
      <c r="B38" s="80" t="s">
        <v>352</v>
      </c>
      <c r="C38" s="83">
        <v>82</v>
      </c>
      <c r="D38" s="84">
        <v>67</v>
      </c>
      <c r="E38" s="83">
        <v>72</v>
      </c>
      <c r="F38" s="84">
        <v>96</v>
      </c>
      <c r="G38" s="83">
        <v>77</v>
      </c>
      <c r="H38" s="90">
        <v>79</v>
      </c>
      <c r="I38" s="98">
        <v>86</v>
      </c>
      <c r="J38" s="97">
        <f t="shared" si="0"/>
        <v>559</v>
      </c>
      <c r="K38" s="97">
        <f t="shared" si="8"/>
        <v>37</v>
      </c>
      <c r="L38" s="97">
        <f t="shared" si="9"/>
        <v>5</v>
      </c>
      <c r="M38" s="97">
        <f t="shared" si="1"/>
        <v>38</v>
      </c>
      <c r="N38" s="97">
        <f>RANK(D38,$D$2:$D$314,0)</f>
        <v>57</v>
      </c>
      <c r="O38" s="97">
        <f t="shared" si="3"/>
        <v>84</v>
      </c>
      <c r="P38" s="97">
        <f t="shared" si="4"/>
        <v>18</v>
      </c>
      <c r="Q38" s="97">
        <f t="shared" si="5"/>
        <v>83</v>
      </c>
      <c r="R38" s="97">
        <f t="shared" si="6"/>
        <v>54</v>
      </c>
      <c r="S38" s="97">
        <f t="shared" si="7"/>
        <v>22</v>
      </c>
    </row>
    <row r="39" customHeight="1" spans="1:19">
      <c r="A39" s="79">
        <v>190138</v>
      </c>
      <c r="B39" s="80" t="s">
        <v>57</v>
      </c>
      <c r="C39" s="83">
        <v>60</v>
      </c>
      <c r="D39" s="84">
        <v>10</v>
      </c>
      <c r="E39" s="83">
        <v>69</v>
      </c>
      <c r="F39" s="84">
        <v>63</v>
      </c>
      <c r="G39" s="83">
        <v>28</v>
      </c>
      <c r="H39" s="90">
        <v>40</v>
      </c>
      <c r="I39" s="98">
        <v>27</v>
      </c>
      <c r="J39" s="97">
        <f t="shared" si="0"/>
        <v>297</v>
      </c>
      <c r="K39" s="97">
        <f t="shared" si="8"/>
        <v>256</v>
      </c>
      <c r="L39" s="97">
        <f t="shared" si="9"/>
        <v>36</v>
      </c>
      <c r="M39" s="97">
        <f t="shared" si="1"/>
        <v>219</v>
      </c>
      <c r="N39" s="97">
        <f>RANK(D39,$D$2:$D$314,0)</f>
        <v>288</v>
      </c>
      <c r="O39" s="97">
        <f t="shared" si="3"/>
        <v>99</v>
      </c>
      <c r="P39" s="97">
        <f t="shared" si="4"/>
        <v>256</v>
      </c>
      <c r="Q39" s="97">
        <f t="shared" si="5"/>
        <v>284</v>
      </c>
      <c r="R39" s="97">
        <f t="shared" si="6"/>
        <v>207</v>
      </c>
      <c r="S39" s="97">
        <f t="shared" si="7"/>
        <v>280</v>
      </c>
    </row>
    <row r="40" customHeight="1" spans="1:19">
      <c r="A40" s="79">
        <v>190139</v>
      </c>
      <c r="B40" s="80" t="s">
        <v>58</v>
      </c>
      <c r="C40" s="83">
        <v>48</v>
      </c>
      <c r="D40" s="84">
        <v>14</v>
      </c>
      <c r="E40" s="83">
        <v>28</v>
      </c>
      <c r="F40" s="84">
        <v>24</v>
      </c>
      <c r="G40" s="83">
        <v>45</v>
      </c>
      <c r="H40" s="90">
        <v>36</v>
      </c>
      <c r="I40" s="98">
        <v>26</v>
      </c>
      <c r="J40" s="97">
        <f t="shared" si="0"/>
        <v>221</v>
      </c>
      <c r="K40" s="97">
        <f t="shared" si="8"/>
        <v>288</v>
      </c>
      <c r="L40" s="97">
        <f t="shared" si="9"/>
        <v>40</v>
      </c>
      <c r="M40" s="97">
        <f t="shared" si="1"/>
        <v>268</v>
      </c>
      <c r="N40" s="97">
        <f>RANK(D40,$D$2:$D$314,0)</f>
        <v>258</v>
      </c>
      <c r="O40" s="97">
        <f t="shared" si="3"/>
        <v>276</v>
      </c>
      <c r="P40" s="97">
        <f t="shared" si="4"/>
        <v>306</v>
      </c>
      <c r="Q40" s="97">
        <f t="shared" si="5"/>
        <v>233</v>
      </c>
      <c r="R40" s="97">
        <f t="shared" si="6"/>
        <v>233</v>
      </c>
      <c r="S40" s="97">
        <f t="shared" si="7"/>
        <v>285</v>
      </c>
    </row>
    <row r="41" customHeight="1" spans="1:19">
      <c r="A41" s="79">
        <v>190140</v>
      </c>
      <c r="B41" s="80" t="s">
        <v>59</v>
      </c>
      <c r="C41" s="83">
        <v>78.5</v>
      </c>
      <c r="D41" s="84">
        <v>37</v>
      </c>
      <c r="E41" s="83">
        <v>53.5</v>
      </c>
      <c r="F41" s="84">
        <v>69</v>
      </c>
      <c r="G41" s="83">
        <v>57</v>
      </c>
      <c r="H41" s="90">
        <v>44</v>
      </c>
      <c r="I41" s="98">
        <v>52</v>
      </c>
      <c r="J41" s="97">
        <f t="shared" si="0"/>
        <v>391</v>
      </c>
      <c r="K41" s="97">
        <f t="shared" si="8"/>
        <v>176</v>
      </c>
      <c r="L41" s="97">
        <f t="shared" si="9"/>
        <v>25</v>
      </c>
      <c r="M41" s="97">
        <f t="shared" si="1"/>
        <v>67</v>
      </c>
      <c r="N41" s="97">
        <f>RANK(D41,$D$2:$D$314,0)</f>
        <v>174</v>
      </c>
      <c r="O41" s="97">
        <f t="shared" si="3"/>
        <v>171</v>
      </c>
      <c r="P41" s="97">
        <f t="shared" si="4"/>
        <v>235</v>
      </c>
      <c r="Q41" s="97">
        <f t="shared" si="5"/>
        <v>191</v>
      </c>
      <c r="R41" s="97">
        <f t="shared" si="6"/>
        <v>183</v>
      </c>
      <c r="S41" s="97">
        <f t="shared" si="7"/>
        <v>154</v>
      </c>
    </row>
    <row r="42" customHeight="1" spans="1:19">
      <c r="A42" s="79">
        <v>190141</v>
      </c>
      <c r="B42" s="80" t="s">
        <v>60</v>
      </c>
      <c r="C42" s="83">
        <v>63</v>
      </c>
      <c r="D42" s="84">
        <v>27</v>
      </c>
      <c r="E42" s="83">
        <v>42</v>
      </c>
      <c r="F42" s="84">
        <v>78</v>
      </c>
      <c r="G42" s="83">
        <v>62</v>
      </c>
      <c r="H42" s="90">
        <v>49</v>
      </c>
      <c r="I42" s="98">
        <v>52</v>
      </c>
      <c r="J42" s="97">
        <f t="shared" si="0"/>
        <v>373</v>
      </c>
      <c r="K42" s="97">
        <f t="shared" si="8"/>
        <v>192</v>
      </c>
      <c r="L42" s="97">
        <f t="shared" si="9"/>
        <v>27</v>
      </c>
      <c r="M42" s="97">
        <f t="shared" si="1"/>
        <v>201</v>
      </c>
      <c r="N42" s="97">
        <f>RANK(D42,$D$2:$D$314,0)</f>
        <v>214</v>
      </c>
      <c r="O42" s="97">
        <f t="shared" si="3"/>
        <v>218</v>
      </c>
      <c r="P42" s="97">
        <f t="shared" si="4"/>
        <v>164</v>
      </c>
      <c r="Q42" s="97">
        <f t="shared" si="5"/>
        <v>168</v>
      </c>
      <c r="R42" s="97">
        <f t="shared" si="6"/>
        <v>160</v>
      </c>
      <c r="S42" s="97">
        <f t="shared" si="7"/>
        <v>154</v>
      </c>
    </row>
    <row r="43" customHeight="1" spans="1:19">
      <c r="A43" s="79">
        <v>190201</v>
      </c>
      <c r="B43" s="80" t="s">
        <v>71</v>
      </c>
      <c r="C43" s="81">
        <v>54.5</v>
      </c>
      <c r="D43" s="82">
        <v>33</v>
      </c>
      <c r="E43" s="81">
        <v>39</v>
      </c>
      <c r="F43" s="82">
        <v>48</v>
      </c>
      <c r="G43" s="81">
        <v>52</v>
      </c>
      <c r="H43" s="89">
        <v>46</v>
      </c>
      <c r="I43" s="96">
        <v>25</v>
      </c>
      <c r="J43" s="97">
        <f t="shared" si="0"/>
        <v>297.5</v>
      </c>
      <c r="K43" s="97">
        <f t="shared" si="8"/>
        <v>255</v>
      </c>
      <c r="L43" s="97">
        <f>RANK(J43,$J$43:$J$80,0)</f>
        <v>27</v>
      </c>
      <c r="M43" s="97">
        <f t="shared" si="1"/>
        <v>244</v>
      </c>
      <c r="N43" s="97">
        <f>RANK(D43,$D$2:$D$314,0)</f>
        <v>191</v>
      </c>
      <c r="O43" s="97">
        <f t="shared" si="3"/>
        <v>232</v>
      </c>
      <c r="P43" s="97">
        <f t="shared" si="4"/>
        <v>292</v>
      </c>
      <c r="Q43" s="97">
        <f t="shared" si="5"/>
        <v>211</v>
      </c>
      <c r="R43" s="97">
        <f t="shared" si="6"/>
        <v>170</v>
      </c>
      <c r="S43" s="97">
        <f t="shared" si="7"/>
        <v>292</v>
      </c>
    </row>
    <row r="44" customHeight="1" spans="1:19">
      <c r="A44" s="79">
        <v>190202</v>
      </c>
      <c r="B44" s="80" t="s">
        <v>72</v>
      </c>
      <c r="C44" s="83">
        <v>62</v>
      </c>
      <c r="D44" s="84">
        <v>74</v>
      </c>
      <c r="E44" s="83">
        <v>43</v>
      </c>
      <c r="F44" s="84">
        <v>87</v>
      </c>
      <c r="G44" s="83">
        <v>39</v>
      </c>
      <c r="H44" s="90">
        <v>43</v>
      </c>
      <c r="I44" s="98">
        <v>50</v>
      </c>
      <c r="J44" s="97">
        <f t="shared" si="0"/>
        <v>398</v>
      </c>
      <c r="K44" s="97">
        <f t="shared" si="8"/>
        <v>171</v>
      </c>
      <c r="L44" s="97">
        <f t="shared" ref="L44:L80" si="10">RANK(J44,$J$43:$J$80,0)</f>
        <v>14</v>
      </c>
      <c r="M44" s="97">
        <f t="shared" si="1"/>
        <v>206</v>
      </c>
      <c r="N44" s="97">
        <f>RANK(D44,$D$2:$D$314,0)</f>
        <v>36</v>
      </c>
      <c r="O44" s="97">
        <f t="shared" si="3"/>
        <v>215</v>
      </c>
      <c r="P44" s="97">
        <f t="shared" si="4"/>
        <v>102</v>
      </c>
      <c r="Q44" s="97">
        <f t="shared" si="5"/>
        <v>255</v>
      </c>
      <c r="R44" s="97">
        <f t="shared" si="6"/>
        <v>188</v>
      </c>
      <c r="S44" s="97">
        <f t="shared" si="7"/>
        <v>166</v>
      </c>
    </row>
    <row r="45" customHeight="1" spans="1:19">
      <c r="A45" s="79">
        <v>190203</v>
      </c>
      <c r="B45" s="80" t="s">
        <v>73</v>
      </c>
      <c r="C45" s="83">
        <v>78.5</v>
      </c>
      <c r="D45" s="84">
        <v>85</v>
      </c>
      <c r="E45" s="83">
        <v>76.5</v>
      </c>
      <c r="F45" s="84">
        <v>95</v>
      </c>
      <c r="G45" s="83">
        <v>90</v>
      </c>
      <c r="H45" s="90">
        <v>88</v>
      </c>
      <c r="I45" s="98">
        <v>92</v>
      </c>
      <c r="J45" s="97">
        <f t="shared" si="0"/>
        <v>605</v>
      </c>
      <c r="K45" s="97">
        <f t="shared" si="8"/>
        <v>17</v>
      </c>
      <c r="L45" s="97">
        <f t="shared" si="10"/>
        <v>1</v>
      </c>
      <c r="M45" s="97">
        <f t="shared" si="1"/>
        <v>67</v>
      </c>
      <c r="N45" s="97">
        <f>RANK(D45,$D$2:$D$314,0)</f>
        <v>13</v>
      </c>
      <c r="O45" s="97">
        <f t="shared" si="3"/>
        <v>56</v>
      </c>
      <c r="P45" s="97">
        <f t="shared" si="4"/>
        <v>24</v>
      </c>
      <c r="Q45" s="97">
        <f t="shared" si="5"/>
        <v>15</v>
      </c>
      <c r="R45" s="97">
        <f t="shared" si="6"/>
        <v>30</v>
      </c>
      <c r="S45" s="97">
        <f t="shared" si="7"/>
        <v>8</v>
      </c>
    </row>
    <row r="46" customHeight="1" spans="1:19">
      <c r="A46" s="79">
        <v>190204</v>
      </c>
      <c r="B46" s="80" t="s">
        <v>74</v>
      </c>
      <c r="C46" s="83">
        <v>55.5</v>
      </c>
      <c r="D46" s="84">
        <v>12</v>
      </c>
      <c r="E46" s="83">
        <v>25</v>
      </c>
      <c r="F46" s="84">
        <v>38</v>
      </c>
      <c r="G46" s="83">
        <v>23</v>
      </c>
      <c r="H46" s="90">
        <v>23</v>
      </c>
      <c r="I46" s="98">
        <v>31</v>
      </c>
      <c r="J46" s="97">
        <f t="shared" si="0"/>
        <v>207.5</v>
      </c>
      <c r="K46" s="97">
        <f t="shared" si="8"/>
        <v>292</v>
      </c>
      <c r="L46" s="97">
        <f t="shared" si="10"/>
        <v>34</v>
      </c>
      <c r="M46" s="97">
        <f t="shared" si="1"/>
        <v>238</v>
      </c>
      <c r="N46" s="97">
        <f>RANK(D46,$D$2:$D$314,0)</f>
        <v>271</v>
      </c>
      <c r="O46" s="97">
        <f t="shared" si="3"/>
        <v>290</v>
      </c>
      <c r="P46" s="97">
        <f t="shared" si="4"/>
        <v>301</v>
      </c>
      <c r="Q46" s="97">
        <f t="shared" si="5"/>
        <v>295</v>
      </c>
      <c r="R46" s="97">
        <f t="shared" si="6"/>
        <v>288</v>
      </c>
      <c r="S46" s="97">
        <f t="shared" si="7"/>
        <v>258</v>
      </c>
    </row>
    <row r="47" customHeight="1" spans="1:19">
      <c r="A47" s="79">
        <v>190205</v>
      </c>
      <c r="B47" s="80" t="s">
        <v>75</v>
      </c>
      <c r="C47" s="83">
        <v>79</v>
      </c>
      <c r="D47" s="84">
        <v>32</v>
      </c>
      <c r="E47" s="83">
        <v>46</v>
      </c>
      <c r="F47" s="84">
        <v>74</v>
      </c>
      <c r="G47" s="83">
        <v>87</v>
      </c>
      <c r="H47" s="90">
        <v>86</v>
      </c>
      <c r="I47" s="98">
        <v>59</v>
      </c>
      <c r="J47" s="97">
        <f t="shared" si="0"/>
        <v>463</v>
      </c>
      <c r="K47" s="97">
        <f t="shared" si="8"/>
        <v>112</v>
      </c>
      <c r="L47" s="97">
        <f t="shared" si="10"/>
        <v>6</v>
      </c>
      <c r="M47" s="97">
        <f t="shared" si="1"/>
        <v>62</v>
      </c>
      <c r="N47" s="97">
        <f>RANK(D47,$D$2:$D$314,0)</f>
        <v>194</v>
      </c>
      <c r="O47" s="97">
        <f t="shared" si="3"/>
        <v>199</v>
      </c>
      <c r="P47" s="97">
        <f t="shared" si="4"/>
        <v>208</v>
      </c>
      <c r="Q47" s="97">
        <f t="shared" si="5"/>
        <v>30</v>
      </c>
      <c r="R47" s="97">
        <f t="shared" si="6"/>
        <v>34</v>
      </c>
      <c r="S47" s="97">
        <f t="shared" si="7"/>
        <v>122</v>
      </c>
    </row>
    <row r="48" customHeight="1" spans="1:19">
      <c r="A48" s="79">
        <v>190206</v>
      </c>
      <c r="B48" s="80" t="s">
        <v>76</v>
      </c>
      <c r="C48" s="83">
        <v>70.5</v>
      </c>
      <c r="D48" s="84">
        <v>26.5</v>
      </c>
      <c r="E48" s="83">
        <v>55.5</v>
      </c>
      <c r="F48" s="84">
        <v>75</v>
      </c>
      <c r="G48" s="83">
        <v>60</v>
      </c>
      <c r="H48" s="90">
        <v>41</v>
      </c>
      <c r="I48" s="98">
        <v>41</v>
      </c>
      <c r="J48" s="97">
        <f t="shared" si="0"/>
        <v>369.5</v>
      </c>
      <c r="K48" s="97">
        <f t="shared" si="8"/>
        <v>197</v>
      </c>
      <c r="L48" s="97">
        <f t="shared" si="10"/>
        <v>19</v>
      </c>
      <c r="M48" s="97">
        <f t="shared" si="1"/>
        <v>130</v>
      </c>
      <c r="N48" s="97">
        <f>RANK(D48,$D$2:$D$314,0)</f>
        <v>216</v>
      </c>
      <c r="O48" s="97">
        <f t="shared" si="3"/>
        <v>162</v>
      </c>
      <c r="P48" s="97">
        <f t="shared" si="4"/>
        <v>198</v>
      </c>
      <c r="Q48" s="97">
        <f t="shared" si="5"/>
        <v>178</v>
      </c>
      <c r="R48" s="97">
        <f t="shared" si="6"/>
        <v>197</v>
      </c>
      <c r="S48" s="97">
        <f t="shared" si="7"/>
        <v>216</v>
      </c>
    </row>
    <row r="49" customHeight="1" spans="1:19">
      <c r="A49" s="79">
        <v>190207</v>
      </c>
      <c r="B49" s="80" t="s">
        <v>77</v>
      </c>
      <c r="C49" s="83">
        <v>72.5</v>
      </c>
      <c r="D49" s="84">
        <v>29</v>
      </c>
      <c r="E49" s="83">
        <v>60</v>
      </c>
      <c r="F49" s="84">
        <v>57</v>
      </c>
      <c r="G49" s="83">
        <v>45</v>
      </c>
      <c r="H49" s="90">
        <v>58</v>
      </c>
      <c r="I49" s="98">
        <v>30</v>
      </c>
      <c r="J49" s="97">
        <f t="shared" si="0"/>
        <v>351.5</v>
      </c>
      <c r="K49" s="97">
        <f t="shared" si="8"/>
        <v>208</v>
      </c>
      <c r="L49" s="97">
        <f t="shared" si="10"/>
        <v>22</v>
      </c>
      <c r="M49" s="97">
        <f t="shared" si="1"/>
        <v>111</v>
      </c>
      <c r="N49" s="97">
        <f>RANK(D49,$D$2:$D$314,0)</f>
        <v>205</v>
      </c>
      <c r="O49" s="97">
        <f t="shared" si="3"/>
        <v>138</v>
      </c>
      <c r="P49" s="97">
        <f t="shared" si="4"/>
        <v>276</v>
      </c>
      <c r="Q49" s="97">
        <f t="shared" si="5"/>
        <v>233</v>
      </c>
      <c r="R49" s="97">
        <f t="shared" si="6"/>
        <v>127</v>
      </c>
      <c r="S49" s="97">
        <f t="shared" si="7"/>
        <v>263</v>
      </c>
    </row>
    <row r="50" customHeight="1" spans="1:19">
      <c r="A50" s="79">
        <v>190208</v>
      </c>
      <c r="B50" s="80" t="s">
        <v>78</v>
      </c>
      <c r="C50" s="83">
        <v>60</v>
      </c>
      <c r="D50" s="84">
        <v>20</v>
      </c>
      <c r="E50" s="83">
        <v>29.5</v>
      </c>
      <c r="F50" s="84">
        <v>63</v>
      </c>
      <c r="G50" s="83">
        <v>35</v>
      </c>
      <c r="H50" s="90">
        <v>45</v>
      </c>
      <c r="I50" s="98">
        <v>34</v>
      </c>
      <c r="J50" s="97">
        <f t="shared" si="0"/>
        <v>286.5</v>
      </c>
      <c r="K50" s="97">
        <f t="shared" si="8"/>
        <v>264</v>
      </c>
      <c r="L50" s="97">
        <f t="shared" si="10"/>
        <v>28</v>
      </c>
      <c r="M50" s="97">
        <f t="shared" si="1"/>
        <v>219</v>
      </c>
      <c r="N50" s="97">
        <f>RANK(D50,$D$2:$D$314,0)</f>
        <v>239</v>
      </c>
      <c r="O50" s="97">
        <f t="shared" si="3"/>
        <v>269</v>
      </c>
      <c r="P50" s="97">
        <f t="shared" si="4"/>
        <v>256</v>
      </c>
      <c r="Q50" s="97">
        <f t="shared" si="5"/>
        <v>271</v>
      </c>
      <c r="R50" s="97">
        <f t="shared" si="6"/>
        <v>176</v>
      </c>
      <c r="S50" s="97">
        <f t="shared" si="7"/>
        <v>246</v>
      </c>
    </row>
    <row r="51" customHeight="1" spans="1:19">
      <c r="A51" s="79">
        <v>190209</v>
      </c>
      <c r="B51" s="80" t="s">
        <v>79</v>
      </c>
      <c r="C51" s="83">
        <v>74</v>
      </c>
      <c r="D51" s="84">
        <v>56</v>
      </c>
      <c r="E51" s="83">
        <v>71.5</v>
      </c>
      <c r="F51" s="84">
        <v>92</v>
      </c>
      <c r="G51" s="83">
        <v>65</v>
      </c>
      <c r="H51" s="90">
        <v>66</v>
      </c>
      <c r="I51" s="98">
        <v>46</v>
      </c>
      <c r="J51" s="97">
        <f t="shared" si="0"/>
        <v>470.5</v>
      </c>
      <c r="K51" s="97">
        <f t="shared" si="8"/>
        <v>106</v>
      </c>
      <c r="L51" s="97">
        <f t="shared" si="10"/>
        <v>5</v>
      </c>
      <c r="M51" s="97">
        <f t="shared" si="1"/>
        <v>96</v>
      </c>
      <c r="N51" s="97">
        <f>RANK(D51,$D$2:$D$314,0)</f>
        <v>92</v>
      </c>
      <c r="O51" s="97">
        <f t="shared" si="3"/>
        <v>87</v>
      </c>
      <c r="P51" s="97">
        <f t="shared" si="4"/>
        <v>49</v>
      </c>
      <c r="Q51" s="97">
        <f t="shared" si="5"/>
        <v>151</v>
      </c>
      <c r="R51" s="97">
        <f t="shared" si="6"/>
        <v>93</v>
      </c>
      <c r="S51" s="97">
        <f t="shared" si="7"/>
        <v>186</v>
      </c>
    </row>
    <row r="52" customHeight="1" spans="1:19">
      <c r="A52" s="79">
        <v>190210</v>
      </c>
      <c r="B52" s="80" t="s">
        <v>80</v>
      </c>
      <c r="C52" s="83">
        <v>75</v>
      </c>
      <c r="D52" s="84">
        <v>71.5</v>
      </c>
      <c r="E52" s="83">
        <v>74.5</v>
      </c>
      <c r="F52" s="84">
        <v>79</v>
      </c>
      <c r="G52" s="83">
        <v>77</v>
      </c>
      <c r="H52" s="90">
        <v>68</v>
      </c>
      <c r="I52" s="98">
        <v>58</v>
      </c>
      <c r="J52" s="97">
        <f t="shared" si="0"/>
        <v>503</v>
      </c>
      <c r="K52" s="97">
        <f t="shared" si="8"/>
        <v>79</v>
      </c>
      <c r="L52" s="97">
        <f t="shared" si="10"/>
        <v>2</v>
      </c>
      <c r="M52" s="97">
        <f t="shared" si="1"/>
        <v>89</v>
      </c>
      <c r="N52" s="97">
        <f>RANK(D52,$D$2:$D$314,0)</f>
        <v>45</v>
      </c>
      <c r="O52" s="97">
        <f t="shared" si="3"/>
        <v>69</v>
      </c>
      <c r="P52" s="97">
        <f t="shared" si="4"/>
        <v>156</v>
      </c>
      <c r="Q52" s="97">
        <f t="shared" si="5"/>
        <v>83</v>
      </c>
      <c r="R52" s="97">
        <f t="shared" si="6"/>
        <v>84</v>
      </c>
      <c r="S52" s="97">
        <f t="shared" si="7"/>
        <v>128</v>
      </c>
    </row>
    <row r="53" customHeight="1" spans="1:19">
      <c r="A53" s="79">
        <v>190211</v>
      </c>
      <c r="B53" s="80" t="s">
        <v>81</v>
      </c>
      <c r="C53" s="83">
        <v>47.5</v>
      </c>
      <c r="D53" s="84">
        <v>57</v>
      </c>
      <c r="E53" s="83">
        <v>65.5</v>
      </c>
      <c r="F53" s="84">
        <v>82</v>
      </c>
      <c r="G53" s="83">
        <v>67</v>
      </c>
      <c r="H53" s="90">
        <v>49</v>
      </c>
      <c r="I53" s="98">
        <v>62</v>
      </c>
      <c r="J53" s="97">
        <f t="shared" si="0"/>
        <v>430</v>
      </c>
      <c r="K53" s="97">
        <f t="shared" si="8"/>
        <v>134</v>
      </c>
      <c r="L53" s="97">
        <f t="shared" si="10"/>
        <v>8</v>
      </c>
      <c r="M53" s="97">
        <f t="shared" si="1"/>
        <v>271</v>
      </c>
      <c r="N53" s="97">
        <f>RANK(D53,$D$2:$D$314,0)</f>
        <v>88</v>
      </c>
      <c r="O53" s="97">
        <f t="shared" si="3"/>
        <v>120</v>
      </c>
      <c r="P53" s="97">
        <f t="shared" si="4"/>
        <v>135</v>
      </c>
      <c r="Q53" s="97">
        <f t="shared" si="5"/>
        <v>140</v>
      </c>
      <c r="R53" s="97">
        <f t="shared" si="6"/>
        <v>160</v>
      </c>
      <c r="S53" s="97">
        <f t="shared" si="7"/>
        <v>102</v>
      </c>
    </row>
    <row r="54" customHeight="1" spans="1:19">
      <c r="A54" s="79">
        <v>190212</v>
      </c>
      <c r="B54" s="80" t="s">
        <v>82</v>
      </c>
      <c r="C54" s="83">
        <v>52</v>
      </c>
      <c r="D54" s="84">
        <v>48.5</v>
      </c>
      <c r="E54" s="83">
        <v>24</v>
      </c>
      <c r="F54" s="84">
        <v>61</v>
      </c>
      <c r="G54" s="83">
        <v>45</v>
      </c>
      <c r="H54" s="90">
        <v>14</v>
      </c>
      <c r="I54" s="98">
        <v>18</v>
      </c>
      <c r="J54" s="97">
        <f t="shared" si="0"/>
        <v>262.5</v>
      </c>
      <c r="K54" s="97">
        <f t="shared" si="8"/>
        <v>276</v>
      </c>
      <c r="L54" s="97">
        <f t="shared" si="10"/>
        <v>32</v>
      </c>
      <c r="M54" s="97">
        <f t="shared" si="1"/>
        <v>258</v>
      </c>
      <c r="N54" s="97">
        <f>RANK(D54,$D$2:$D$314,0)</f>
        <v>128</v>
      </c>
      <c r="O54" s="97">
        <f t="shared" si="3"/>
        <v>294</v>
      </c>
      <c r="P54" s="97">
        <f t="shared" si="4"/>
        <v>264</v>
      </c>
      <c r="Q54" s="97">
        <f t="shared" si="5"/>
        <v>233</v>
      </c>
      <c r="R54" s="97">
        <f t="shared" si="6"/>
        <v>304</v>
      </c>
      <c r="S54" s="97">
        <f t="shared" si="7"/>
        <v>302</v>
      </c>
    </row>
    <row r="55" customHeight="1" spans="1:19">
      <c r="A55" s="79">
        <v>190213</v>
      </c>
      <c r="B55" s="80" t="s">
        <v>83</v>
      </c>
      <c r="C55" s="83">
        <v>57.5</v>
      </c>
      <c r="D55" s="84">
        <v>20</v>
      </c>
      <c r="E55" s="83">
        <v>32</v>
      </c>
      <c r="F55" s="84">
        <v>77</v>
      </c>
      <c r="G55" s="83">
        <v>81</v>
      </c>
      <c r="H55" s="90">
        <v>79</v>
      </c>
      <c r="I55" s="98">
        <v>43</v>
      </c>
      <c r="J55" s="97">
        <f t="shared" si="0"/>
        <v>389.5</v>
      </c>
      <c r="K55" s="97">
        <f t="shared" si="8"/>
        <v>179</v>
      </c>
      <c r="L55" s="97">
        <f t="shared" si="10"/>
        <v>16</v>
      </c>
      <c r="M55" s="97">
        <f t="shared" si="1"/>
        <v>231</v>
      </c>
      <c r="N55" s="97">
        <f>RANK(D55,$D$2:$D$314,0)</f>
        <v>239</v>
      </c>
      <c r="O55" s="97">
        <f t="shared" si="3"/>
        <v>254</v>
      </c>
      <c r="P55" s="97">
        <f t="shared" si="4"/>
        <v>174</v>
      </c>
      <c r="Q55" s="97">
        <f t="shared" si="5"/>
        <v>53</v>
      </c>
      <c r="R55" s="97">
        <f t="shared" si="6"/>
        <v>54</v>
      </c>
      <c r="S55" s="97">
        <f t="shared" si="7"/>
        <v>204</v>
      </c>
    </row>
    <row r="56" customHeight="1" spans="1:19">
      <c r="A56" s="79">
        <v>190214</v>
      </c>
      <c r="B56" s="80" t="s">
        <v>84</v>
      </c>
      <c r="C56" s="83">
        <v>66</v>
      </c>
      <c r="D56" s="84">
        <v>64</v>
      </c>
      <c r="E56" s="83">
        <v>46.5</v>
      </c>
      <c r="F56" s="84">
        <v>88</v>
      </c>
      <c r="G56" s="83">
        <v>67</v>
      </c>
      <c r="H56" s="90">
        <v>42</v>
      </c>
      <c r="I56" s="98">
        <v>46</v>
      </c>
      <c r="J56" s="97">
        <f t="shared" si="0"/>
        <v>419.5</v>
      </c>
      <c r="K56" s="97">
        <f t="shared" si="8"/>
        <v>150</v>
      </c>
      <c r="L56" s="97">
        <f t="shared" si="10"/>
        <v>11</v>
      </c>
      <c r="M56" s="97">
        <f t="shared" si="1"/>
        <v>180</v>
      </c>
      <c r="N56" s="97">
        <f>RANK(D56,$D$2:$D$314,0)</f>
        <v>66</v>
      </c>
      <c r="O56" s="97">
        <f t="shared" si="3"/>
        <v>195</v>
      </c>
      <c r="P56" s="97">
        <f t="shared" si="4"/>
        <v>88</v>
      </c>
      <c r="Q56" s="97">
        <f t="shared" si="5"/>
        <v>140</v>
      </c>
      <c r="R56" s="97">
        <f t="shared" si="6"/>
        <v>193</v>
      </c>
      <c r="S56" s="97">
        <f t="shared" si="7"/>
        <v>186</v>
      </c>
    </row>
    <row r="57" customHeight="1" spans="1:19">
      <c r="A57" s="79">
        <v>190215</v>
      </c>
      <c r="B57" s="80" t="s">
        <v>85</v>
      </c>
      <c r="C57" s="83">
        <v>48</v>
      </c>
      <c r="D57" s="84">
        <v>12</v>
      </c>
      <c r="E57" s="83">
        <v>32</v>
      </c>
      <c r="F57" s="84">
        <v>54</v>
      </c>
      <c r="G57" s="83">
        <v>35</v>
      </c>
      <c r="H57" s="90">
        <v>64</v>
      </c>
      <c r="I57" s="98">
        <v>29</v>
      </c>
      <c r="J57" s="97">
        <f t="shared" si="0"/>
        <v>274</v>
      </c>
      <c r="K57" s="97">
        <f t="shared" si="8"/>
        <v>269</v>
      </c>
      <c r="L57" s="97">
        <f t="shared" si="10"/>
        <v>30</v>
      </c>
      <c r="M57" s="97">
        <f t="shared" si="1"/>
        <v>268</v>
      </c>
      <c r="N57" s="97">
        <f>RANK(D57,$D$2:$D$314,0)</f>
        <v>271</v>
      </c>
      <c r="O57" s="97">
        <f t="shared" si="3"/>
        <v>254</v>
      </c>
      <c r="P57" s="97">
        <f t="shared" si="4"/>
        <v>283</v>
      </c>
      <c r="Q57" s="97">
        <f t="shared" si="5"/>
        <v>271</v>
      </c>
      <c r="R57" s="97">
        <f t="shared" si="6"/>
        <v>107</v>
      </c>
      <c r="S57" s="97">
        <f t="shared" si="7"/>
        <v>271</v>
      </c>
    </row>
    <row r="58" customHeight="1" spans="1:19">
      <c r="A58" s="79">
        <v>190216</v>
      </c>
      <c r="B58" s="80" t="s">
        <v>86</v>
      </c>
      <c r="C58" s="83">
        <v>39</v>
      </c>
      <c r="D58" s="84">
        <v>28</v>
      </c>
      <c r="E58" s="83">
        <v>48</v>
      </c>
      <c r="F58" s="91">
        <v>77</v>
      </c>
      <c r="G58" s="83">
        <v>72</v>
      </c>
      <c r="H58" s="90">
        <v>35</v>
      </c>
      <c r="I58" s="98">
        <v>32</v>
      </c>
      <c r="J58" s="97">
        <f t="shared" si="0"/>
        <v>331</v>
      </c>
      <c r="K58" s="97">
        <f t="shared" si="8"/>
        <v>226</v>
      </c>
      <c r="L58" s="97">
        <f t="shared" si="10"/>
        <v>24</v>
      </c>
      <c r="M58" s="97">
        <f t="shared" si="1"/>
        <v>288</v>
      </c>
      <c r="N58" s="97">
        <f>RANK(D58,$D$2:$D$314,0)</f>
        <v>209</v>
      </c>
      <c r="O58" s="97">
        <f t="shared" si="3"/>
        <v>193</v>
      </c>
      <c r="P58" s="97">
        <f t="shared" si="4"/>
        <v>174</v>
      </c>
      <c r="Q58" s="97">
        <f t="shared" si="5"/>
        <v>115</v>
      </c>
      <c r="R58" s="97">
        <f t="shared" si="6"/>
        <v>240</v>
      </c>
      <c r="S58" s="97">
        <f t="shared" si="7"/>
        <v>251</v>
      </c>
    </row>
    <row r="59" customHeight="1" spans="1:19">
      <c r="A59" s="79">
        <v>190217</v>
      </c>
      <c r="B59" s="80" t="s">
        <v>87</v>
      </c>
      <c r="C59" s="83">
        <v>72</v>
      </c>
      <c r="D59" s="84">
        <v>45</v>
      </c>
      <c r="E59" s="83">
        <v>50</v>
      </c>
      <c r="F59" s="84">
        <v>78</v>
      </c>
      <c r="G59" s="83">
        <v>46</v>
      </c>
      <c r="H59" s="90">
        <v>41</v>
      </c>
      <c r="I59" s="98">
        <v>35</v>
      </c>
      <c r="J59" s="97">
        <f t="shared" si="0"/>
        <v>367</v>
      </c>
      <c r="K59" s="97">
        <f t="shared" si="8"/>
        <v>198</v>
      </c>
      <c r="L59" s="97">
        <f t="shared" si="10"/>
        <v>20</v>
      </c>
      <c r="M59" s="97">
        <f t="shared" si="1"/>
        <v>117</v>
      </c>
      <c r="N59" s="97">
        <f>RANK(D59,$D$2:$D$314,0)</f>
        <v>147</v>
      </c>
      <c r="O59" s="97">
        <f t="shared" si="3"/>
        <v>183</v>
      </c>
      <c r="P59" s="97">
        <f t="shared" si="4"/>
        <v>164</v>
      </c>
      <c r="Q59" s="97">
        <f t="shared" si="5"/>
        <v>228</v>
      </c>
      <c r="R59" s="97">
        <f t="shared" si="6"/>
        <v>197</v>
      </c>
      <c r="S59" s="97">
        <f t="shared" si="7"/>
        <v>239</v>
      </c>
    </row>
    <row r="60" customHeight="1" spans="1:19">
      <c r="A60" s="79">
        <v>190218</v>
      </c>
      <c r="B60" s="80" t="s">
        <v>88</v>
      </c>
      <c r="C60" s="83">
        <v>35.5</v>
      </c>
      <c r="D60" s="84">
        <v>8</v>
      </c>
      <c r="E60" s="83">
        <v>26</v>
      </c>
      <c r="F60" s="84">
        <v>58</v>
      </c>
      <c r="G60" s="83">
        <v>26</v>
      </c>
      <c r="H60" s="90">
        <v>24</v>
      </c>
      <c r="I60" s="98">
        <v>26</v>
      </c>
      <c r="J60" s="97">
        <f t="shared" si="0"/>
        <v>203.5</v>
      </c>
      <c r="K60" s="97">
        <f t="shared" si="8"/>
        <v>294</v>
      </c>
      <c r="L60" s="97">
        <f t="shared" si="10"/>
        <v>35</v>
      </c>
      <c r="M60" s="97">
        <f t="shared" si="1"/>
        <v>294</v>
      </c>
      <c r="N60" s="97">
        <f>RANK(D60,$D$2:$D$314,0)</f>
        <v>295</v>
      </c>
      <c r="O60" s="97">
        <f t="shared" si="3"/>
        <v>288</v>
      </c>
      <c r="P60" s="97">
        <f t="shared" si="4"/>
        <v>274</v>
      </c>
      <c r="Q60" s="97">
        <f t="shared" si="5"/>
        <v>289</v>
      </c>
      <c r="R60" s="97">
        <f t="shared" si="6"/>
        <v>284</v>
      </c>
      <c r="S60" s="97">
        <f t="shared" si="7"/>
        <v>285</v>
      </c>
    </row>
    <row r="61" customHeight="1" spans="1:19">
      <c r="A61" s="79">
        <v>190219</v>
      </c>
      <c r="B61" s="80" t="s">
        <v>89</v>
      </c>
      <c r="C61" s="83">
        <v>70.5</v>
      </c>
      <c r="D61" s="84">
        <v>37</v>
      </c>
      <c r="E61" s="83">
        <v>52</v>
      </c>
      <c r="F61" s="84">
        <v>86</v>
      </c>
      <c r="G61" s="83">
        <v>61</v>
      </c>
      <c r="H61" s="90">
        <v>49</v>
      </c>
      <c r="I61" s="98">
        <v>40</v>
      </c>
      <c r="J61" s="97">
        <f t="shared" si="0"/>
        <v>395.5</v>
      </c>
      <c r="K61" s="97">
        <f t="shared" si="8"/>
        <v>174</v>
      </c>
      <c r="L61" s="97">
        <f t="shared" si="10"/>
        <v>15</v>
      </c>
      <c r="M61" s="97">
        <f t="shared" si="1"/>
        <v>130</v>
      </c>
      <c r="N61" s="97">
        <f>RANK(D61,$D$2:$D$314,0)</f>
        <v>174</v>
      </c>
      <c r="O61" s="97">
        <f t="shared" si="3"/>
        <v>178</v>
      </c>
      <c r="P61" s="97">
        <f t="shared" si="4"/>
        <v>111</v>
      </c>
      <c r="Q61" s="97">
        <f t="shared" si="5"/>
        <v>173</v>
      </c>
      <c r="R61" s="97">
        <f t="shared" si="6"/>
        <v>160</v>
      </c>
      <c r="S61" s="97">
        <f t="shared" si="7"/>
        <v>221</v>
      </c>
    </row>
    <row r="62" customHeight="1" spans="1:19">
      <c r="A62" s="79">
        <v>190220</v>
      </c>
      <c r="B62" s="80" t="s">
        <v>90</v>
      </c>
      <c r="C62" s="83">
        <v>79.5</v>
      </c>
      <c r="D62" s="84">
        <v>36.5</v>
      </c>
      <c r="E62" s="83">
        <v>67</v>
      </c>
      <c r="F62" s="84">
        <v>95</v>
      </c>
      <c r="G62" s="83">
        <v>88</v>
      </c>
      <c r="H62" s="90">
        <v>68</v>
      </c>
      <c r="I62" s="98">
        <v>61</v>
      </c>
      <c r="J62" s="97">
        <f t="shared" si="0"/>
        <v>495</v>
      </c>
      <c r="K62" s="97">
        <f t="shared" si="8"/>
        <v>86</v>
      </c>
      <c r="L62" s="97">
        <f t="shared" si="10"/>
        <v>3</v>
      </c>
      <c r="M62" s="97">
        <f t="shared" si="1"/>
        <v>56</v>
      </c>
      <c r="N62" s="97">
        <f>RANK(D62,$D$2:$D$314,0)</f>
        <v>177</v>
      </c>
      <c r="O62" s="97">
        <f t="shared" si="3"/>
        <v>110</v>
      </c>
      <c r="P62" s="97">
        <f t="shared" si="4"/>
        <v>24</v>
      </c>
      <c r="Q62" s="97">
        <f t="shared" si="5"/>
        <v>26</v>
      </c>
      <c r="R62" s="97">
        <f t="shared" si="6"/>
        <v>84</v>
      </c>
      <c r="S62" s="97">
        <f t="shared" si="7"/>
        <v>107</v>
      </c>
    </row>
    <row r="63" customHeight="1" spans="1:19">
      <c r="A63" s="79">
        <v>190221</v>
      </c>
      <c r="B63" s="80" t="s">
        <v>91</v>
      </c>
      <c r="C63" s="83">
        <v>63.5</v>
      </c>
      <c r="D63" s="84">
        <v>42</v>
      </c>
      <c r="E63" s="83">
        <v>45</v>
      </c>
      <c r="F63" s="84">
        <v>63</v>
      </c>
      <c r="G63" s="83">
        <v>55</v>
      </c>
      <c r="H63" s="90">
        <v>21</v>
      </c>
      <c r="I63" s="98">
        <v>31</v>
      </c>
      <c r="J63" s="97">
        <f t="shared" si="0"/>
        <v>320.5</v>
      </c>
      <c r="K63" s="97">
        <f t="shared" si="8"/>
        <v>233</v>
      </c>
      <c r="L63" s="97">
        <f t="shared" si="10"/>
        <v>25</v>
      </c>
      <c r="M63" s="97">
        <f t="shared" si="1"/>
        <v>197</v>
      </c>
      <c r="N63" s="97">
        <f>RANK(D63,$D$2:$D$314,0)</f>
        <v>161</v>
      </c>
      <c r="O63" s="97">
        <f t="shared" si="3"/>
        <v>208</v>
      </c>
      <c r="P63" s="97">
        <f t="shared" si="4"/>
        <v>256</v>
      </c>
      <c r="Q63" s="97">
        <f t="shared" si="5"/>
        <v>197</v>
      </c>
      <c r="R63" s="97">
        <f t="shared" si="6"/>
        <v>293</v>
      </c>
      <c r="S63" s="97">
        <f t="shared" si="7"/>
        <v>258</v>
      </c>
    </row>
    <row r="64" customHeight="1" spans="1:19">
      <c r="A64" s="79">
        <v>190222</v>
      </c>
      <c r="B64" s="80" t="s">
        <v>92</v>
      </c>
      <c r="C64" s="83"/>
      <c r="D64" s="84"/>
      <c r="E64" s="83"/>
      <c r="F64" s="84"/>
      <c r="G64" s="83"/>
      <c r="H64" s="90"/>
      <c r="I64" s="98"/>
      <c r="J64" s="97">
        <f t="shared" si="0"/>
        <v>0</v>
      </c>
      <c r="K64" s="97">
        <f t="shared" si="8"/>
        <v>310</v>
      </c>
      <c r="L64" s="97">
        <f t="shared" si="10"/>
        <v>38</v>
      </c>
      <c r="M64" s="97" t="e">
        <f t="shared" si="1"/>
        <v>#N/A</v>
      </c>
      <c r="N64" s="97" t="e">
        <f>RANK(D64,$D$2:$D$314,0)</f>
        <v>#N/A</v>
      </c>
      <c r="O64" s="97" t="e">
        <f t="shared" si="3"/>
        <v>#N/A</v>
      </c>
      <c r="P64" s="97" t="e">
        <f t="shared" si="4"/>
        <v>#N/A</v>
      </c>
      <c r="Q64" s="97" t="e">
        <f t="shared" si="5"/>
        <v>#N/A</v>
      </c>
      <c r="R64" s="97" t="e">
        <f t="shared" si="6"/>
        <v>#N/A</v>
      </c>
      <c r="S64" s="97" t="e">
        <f t="shared" si="7"/>
        <v>#N/A</v>
      </c>
    </row>
    <row r="65" customHeight="1" spans="1:19">
      <c r="A65" s="79">
        <v>190223</v>
      </c>
      <c r="B65" s="80" t="s">
        <v>93</v>
      </c>
      <c r="C65" s="83">
        <v>49.5</v>
      </c>
      <c r="D65" s="84">
        <v>14</v>
      </c>
      <c r="E65" s="83">
        <v>34</v>
      </c>
      <c r="F65" s="84">
        <v>54</v>
      </c>
      <c r="G65" s="83">
        <v>27</v>
      </c>
      <c r="H65" s="90">
        <v>22</v>
      </c>
      <c r="I65" s="98">
        <v>28</v>
      </c>
      <c r="J65" s="97">
        <f t="shared" si="0"/>
        <v>228.5</v>
      </c>
      <c r="K65" s="97">
        <f t="shared" si="8"/>
        <v>285</v>
      </c>
      <c r="L65" s="97">
        <f t="shared" si="10"/>
        <v>33</v>
      </c>
      <c r="M65" s="97">
        <f t="shared" si="1"/>
        <v>263</v>
      </c>
      <c r="N65" s="97">
        <f>RANK(D65,$D$2:$D$314,0)</f>
        <v>258</v>
      </c>
      <c r="O65" s="97">
        <f t="shared" si="3"/>
        <v>251</v>
      </c>
      <c r="P65" s="97">
        <f t="shared" si="4"/>
        <v>283</v>
      </c>
      <c r="Q65" s="97">
        <f t="shared" si="5"/>
        <v>288</v>
      </c>
      <c r="R65" s="97">
        <f t="shared" si="6"/>
        <v>291</v>
      </c>
      <c r="S65" s="97">
        <f t="shared" si="7"/>
        <v>275</v>
      </c>
    </row>
    <row r="66" customHeight="1" spans="1:19">
      <c r="A66" s="79">
        <v>190224</v>
      </c>
      <c r="B66" s="80" t="s">
        <v>94</v>
      </c>
      <c r="C66" s="83">
        <v>55.5</v>
      </c>
      <c r="D66" s="84">
        <v>54</v>
      </c>
      <c r="E66" s="83">
        <v>45</v>
      </c>
      <c r="F66" s="84">
        <v>68</v>
      </c>
      <c r="G66" s="83">
        <v>39</v>
      </c>
      <c r="H66" s="90">
        <v>45</v>
      </c>
      <c r="I66" s="98">
        <v>51</v>
      </c>
      <c r="J66" s="97">
        <f t="shared" ref="J66:J129" si="11">C66+D66+E66+F66+G66+H66+I66</f>
        <v>357.5</v>
      </c>
      <c r="K66" s="97">
        <f t="shared" si="8"/>
        <v>202</v>
      </c>
      <c r="L66" s="97">
        <f t="shared" si="10"/>
        <v>21</v>
      </c>
      <c r="M66" s="97">
        <f t="shared" ref="M66:M129" si="12">RANK(C66,$C$2:$C$314,0)</f>
        <v>238</v>
      </c>
      <c r="N66" s="97">
        <f>RANK(D66,$D$2:$D$314,0)</f>
        <v>97</v>
      </c>
      <c r="O66" s="97">
        <f t="shared" ref="O66:O129" si="13">RANK(E66,$E$2:$E$314,0)</f>
        <v>208</v>
      </c>
      <c r="P66" s="97">
        <f t="shared" ref="P66:P129" si="14">RANK(F66,$F$2:$F$314,0)</f>
        <v>237</v>
      </c>
      <c r="Q66" s="97">
        <f t="shared" ref="Q66:Q129" si="15">RANK(G66,$G$2:$G$314,0)</f>
        <v>255</v>
      </c>
      <c r="R66" s="97">
        <f t="shared" ref="R66:R129" si="16">RANK(H66,$H$2:$H$314,0)</f>
        <v>176</v>
      </c>
      <c r="S66" s="97">
        <f t="shared" ref="S66:S129" si="17">RANK(I66,$I$2:$I$314,0)</f>
        <v>160</v>
      </c>
    </row>
    <row r="67" customHeight="1" spans="1:19">
      <c r="A67" s="79">
        <v>190225</v>
      </c>
      <c r="B67" s="80" t="s">
        <v>95</v>
      </c>
      <c r="C67" s="83">
        <v>35.5</v>
      </c>
      <c r="D67" s="84">
        <v>8</v>
      </c>
      <c r="E67" s="83">
        <v>30</v>
      </c>
      <c r="F67" s="84">
        <v>20</v>
      </c>
      <c r="G67" s="83">
        <v>15</v>
      </c>
      <c r="H67" s="90">
        <v>20</v>
      </c>
      <c r="I67" s="98">
        <v>22</v>
      </c>
      <c r="J67" s="97">
        <f t="shared" si="11"/>
        <v>150.5</v>
      </c>
      <c r="K67" s="97">
        <f t="shared" ref="K67:K130" si="18">RANK(J67,$J$2:$J$314,0)</f>
        <v>304</v>
      </c>
      <c r="L67" s="97">
        <f t="shared" si="10"/>
        <v>37</v>
      </c>
      <c r="M67" s="97">
        <f t="shared" si="12"/>
        <v>294</v>
      </c>
      <c r="N67" s="97">
        <f>RANK(D67,$D$2:$D$314,0)</f>
        <v>295</v>
      </c>
      <c r="O67" s="97">
        <f t="shared" si="13"/>
        <v>265</v>
      </c>
      <c r="P67" s="97">
        <f t="shared" si="14"/>
        <v>307</v>
      </c>
      <c r="Q67" s="97">
        <f t="shared" si="15"/>
        <v>303</v>
      </c>
      <c r="R67" s="97">
        <f t="shared" si="16"/>
        <v>295</v>
      </c>
      <c r="S67" s="97">
        <f t="shared" si="17"/>
        <v>296</v>
      </c>
    </row>
    <row r="68" customHeight="1" spans="1:19">
      <c r="A68" s="79">
        <v>190226</v>
      </c>
      <c r="B68" s="80" t="s">
        <v>96</v>
      </c>
      <c r="C68" s="83">
        <v>76</v>
      </c>
      <c r="D68" s="84">
        <v>36</v>
      </c>
      <c r="E68" s="83">
        <v>50.5</v>
      </c>
      <c r="F68" s="84">
        <v>85</v>
      </c>
      <c r="G68" s="83">
        <v>60</v>
      </c>
      <c r="H68" s="90">
        <v>48</v>
      </c>
      <c r="I68" s="98">
        <v>47</v>
      </c>
      <c r="J68" s="97">
        <f t="shared" si="11"/>
        <v>402.5</v>
      </c>
      <c r="K68" s="97">
        <f t="shared" si="18"/>
        <v>165</v>
      </c>
      <c r="L68" s="97">
        <f t="shared" si="10"/>
        <v>13</v>
      </c>
      <c r="M68" s="97">
        <f t="shared" si="12"/>
        <v>82</v>
      </c>
      <c r="N68" s="97">
        <f>RANK(D68,$D$2:$D$314,0)</f>
        <v>178</v>
      </c>
      <c r="O68" s="97">
        <f t="shared" si="13"/>
        <v>181</v>
      </c>
      <c r="P68" s="97">
        <f t="shared" si="14"/>
        <v>119</v>
      </c>
      <c r="Q68" s="97">
        <f t="shared" si="15"/>
        <v>178</v>
      </c>
      <c r="R68" s="97">
        <f t="shared" si="16"/>
        <v>167</v>
      </c>
      <c r="S68" s="97">
        <f t="shared" si="17"/>
        <v>182</v>
      </c>
    </row>
    <row r="69" customHeight="1" spans="1:19">
      <c r="A69" s="79">
        <v>190227</v>
      </c>
      <c r="B69" s="80" t="s">
        <v>97</v>
      </c>
      <c r="C69" s="83">
        <v>81.5</v>
      </c>
      <c r="D69" s="84">
        <v>32</v>
      </c>
      <c r="E69" s="83">
        <v>46.5</v>
      </c>
      <c r="F69" s="84">
        <v>84</v>
      </c>
      <c r="G69" s="83">
        <v>47</v>
      </c>
      <c r="H69" s="90">
        <v>40</v>
      </c>
      <c r="I69" s="98">
        <v>46</v>
      </c>
      <c r="J69" s="97">
        <f t="shared" si="11"/>
        <v>377</v>
      </c>
      <c r="K69" s="97">
        <f t="shared" si="18"/>
        <v>188</v>
      </c>
      <c r="L69" s="97">
        <f t="shared" si="10"/>
        <v>18</v>
      </c>
      <c r="M69" s="97">
        <f t="shared" si="12"/>
        <v>42</v>
      </c>
      <c r="N69" s="97">
        <f>RANK(D69,$D$2:$D$314,0)</f>
        <v>194</v>
      </c>
      <c r="O69" s="97">
        <f t="shared" si="13"/>
        <v>195</v>
      </c>
      <c r="P69" s="97">
        <f t="shared" si="14"/>
        <v>126</v>
      </c>
      <c r="Q69" s="97">
        <f t="shared" si="15"/>
        <v>227</v>
      </c>
      <c r="R69" s="97">
        <f t="shared" si="16"/>
        <v>207</v>
      </c>
      <c r="S69" s="97">
        <f t="shared" si="17"/>
        <v>186</v>
      </c>
    </row>
    <row r="70" customHeight="1" spans="1:19">
      <c r="A70" s="79">
        <v>190228</v>
      </c>
      <c r="B70" s="80" t="s">
        <v>98</v>
      </c>
      <c r="C70" s="83">
        <v>76.5</v>
      </c>
      <c r="D70" s="84">
        <v>47</v>
      </c>
      <c r="E70" s="83">
        <v>62.5</v>
      </c>
      <c r="F70" s="84">
        <v>87</v>
      </c>
      <c r="G70" s="83">
        <v>56</v>
      </c>
      <c r="H70" s="90">
        <v>50</v>
      </c>
      <c r="I70" s="98">
        <v>60</v>
      </c>
      <c r="J70" s="97">
        <f t="shared" si="11"/>
        <v>439</v>
      </c>
      <c r="K70" s="97">
        <f t="shared" si="18"/>
        <v>128</v>
      </c>
      <c r="L70" s="97">
        <f t="shared" si="10"/>
        <v>7</v>
      </c>
      <c r="M70" s="97">
        <f t="shared" si="12"/>
        <v>78</v>
      </c>
      <c r="N70" s="97">
        <f>RANK(D70,$D$2:$D$314,0)</f>
        <v>136</v>
      </c>
      <c r="O70" s="97">
        <f t="shared" si="13"/>
        <v>127</v>
      </c>
      <c r="P70" s="97">
        <f t="shared" si="14"/>
        <v>102</v>
      </c>
      <c r="Q70" s="97">
        <f t="shared" si="15"/>
        <v>195</v>
      </c>
      <c r="R70" s="97">
        <f t="shared" si="16"/>
        <v>153</v>
      </c>
      <c r="S70" s="97">
        <f t="shared" si="17"/>
        <v>113</v>
      </c>
    </row>
    <row r="71" customHeight="1" spans="1:19">
      <c r="A71" s="79">
        <v>190229</v>
      </c>
      <c r="B71" s="80" t="s">
        <v>99</v>
      </c>
      <c r="C71" s="83">
        <v>68</v>
      </c>
      <c r="D71" s="84">
        <v>76</v>
      </c>
      <c r="E71" s="83">
        <v>72</v>
      </c>
      <c r="F71" s="84">
        <v>79</v>
      </c>
      <c r="G71" s="83">
        <v>73</v>
      </c>
      <c r="H71" s="90">
        <v>61</v>
      </c>
      <c r="I71" s="98">
        <v>60</v>
      </c>
      <c r="J71" s="97">
        <f t="shared" si="11"/>
        <v>489</v>
      </c>
      <c r="K71" s="97">
        <f t="shared" si="18"/>
        <v>93</v>
      </c>
      <c r="L71" s="97">
        <f t="shared" si="10"/>
        <v>4</v>
      </c>
      <c r="M71" s="97">
        <f t="shared" si="12"/>
        <v>158</v>
      </c>
      <c r="N71" s="97">
        <f>RANK(D71,$D$2:$D$314,0)</f>
        <v>30</v>
      </c>
      <c r="O71" s="97">
        <f t="shared" si="13"/>
        <v>84</v>
      </c>
      <c r="P71" s="97">
        <f t="shared" si="14"/>
        <v>156</v>
      </c>
      <c r="Q71" s="97">
        <f t="shared" si="15"/>
        <v>109</v>
      </c>
      <c r="R71" s="97">
        <f t="shared" si="16"/>
        <v>118</v>
      </c>
      <c r="S71" s="97">
        <f t="shared" si="17"/>
        <v>113</v>
      </c>
    </row>
    <row r="72" customHeight="1" spans="1:19">
      <c r="A72" s="79">
        <v>190230</v>
      </c>
      <c r="B72" s="80" t="s">
        <v>100</v>
      </c>
      <c r="C72" s="83">
        <v>49.5</v>
      </c>
      <c r="D72" s="84">
        <v>12</v>
      </c>
      <c r="E72" s="83">
        <v>25</v>
      </c>
      <c r="F72" s="84">
        <v>65</v>
      </c>
      <c r="G72" s="83">
        <v>36</v>
      </c>
      <c r="H72" s="90">
        <v>55</v>
      </c>
      <c r="I72" s="98">
        <v>26</v>
      </c>
      <c r="J72" s="97">
        <f t="shared" si="11"/>
        <v>268.5</v>
      </c>
      <c r="K72" s="97">
        <f t="shared" si="18"/>
        <v>271</v>
      </c>
      <c r="L72" s="97">
        <f t="shared" si="10"/>
        <v>31</v>
      </c>
      <c r="M72" s="97">
        <f t="shared" si="12"/>
        <v>263</v>
      </c>
      <c r="N72" s="97">
        <f>RANK(D72,$D$2:$D$314,0)</f>
        <v>271</v>
      </c>
      <c r="O72" s="97">
        <f t="shared" si="13"/>
        <v>290</v>
      </c>
      <c r="P72" s="97">
        <f t="shared" si="14"/>
        <v>248</v>
      </c>
      <c r="Q72" s="97">
        <f t="shared" si="15"/>
        <v>266</v>
      </c>
      <c r="R72" s="97">
        <f t="shared" si="16"/>
        <v>138</v>
      </c>
      <c r="S72" s="97">
        <f t="shared" si="17"/>
        <v>285</v>
      </c>
    </row>
    <row r="73" customHeight="1" spans="1:19">
      <c r="A73" s="79">
        <v>190231</v>
      </c>
      <c r="B73" s="80" t="s">
        <v>101</v>
      </c>
      <c r="C73" s="83">
        <v>67</v>
      </c>
      <c r="D73" s="84">
        <v>26</v>
      </c>
      <c r="E73" s="83">
        <v>57.5</v>
      </c>
      <c r="F73" s="84">
        <v>54</v>
      </c>
      <c r="G73" s="83">
        <v>33</v>
      </c>
      <c r="H73" s="90">
        <v>31.5</v>
      </c>
      <c r="I73" s="98">
        <v>35</v>
      </c>
      <c r="J73" s="97">
        <f t="shared" si="11"/>
        <v>304</v>
      </c>
      <c r="K73" s="97">
        <f t="shared" si="18"/>
        <v>251</v>
      </c>
      <c r="L73" s="97">
        <f t="shared" si="10"/>
        <v>26</v>
      </c>
      <c r="M73" s="97">
        <f t="shared" si="12"/>
        <v>169</v>
      </c>
      <c r="N73" s="97">
        <f>RANK(D73,$D$2:$D$314,0)</f>
        <v>217</v>
      </c>
      <c r="O73" s="97">
        <f t="shared" si="13"/>
        <v>148</v>
      </c>
      <c r="P73" s="97">
        <f t="shared" si="14"/>
        <v>283</v>
      </c>
      <c r="Q73" s="97">
        <f t="shared" si="15"/>
        <v>279</v>
      </c>
      <c r="R73" s="97">
        <f t="shared" si="16"/>
        <v>265</v>
      </c>
      <c r="S73" s="97">
        <f t="shared" si="17"/>
        <v>239</v>
      </c>
    </row>
    <row r="74" customHeight="1" spans="1:19">
      <c r="A74" s="79">
        <v>190232</v>
      </c>
      <c r="B74" s="80" t="s">
        <v>102</v>
      </c>
      <c r="C74" s="83">
        <v>69.5</v>
      </c>
      <c r="D74" s="84">
        <v>46</v>
      </c>
      <c r="E74" s="83">
        <v>41.5</v>
      </c>
      <c r="F74" s="84">
        <v>75</v>
      </c>
      <c r="G74" s="83">
        <v>36</v>
      </c>
      <c r="H74" s="90">
        <v>32</v>
      </c>
      <c r="I74" s="98">
        <v>34</v>
      </c>
      <c r="J74" s="97">
        <f t="shared" si="11"/>
        <v>334</v>
      </c>
      <c r="K74" s="97">
        <f t="shared" si="18"/>
        <v>222</v>
      </c>
      <c r="L74" s="97">
        <f t="shared" si="10"/>
        <v>23</v>
      </c>
      <c r="M74" s="97">
        <f t="shared" si="12"/>
        <v>141</v>
      </c>
      <c r="N74" s="97">
        <f>RANK(D74,$D$2:$D$314,0)</f>
        <v>141</v>
      </c>
      <c r="O74" s="97">
        <f t="shared" si="13"/>
        <v>222</v>
      </c>
      <c r="P74" s="97">
        <f t="shared" si="14"/>
        <v>198</v>
      </c>
      <c r="Q74" s="97">
        <f t="shared" si="15"/>
        <v>266</v>
      </c>
      <c r="R74" s="97">
        <f t="shared" si="16"/>
        <v>258</v>
      </c>
      <c r="S74" s="97">
        <f t="shared" si="17"/>
        <v>246</v>
      </c>
    </row>
    <row r="75" customHeight="1" spans="1:19">
      <c r="A75" s="79">
        <v>190233</v>
      </c>
      <c r="B75" s="80" t="s">
        <v>103</v>
      </c>
      <c r="C75" s="83">
        <v>39.5</v>
      </c>
      <c r="D75" s="84">
        <v>10</v>
      </c>
      <c r="E75" s="83">
        <v>39</v>
      </c>
      <c r="F75" s="84">
        <v>42</v>
      </c>
      <c r="G75" s="83">
        <v>18</v>
      </c>
      <c r="H75" s="90">
        <v>34</v>
      </c>
      <c r="I75" s="98">
        <v>17</v>
      </c>
      <c r="J75" s="97">
        <f t="shared" si="11"/>
        <v>199.5</v>
      </c>
      <c r="K75" s="97">
        <f t="shared" si="18"/>
        <v>297</v>
      </c>
      <c r="L75" s="97">
        <f t="shared" si="10"/>
        <v>36</v>
      </c>
      <c r="M75" s="97">
        <f t="shared" si="12"/>
        <v>287</v>
      </c>
      <c r="N75" s="97">
        <f>RANK(D75,$D$2:$D$314,0)</f>
        <v>288</v>
      </c>
      <c r="O75" s="97">
        <f t="shared" si="13"/>
        <v>232</v>
      </c>
      <c r="P75" s="97">
        <f t="shared" si="14"/>
        <v>298</v>
      </c>
      <c r="Q75" s="97">
        <f t="shared" si="15"/>
        <v>301</v>
      </c>
      <c r="R75" s="97">
        <f t="shared" si="16"/>
        <v>247</v>
      </c>
      <c r="S75" s="97">
        <f t="shared" si="17"/>
        <v>304</v>
      </c>
    </row>
    <row r="76" customHeight="1" spans="1:19">
      <c r="A76" s="79">
        <v>190234</v>
      </c>
      <c r="B76" s="80" t="s">
        <v>104</v>
      </c>
      <c r="C76" s="83">
        <v>76.5</v>
      </c>
      <c r="D76" s="84">
        <v>40.5</v>
      </c>
      <c r="E76" s="83">
        <v>64</v>
      </c>
      <c r="F76" s="84">
        <v>89</v>
      </c>
      <c r="G76" s="83">
        <v>69</v>
      </c>
      <c r="H76" s="90">
        <v>44</v>
      </c>
      <c r="I76" s="98">
        <v>40</v>
      </c>
      <c r="J76" s="97">
        <f t="shared" si="11"/>
        <v>423</v>
      </c>
      <c r="K76" s="97">
        <f t="shared" si="18"/>
        <v>143</v>
      </c>
      <c r="L76" s="97">
        <f t="shared" si="10"/>
        <v>9</v>
      </c>
      <c r="M76" s="97">
        <f t="shared" si="12"/>
        <v>78</v>
      </c>
      <c r="N76" s="97">
        <f>RANK(D76,$D$2:$D$314,0)</f>
        <v>167</v>
      </c>
      <c r="O76" s="97">
        <f t="shared" si="13"/>
        <v>121</v>
      </c>
      <c r="P76" s="97">
        <f t="shared" si="14"/>
        <v>74</v>
      </c>
      <c r="Q76" s="97">
        <f t="shared" si="15"/>
        <v>129</v>
      </c>
      <c r="R76" s="97">
        <f t="shared" si="16"/>
        <v>183</v>
      </c>
      <c r="S76" s="97">
        <f t="shared" si="17"/>
        <v>221</v>
      </c>
    </row>
    <row r="77" customHeight="1" spans="1:19">
      <c r="A77" s="79">
        <v>190235</v>
      </c>
      <c r="B77" s="80" t="s">
        <v>105</v>
      </c>
      <c r="C77" s="83">
        <v>69.5</v>
      </c>
      <c r="D77" s="84">
        <v>56</v>
      </c>
      <c r="E77" s="83">
        <v>73</v>
      </c>
      <c r="F77" s="84">
        <v>59</v>
      </c>
      <c r="G77" s="83">
        <v>67</v>
      </c>
      <c r="H77" s="90">
        <v>50</v>
      </c>
      <c r="I77" s="98">
        <v>35</v>
      </c>
      <c r="J77" s="97">
        <f t="shared" si="11"/>
        <v>409.5</v>
      </c>
      <c r="K77" s="97">
        <f t="shared" si="18"/>
        <v>157</v>
      </c>
      <c r="L77" s="97">
        <f t="shared" si="10"/>
        <v>12</v>
      </c>
      <c r="M77" s="97">
        <f t="shared" si="12"/>
        <v>141</v>
      </c>
      <c r="N77" s="97">
        <f>RANK(D77,$D$2:$D$314,0)</f>
        <v>92</v>
      </c>
      <c r="O77" s="97">
        <f t="shared" si="13"/>
        <v>78</v>
      </c>
      <c r="P77" s="97">
        <f t="shared" si="14"/>
        <v>270</v>
      </c>
      <c r="Q77" s="97">
        <f t="shared" si="15"/>
        <v>140</v>
      </c>
      <c r="R77" s="97">
        <f t="shared" si="16"/>
        <v>153</v>
      </c>
      <c r="S77" s="97">
        <f t="shared" si="17"/>
        <v>239</v>
      </c>
    </row>
    <row r="78" customHeight="1" spans="1:19">
      <c r="A78" s="79">
        <v>190236</v>
      </c>
      <c r="B78" s="80" t="s">
        <v>106</v>
      </c>
      <c r="C78" s="83">
        <v>29</v>
      </c>
      <c r="D78" s="84">
        <v>44</v>
      </c>
      <c r="E78" s="83">
        <v>35</v>
      </c>
      <c r="F78" s="84">
        <v>73</v>
      </c>
      <c r="G78" s="83">
        <v>34</v>
      </c>
      <c r="H78" s="90">
        <v>36</v>
      </c>
      <c r="I78" s="98">
        <v>33</v>
      </c>
      <c r="J78" s="97">
        <f t="shared" si="11"/>
        <v>284</v>
      </c>
      <c r="K78" s="97">
        <f t="shared" si="18"/>
        <v>266</v>
      </c>
      <c r="L78" s="97">
        <f t="shared" si="10"/>
        <v>29</v>
      </c>
      <c r="M78" s="97">
        <f t="shared" si="12"/>
        <v>296</v>
      </c>
      <c r="N78" s="97">
        <f>RANK(D78,$D$2:$D$314,0)</f>
        <v>151</v>
      </c>
      <c r="O78" s="97">
        <f t="shared" si="13"/>
        <v>247</v>
      </c>
      <c r="P78" s="97">
        <f t="shared" si="14"/>
        <v>215</v>
      </c>
      <c r="Q78" s="97">
        <f t="shared" si="15"/>
        <v>275</v>
      </c>
      <c r="R78" s="97">
        <f t="shared" si="16"/>
        <v>233</v>
      </c>
      <c r="S78" s="97">
        <f t="shared" si="17"/>
        <v>249</v>
      </c>
    </row>
    <row r="79" customHeight="1" spans="1:19">
      <c r="A79" s="79">
        <v>190237</v>
      </c>
      <c r="B79" s="80" t="s">
        <v>107</v>
      </c>
      <c r="C79" s="83">
        <v>66.5</v>
      </c>
      <c r="D79" s="84">
        <v>27</v>
      </c>
      <c r="E79" s="83">
        <v>55</v>
      </c>
      <c r="F79" s="84">
        <v>88</v>
      </c>
      <c r="G79" s="83">
        <v>58</v>
      </c>
      <c r="H79" s="90">
        <v>38</v>
      </c>
      <c r="I79" s="98">
        <v>54</v>
      </c>
      <c r="J79" s="97">
        <f t="shared" si="11"/>
        <v>386.5</v>
      </c>
      <c r="K79" s="97">
        <f t="shared" si="18"/>
        <v>181</v>
      </c>
      <c r="L79" s="97">
        <f t="shared" si="10"/>
        <v>17</v>
      </c>
      <c r="M79" s="97">
        <f t="shared" si="12"/>
        <v>175</v>
      </c>
      <c r="N79" s="97">
        <f>RANK(D79,$D$2:$D$314,0)</f>
        <v>214</v>
      </c>
      <c r="O79" s="97">
        <f t="shared" si="13"/>
        <v>166</v>
      </c>
      <c r="P79" s="97">
        <f t="shared" si="14"/>
        <v>88</v>
      </c>
      <c r="Q79" s="97">
        <f t="shared" si="15"/>
        <v>187</v>
      </c>
      <c r="R79" s="97">
        <f t="shared" si="16"/>
        <v>226</v>
      </c>
      <c r="S79" s="97">
        <f t="shared" si="17"/>
        <v>146</v>
      </c>
    </row>
    <row r="80" customHeight="1" spans="1:19">
      <c r="A80" s="79">
        <v>190238</v>
      </c>
      <c r="B80" s="80" t="s">
        <v>108</v>
      </c>
      <c r="C80" s="83">
        <v>75</v>
      </c>
      <c r="D80" s="84">
        <v>44</v>
      </c>
      <c r="E80" s="83">
        <v>29.5</v>
      </c>
      <c r="F80" s="84">
        <v>79</v>
      </c>
      <c r="G80" s="83">
        <v>73</v>
      </c>
      <c r="H80" s="90">
        <v>66</v>
      </c>
      <c r="I80" s="98">
        <v>56</v>
      </c>
      <c r="J80" s="97">
        <f t="shared" si="11"/>
        <v>422.5</v>
      </c>
      <c r="K80" s="97">
        <f t="shared" si="18"/>
        <v>144</v>
      </c>
      <c r="L80" s="97">
        <f t="shared" si="10"/>
        <v>10</v>
      </c>
      <c r="M80" s="97">
        <f t="shared" si="12"/>
        <v>89</v>
      </c>
      <c r="N80" s="97">
        <f>RANK(D80,$D$2:$D$314,0)</f>
        <v>151</v>
      </c>
      <c r="O80" s="97">
        <f t="shared" si="13"/>
        <v>269</v>
      </c>
      <c r="P80" s="97">
        <f t="shared" si="14"/>
        <v>156</v>
      </c>
      <c r="Q80" s="97">
        <f t="shared" si="15"/>
        <v>109</v>
      </c>
      <c r="R80" s="97">
        <f t="shared" si="16"/>
        <v>93</v>
      </c>
      <c r="S80" s="97">
        <f t="shared" si="17"/>
        <v>134</v>
      </c>
    </row>
    <row r="81" customHeight="1" spans="1:19">
      <c r="A81" s="79">
        <v>190301</v>
      </c>
      <c r="B81" s="80" t="s">
        <v>109</v>
      </c>
      <c r="C81" s="81">
        <v>81.5</v>
      </c>
      <c r="D81" s="82">
        <v>84</v>
      </c>
      <c r="E81" s="81">
        <v>87.5</v>
      </c>
      <c r="F81" s="82">
        <v>89</v>
      </c>
      <c r="G81" s="81">
        <v>92</v>
      </c>
      <c r="H81" s="89">
        <v>96</v>
      </c>
      <c r="I81" s="96">
        <v>92</v>
      </c>
      <c r="J81" s="97">
        <f t="shared" si="11"/>
        <v>622</v>
      </c>
      <c r="K81" s="97">
        <f t="shared" si="18"/>
        <v>6</v>
      </c>
      <c r="L81" s="97">
        <f>RANK(J81,$J$81:$J$117,0)</f>
        <v>2</v>
      </c>
      <c r="M81" s="97">
        <f t="shared" si="12"/>
        <v>42</v>
      </c>
      <c r="N81" s="97">
        <f>RANK(D81,$D$2:$D$314,0)</f>
        <v>17</v>
      </c>
      <c r="O81" s="97">
        <f t="shared" si="13"/>
        <v>12</v>
      </c>
      <c r="P81" s="97">
        <f t="shared" si="14"/>
        <v>74</v>
      </c>
      <c r="Q81" s="97">
        <f t="shared" si="15"/>
        <v>7</v>
      </c>
      <c r="R81" s="97">
        <f t="shared" si="16"/>
        <v>11</v>
      </c>
      <c r="S81" s="97">
        <f t="shared" si="17"/>
        <v>8</v>
      </c>
    </row>
    <row r="82" customHeight="1" spans="1:19">
      <c r="A82" s="79">
        <v>190302</v>
      </c>
      <c r="B82" s="80" t="s">
        <v>110</v>
      </c>
      <c r="C82" s="83">
        <v>73</v>
      </c>
      <c r="D82" s="84">
        <v>62</v>
      </c>
      <c r="E82" s="83">
        <v>36</v>
      </c>
      <c r="F82" s="84">
        <v>75</v>
      </c>
      <c r="G82" s="83">
        <v>50</v>
      </c>
      <c r="H82" s="90">
        <v>40</v>
      </c>
      <c r="I82" s="98">
        <v>41</v>
      </c>
      <c r="J82" s="97">
        <f t="shared" si="11"/>
        <v>377</v>
      </c>
      <c r="K82" s="97">
        <f t="shared" si="18"/>
        <v>188</v>
      </c>
      <c r="L82" s="97">
        <f t="shared" ref="L82:L117" si="19">RANK(J82,$J$81:$J$117,0)</f>
        <v>33</v>
      </c>
      <c r="M82" s="97">
        <f t="shared" si="12"/>
        <v>107</v>
      </c>
      <c r="N82" s="97">
        <f>RANK(D82,$D$2:$D$314,0)</f>
        <v>71</v>
      </c>
      <c r="O82" s="97">
        <f t="shared" si="13"/>
        <v>241</v>
      </c>
      <c r="P82" s="97">
        <f t="shared" si="14"/>
        <v>198</v>
      </c>
      <c r="Q82" s="97">
        <f t="shared" si="15"/>
        <v>215</v>
      </c>
      <c r="R82" s="97">
        <f t="shared" si="16"/>
        <v>207</v>
      </c>
      <c r="S82" s="97">
        <f t="shared" si="17"/>
        <v>216</v>
      </c>
    </row>
    <row r="83" customHeight="1" spans="1:19">
      <c r="A83" s="79">
        <v>190303</v>
      </c>
      <c r="B83" s="80" t="s">
        <v>111</v>
      </c>
      <c r="C83" s="83">
        <v>88</v>
      </c>
      <c r="D83" s="84">
        <v>73</v>
      </c>
      <c r="E83" s="83">
        <v>88</v>
      </c>
      <c r="F83" s="84">
        <v>97</v>
      </c>
      <c r="G83" s="83">
        <v>89</v>
      </c>
      <c r="H83" s="90">
        <v>95</v>
      </c>
      <c r="I83" s="98">
        <v>85</v>
      </c>
      <c r="J83" s="97">
        <f t="shared" si="11"/>
        <v>615</v>
      </c>
      <c r="K83" s="97">
        <f t="shared" si="18"/>
        <v>11</v>
      </c>
      <c r="L83" s="97">
        <f t="shared" si="19"/>
        <v>7</v>
      </c>
      <c r="M83" s="97">
        <f t="shared" si="12"/>
        <v>9</v>
      </c>
      <c r="N83" s="97">
        <f>RANK(D83,$D$2:$D$314,0)</f>
        <v>39</v>
      </c>
      <c r="O83" s="97">
        <f t="shared" si="13"/>
        <v>10</v>
      </c>
      <c r="P83" s="97">
        <f t="shared" si="14"/>
        <v>13</v>
      </c>
      <c r="Q83" s="97">
        <f t="shared" si="15"/>
        <v>21</v>
      </c>
      <c r="R83" s="97">
        <f t="shared" si="16"/>
        <v>13</v>
      </c>
      <c r="S83" s="97">
        <f t="shared" si="17"/>
        <v>24</v>
      </c>
    </row>
    <row r="84" customHeight="1" spans="1:19">
      <c r="A84" s="79">
        <v>190304</v>
      </c>
      <c r="B84" s="80" t="s">
        <v>112</v>
      </c>
      <c r="C84" s="83">
        <v>82</v>
      </c>
      <c r="D84" s="84">
        <v>45</v>
      </c>
      <c r="E84" s="83">
        <v>79</v>
      </c>
      <c r="F84" s="84">
        <v>91</v>
      </c>
      <c r="G84" s="83">
        <v>64</v>
      </c>
      <c r="H84" s="90">
        <v>46</v>
      </c>
      <c r="I84" s="98">
        <v>53</v>
      </c>
      <c r="J84" s="97">
        <f t="shared" si="11"/>
        <v>460</v>
      </c>
      <c r="K84" s="97">
        <f t="shared" si="18"/>
        <v>115</v>
      </c>
      <c r="L84" s="97">
        <f t="shared" si="19"/>
        <v>26</v>
      </c>
      <c r="M84" s="97">
        <f t="shared" si="12"/>
        <v>38</v>
      </c>
      <c r="N84" s="97">
        <f>RANK(D84,$D$2:$D$314,0)</f>
        <v>147</v>
      </c>
      <c r="O84" s="97">
        <f t="shared" si="13"/>
        <v>38</v>
      </c>
      <c r="P84" s="97">
        <f t="shared" si="14"/>
        <v>62</v>
      </c>
      <c r="Q84" s="97">
        <f t="shared" si="15"/>
        <v>157</v>
      </c>
      <c r="R84" s="97">
        <f t="shared" si="16"/>
        <v>170</v>
      </c>
      <c r="S84" s="97">
        <f t="shared" si="17"/>
        <v>151</v>
      </c>
    </row>
    <row r="85" customHeight="1" spans="1:19">
      <c r="A85" s="79">
        <v>190305</v>
      </c>
      <c r="B85" s="80" t="s">
        <v>113</v>
      </c>
      <c r="C85" s="83">
        <v>71</v>
      </c>
      <c r="D85" s="84">
        <v>58.5</v>
      </c>
      <c r="E85" s="83">
        <v>31.5</v>
      </c>
      <c r="F85" s="84">
        <v>82</v>
      </c>
      <c r="G85" s="83">
        <v>53</v>
      </c>
      <c r="H85" s="90">
        <v>34</v>
      </c>
      <c r="I85" s="98">
        <v>45</v>
      </c>
      <c r="J85" s="97">
        <f t="shared" si="11"/>
        <v>375</v>
      </c>
      <c r="K85" s="97">
        <f t="shared" si="18"/>
        <v>190</v>
      </c>
      <c r="L85" s="97">
        <f t="shared" si="19"/>
        <v>34</v>
      </c>
      <c r="M85" s="97">
        <f t="shared" si="12"/>
        <v>125</v>
      </c>
      <c r="N85" s="97">
        <f>RANK(D85,$D$2:$D$314,0)</f>
        <v>81</v>
      </c>
      <c r="O85" s="97">
        <f t="shared" si="13"/>
        <v>259</v>
      </c>
      <c r="P85" s="97">
        <f t="shared" si="14"/>
        <v>135</v>
      </c>
      <c r="Q85" s="97">
        <f t="shared" si="15"/>
        <v>209</v>
      </c>
      <c r="R85" s="97">
        <f t="shared" si="16"/>
        <v>247</v>
      </c>
      <c r="S85" s="97">
        <f t="shared" si="17"/>
        <v>193</v>
      </c>
    </row>
    <row r="86" customHeight="1" spans="1:19">
      <c r="A86" s="79">
        <v>190306</v>
      </c>
      <c r="B86" s="80" t="s">
        <v>114</v>
      </c>
      <c r="C86" s="83">
        <v>82.5</v>
      </c>
      <c r="D86" s="84">
        <v>85</v>
      </c>
      <c r="E86" s="83">
        <v>89.5</v>
      </c>
      <c r="F86" s="84">
        <v>97</v>
      </c>
      <c r="G86" s="83">
        <v>83</v>
      </c>
      <c r="H86" s="90">
        <v>91</v>
      </c>
      <c r="I86" s="98">
        <v>90</v>
      </c>
      <c r="J86" s="97">
        <f t="shared" si="11"/>
        <v>618</v>
      </c>
      <c r="K86" s="97">
        <f t="shared" si="18"/>
        <v>8</v>
      </c>
      <c r="L86" s="97">
        <f t="shared" si="19"/>
        <v>4</v>
      </c>
      <c r="M86" s="97">
        <f t="shared" si="12"/>
        <v>33</v>
      </c>
      <c r="N86" s="97">
        <f>RANK(D86,$D$2:$D$314,0)</f>
        <v>13</v>
      </c>
      <c r="O86" s="97">
        <f t="shared" si="13"/>
        <v>3</v>
      </c>
      <c r="P86" s="97">
        <f t="shared" si="14"/>
        <v>13</v>
      </c>
      <c r="Q86" s="97">
        <f t="shared" si="15"/>
        <v>48</v>
      </c>
      <c r="R86" s="97">
        <f t="shared" si="16"/>
        <v>20</v>
      </c>
      <c r="S86" s="97">
        <f t="shared" si="17"/>
        <v>14</v>
      </c>
    </row>
    <row r="87" customHeight="1" spans="1:19">
      <c r="A87" s="79">
        <v>190307</v>
      </c>
      <c r="B87" s="80" t="s">
        <v>115</v>
      </c>
      <c r="C87" s="83">
        <v>81</v>
      </c>
      <c r="D87" s="84">
        <v>85</v>
      </c>
      <c r="E87" s="83">
        <v>80</v>
      </c>
      <c r="F87" s="84">
        <v>94</v>
      </c>
      <c r="G87" s="83">
        <v>95</v>
      </c>
      <c r="H87" s="90">
        <v>92</v>
      </c>
      <c r="I87" s="98">
        <v>74</v>
      </c>
      <c r="J87" s="97">
        <f t="shared" si="11"/>
        <v>601</v>
      </c>
      <c r="K87" s="97">
        <f t="shared" si="18"/>
        <v>19</v>
      </c>
      <c r="L87" s="97">
        <f t="shared" si="19"/>
        <v>8</v>
      </c>
      <c r="M87" s="97">
        <f t="shared" si="12"/>
        <v>48</v>
      </c>
      <c r="N87" s="97">
        <f>RANK(D87,$D$2:$D$314,0)</f>
        <v>13</v>
      </c>
      <c r="O87" s="97">
        <f t="shared" si="13"/>
        <v>30</v>
      </c>
      <c r="P87" s="97">
        <f t="shared" si="14"/>
        <v>35</v>
      </c>
      <c r="Q87" s="97">
        <f t="shared" si="15"/>
        <v>3</v>
      </c>
      <c r="R87" s="97">
        <f t="shared" si="16"/>
        <v>18</v>
      </c>
      <c r="S87" s="97">
        <f t="shared" si="17"/>
        <v>57</v>
      </c>
    </row>
    <row r="88" customHeight="1" spans="1:19">
      <c r="A88" s="79">
        <v>190308</v>
      </c>
      <c r="B88" s="80" t="s">
        <v>116</v>
      </c>
      <c r="C88" s="83">
        <v>81</v>
      </c>
      <c r="D88" s="84">
        <v>57</v>
      </c>
      <c r="E88" s="83">
        <v>42</v>
      </c>
      <c r="F88" s="84">
        <v>76</v>
      </c>
      <c r="G88" s="83">
        <v>86</v>
      </c>
      <c r="H88" s="90">
        <v>35</v>
      </c>
      <c r="I88" s="98">
        <v>28</v>
      </c>
      <c r="J88" s="97">
        <f t="shared" si="11"/>
        <v>405</v>
      </c>
      <c r="K88" s="97">
        <f t="shared" si="18"/>
        <v>162</v>
      </c>
      <c r="L88" s="97">
        <f t="shared" si="19"/>
        <v>31</v>
      </c>
      <c r="M88" s="97">
        <f t="shared" si="12"/>
        <v>48</v>
      </c>
      <c r="N88" s="97">
        <f>RANK(D88,$D$2:$D$314,0)</f>
        <v>88</v>
      </c>
      <c r="O88" s="97">
        <f t="shared" si="13"/>
        <v>218</v>
      </c>
      <c r="P88" s="97">
        <f t="shared" si="14"/>
        <v>188</v>
      </c>
      <c r="Q88" s="97">
        <f t="shared" si="15"/>
        <v>34</v>
      </c>
      <c r="R88" s="97">
        <f t="shared" si="16"/>
        <v>240</v>
      </c>
      <c r="S88" s="97">
        <f t="shared" si="17"/>
        <v>275</v>
      </c>
    </row>
    <row r="89" customHeight="1" spans="1:19">
      <c r="A89" s="79">
        <v>190309</v>
      </c>
      <c r="B89" s="80" t="s">
        <v>117</v>
      </c>
      <c r="C89" s="83">
        <v>77.5</v>
      </c>
      <c r="D89" s="84">
        <v>51</v>
      </c>
      <c r="E89" s="83">
        <v>73.5</v>
      </c>
      <c r="F89" s="84">
        <v>92</v>
      </c>
      <c r="G89" s="83">
        <v>63</v>
      </c>
      <c r="H89" s="90">
        <v>45</v>
      </c>
      <c r="I89" s="98">
        <v>50</v>
      </c>
      <c r="J89" s="97">
        <f t="shared" si="11"/>
        <v>452</v>
      </c>
      <c r="K89" s="97">
        <f t="shared" si="18"/>
        <v>119</v>
      </c>
      <c r="L89" s="97">
        <f t="shared" si="19"/>
        <v>28</v>
      </c>
      <c r="M89" s="97">
        <f t="shared" si="12"/>
        <v>74</v>
      </c>
      <c r="N89" s="97">
        <f>RANK(D89,$D$2:$D$314,0)</f>
        <v>117</v>
      </c>
      <c r="O89" s="97">
        <f t="shared" si="13"/>
        <v>76</v>
      </c>
      <c r="P89" s="97">
        <f t="shared" si="14"/>
        <v>49</v>
      </c>
      <c r="Q89" s="97">
        <f t="shared" si="15"/>
        <v>160</v>
      </c>
      <c r="R89" s="97">
        <f t="shared" si="16"/>
        <v>176</v>
      </c>
      <c r="S89" s="97">
        <f t="shared" si="17"/>
        <v>166</v>
      </c>
    </row>
    <row r="90" customHeight="1" spans="1:19">
      <c r="A90" s="79">
        <v>190310</v>
      </c>
      <c r="B90" s="80" t="s">
        <v>118</v>
      </c>
      <c r="C90" s="83">
        <v>71</v>
      </c>
      <c r="D90" s="84">
        <v>50</v>
      </c>
      <c r="E90" s="83">
        <v>76</v>
      </c>
      <c r="F90" s="84">
        <v>78</v>
      </c>
      <c r="G90" s="83">
        <v>61</v>
      </c>
      <c r="H90" s="90">
        <v>63</v>
      </c>
      <c r="I90" s="98">
        <v>64</v>
      </c>
      <c r="J90" s="97">
        <f t="shared" si="11"/>
        <v>463</v>
      </c>
      <c r="K90" s="97">
        <f t="shared" si="18"/>
        <v>112</v>
      </c>
      <c r="L90" s="97">
        <f t="shared" si="19"/>
        <v>25</v>
      </c>
      <c r="M90" s="97">
        <f t="shared" si="12"/>
        <v>125</v>
      </c>
      <c r="N90" s="97">
        <f>RANK(D90,$D$2:$D$314,0)</f>
        <v>123</v>
      </c>
      <c r="O90" s="97">
        <f t="shared" si="13"/>
        <v>57</v>
      </c>
      <c r="P90" s="97">
        <f t="shared" si="14"/>
        <v>164</v>
      </c>
      <c r="Q90" s="97">
        <f t="shared" si="15"/>
        <v>173</v>
      </c>
      <c r="R90" s="97">
        <f t="shared" si="16"/>
        <v>112</v>
      </c>
      <c r="S90" s="97">
        <f t="shared" si="17"/>
        <v>95</v>
      </c>
    </row>
    <row r="91" customHeight="1" spans="1:19">
      <c r="A91" s="79">
        <v>190311</v>
      </c>
      <c r="B91" s="80" t="s">
        <v>119</v>
      </c>
      <c r="C91" s="83">
        <v>71.5</v>
      </c>
      <c r="D91" s="84">
        <v>51.5</v>
      </c>
      <c r="E91" s="83">
        <v>79</v>
      </c>
      <c r="F91" s="84">
        <v>77</v>
      </c>
      <c r="G91" s="83">
        <v>69</v>
      </c>
      <c r="H91" s="90">
        <v>85</v>
      </c>
      <c r="I91" s="98">
        <v>55</v>
      </c>
      <c r="J91" s="97">
        <f t="shared" si="11"/>
        <v>488</v>
      </c>
      <c r="K91" s="97">
        <f t="shared" si="18"/>
        <v>95</v>
      </c>
      <c r="L91" s="97">
        <f t="shared" si="19"/>
        <v>21</v>
      </c>
      <c r="M91" s="97">
        <f t="shared" si="12"/>
        <v>120</v>
      </c>
      <c r="N91" s="97">
        <f>RANK(D91,$D$2:$D$314,0)</f>
        <v>116</v>
      </c>
      <c r="O91" s="97">
        <f t="shared" si="13"/>
        <v>38</v>
      </c>
      <c r="P91" s="97">
        <f t="shared" si="14"/>
        <v>174</v>
      </c>
      <c r="Q91" s="97">
        <f t="shared" si="15"/>
        <v>129</v>
      </c>
      <c r="R91" s="97">
        <f t="shared" si="16"/>
        <v>35</v>
      </c>
      <c r="S91" s="97">
        <f t="shared" si="17"/>
        <v>141</v>
      </c>
    </row>
    <row r="92" customHeight="1" spans="1:19">
      <c r="A92" s="79">
        <v>190312</v>
      </c>
      <c r="B92" s="80" t="s">
        <v>120</v>
      </c>
      <c r="C92" s="83">
        <v>83.5</v>
      </c>
      <c r="D92" s="84">
        <v>74</v>
      </c>
      <c r="E92" s="83">
        <v>78</v>
      </c>
      <c r="F92" s="84">
        <v>88</v>
      </c>
      <c r="G92" s="83">
        <v>76</v>
      </c>
      <c r="H92" s="90">
        <v>89</v>
      </c>
      <c r="I92" s="98">
        <v>59</v>
      </c>
      <c r="J92" s="97">
        <f t="shared" si="11"/>
        <v>547.5</v>
      </c>
      <c r="K92" s="97">
        <f t="shared" si="18"/>
        <v>44</v>
      </c>
      <c r="L92" s="97">
        <f t="shared" si="19"/>
        <v>11</v>
      </c>
      <c r="M92" s="97">
        <f t="shared" si="12"/>
        <v>25</v>
      </c>
      <c r="N92" s="97">
        <f>RANK(D92,$D$2:$D$314,0)</f>
        <v>36</v>
      </c>
      <c r="O92" s="97">
        <f t="shared" si="13"/>
        <v>45</v>
      </c>
      <c r="P92" s="97">
        <f t="shared" si="14"/>
        <v>88</v>
      </c>
      <c r="Q92" s="97">
        <f t="shared" si="15"/>
        <v>90</v>
      </c>
      <c r="R92" s="97">
        <f t="shared" si="16"/>
        <v>28</v>
      </c>
      <c r="S92" s="97">
        <f t="shared" si="17"/>
        <v>122</v>
      </c>
    </row>
    <row r="93" customHeight="1" spans="1:19">
      <c r="A93" s="79">
        <v>190313</v>
      </c>
      <c r="B93" s="80" t="s">
        <v>121</v>
      </c>
      <c r="C93" s="83">
        <v>73.5</v>
      </c>
      <c r="D93" s="84">
        <v>51</v>
      </c>
      <c r="E93" s="83">
        <v>49.5</v>
      </c>
      <c r="F93" s="84">
        <v>82</v>
      </c>
      <c r="G93" s="83">
        <v>57</v>
      </c>
      <c r="H93" s="90">
        <v>35</v>
      </c>
      <c r="I93" s="98">
        <v>43</v>
      </c>
      <c r="J93" s="97">
        <f t="shared" si="11"/>
        <v>391</v>
      </c>
      <c r="K93" s="97">
        <f t="shared" si="18"/>
        <v>176</v>
      </c>
      <c r="L93" s="97">
        <f t="shared" si="19"/>
        <v>32</v>
      </c>
      <c r="M93" s="97">
        <f t="shared" si="12"/>
        <v>101</v>
      </c>
      <c r="N93" s="97">
        <f>RANK(D93,$D$2:$D$314,0)</f>
        <v>117</v>
      </c>
      <c r="O93" s="97">
        <f t="shared" si="13"/>
        <v>186</v>
      </c>
      <c r="P93" s="97">
        <f t="shared" si="14"/>
        <v>135</v>
      </c>
      <c r="Q93" s="97">
        <f t="shared" si="15"/>
        <v>191</v>
      </c>
      <c r="R93" s="97">
        <f t="shared" si="16"/>
        <v>240</v>
      </c>
      <c r="S93" s="97">
        <f t="shared" si="17"/>
        <v>204</v>
      </c>
    </row>
    <row r="94" customHeight="1" spans="1:19">
      <c r="A94" s="79">
        <v>190314</v>
      </c>
      <c r="B94" s="80" t="s">
        <v>122</v>
      </c>
      <c r="C94" s="83">
        <v>81</v>
      </c>
      <c r="D94" s="84">
        <v>63</v>
      </c>
      <c r="E94" s="83">
        <v>79</v>
      </c>
      <c r="F94" s="84">
        <v>85</v>
      </c>
      <c r="G94" s="83">
        <v>73</v>
      </c>
      <c r="H94" s="90">
        <v>60</v>
      </c>
      <c r="I94" s="98">
        <v>48</v>
      </c>
      <c r="J94" s="97">
        <f t="shared" si="11"/>
        <v>489</v>
      </c>
      <c r="K94" s="97">
        <f t="shared" si="18"/>
        <v>93</v>
      </c>
      <c r="L94" s="97">
        <f t="shared" si="19"/>
        <v>20</v>
      </c>
      <c r="M94" s="97">
        <f t="shared" si="12"/>
        <v>48</v>
      </c>
      <c r="N94" s="97">
        <f>RANK(D94,$D$2:$D$314,0)</f>
        <v>68</v>
      </c>
      <c r="O94" s="97">
        <f t="shared" si="13"/>
        <v>38</v>
      </c>
      <c r="P94" s="97">
        <f t="shared" si="14"/>
        <v>119</v>
      </c>
      <c r="Q94" s="97">
        <f t="shared" si="15"/>
        <v>109</v>
      </c>
      <c r="R94" s="97">
        <f t="shared" si="16"/>
        <v>123</v>
      </c>
      <c r="S94" s="97">
        <f t="shared" si="17"/>
        <v>178</v>
      </c>
    </row>
    <row r="95" customHeight="1" spans="1:19">
      <c r="A95" s="79">
        <v>190315</v>
      </c>
      <c r="B95" s="80" t="s">
        <v>123</v>
      </c>
      <c r="C95" s="83">
        <v>84</v>
      </c>
      <c r="D95" s="84">
        <v>98</v>
      </c>
      <c r="E95" s="83">
        <v>92.5</v>
      </c>
      <c r="F95" s="84">
        <v>85</v>
      </c>
      <c r="G95" s="83">
        <v>81</v>
      </c>
      <c r="H95" s="90">
        <v>90</v>
      </c>
      <c r="I95" s="98">
        <v>85</v>
      </c>
      <c r="J95" s="97">
        <f t="shared" si="11"/>
        <v>615.5</v>
      </c>
      <c r="K95" s="97">
        <f t="shared" si="18"/>
        <v>10</v>
      </c>
      <c r="L95" s="97">
        <f t="shared" si="19"/>
        <v>6</v>
      </c>
      <c r="M95" s="97">
        <f t="shared" si="12"/>
        <v>23</v>
      </c>
      <c r="N95" s="97">
        <f>RANK(D95,$D$2:$D$314,0)</f>
        <v>2</v>
      </c>
      <c r="O95" s="97">
        <f t="shared" si="13"/>
        <v>1</v>
      </c>
      <c r="P95" s="97">
        <f t="shared" si="14"/>
        <v>119</v>
      </c>
      <c r="Q95" s="97">
        <f t="shared" si="15"/>
        <v>53</v>
      </c>
      <c r="R95" s="97">
        <f t="shared" si="16"/>
        <v>24</v>
      </c>
      <c r="S95" s="97">
        <f t="shared" si="17"/>
        <v>24</v>
      </c>
    </row>
    <row r="96" customHeight="1" spans="1:19">
      <c r="A96" s="79">
        <v>190316</v>
      </c>
      <c r="B96" s="80" t="s">
        <v>124</v>
      </c>
      <c r="C96" s="83">
        <v>77.5</v>
      </c>
      <c r="D96" s="84">
        <v>66.5</v>
      </c>
      <c r="E96" s="83">
        <v>79.5</v>
      </c>
      <c r="F96" s="84">
        <v>92</v>
      </c>
      <c r="G96" s="83">
        <v>65</v>
      </c>
      <c r="H96" s="90">
        <v>79</v>
      </c>
      <c r="I96" s="98">
        <v>72</v>
      </c>
      <c r="J96" s="97">
        <f t="shared" si="11"/>
        <v>531.5</v>
      </c>
      <c r="K96" s="97">
        <f t="shared" si="18"/>
        <v>56</v>
      </c>
      <c r="L96" s="97">
        <f t="shared" si="19"/>
        <v>14</v>
      </c>
      <c r="M96" s="97">
        <f t="shared" si="12"/>
        <v>74</v>
      </c>
      <c r="N96" s="97">
        <f>RANK(D96,$D$2:$D$314,0)</f>
        <v>60</v>
      </c>
      <c r="O96" s="97">
        <f t="shared" si="13"/>
        <v>36</v>
      </c>
      <c r="P96" s="97">
        <f t="shared" si="14"/>
        <v>49</v>
      </c>
      <c r="Q96" s="97">
        <f t="shared" si="15"/>
        <v>151</v>
      </c>
      <c r="R96" s="97">
        <f t="shared" si="16"/>
        <v>54</v>
      </c>
      <c r="S96" s="97">
        <f t="shared" si="17"/>
        <v>68</v>
      </c>
    </row>
    <row r="97" customHeight="1" spans="1:19">
      <c r="A97" s="79">
        <v>190317</v>
      </c>
      <c r="B97" s="80" t="s">
        <v>125</v>
      </c>
      <c r="C97" s="83">
        <v>79.5</v>
      </c>
      <c r="D97" s="84">
        <v>96</v>
      </c>
      <c r="E97" s="83">
        <v>79.5</v>
      </c>
      <c r="F97" s="84">
        <v>91</v>
      </c>
      <c r="G97" s="83">
        <v>92</v>
      </c>
      <c r="H97" s="90">
        <v>99</v>
      </c>
      <c r="I97" s="98">
        <v>85</v>
      </c>
      <c r="J97" s="97">
        <f t="shared" si="11"/>
        <v>622</v>
      </c>
      <c r="K97" s="97">
        <f t="shared" si="18"/>
        <v>6</v>
      </c>
      <c r="L97" s="97">
        <f t="shared" si="19"/>
        <v>2</v>
      </c>
      <c r="M97" s="97">
        <f t="shared" si="12"/>
        <v>56</v>
      </c>
      <c r="N97" s="97">
        <f>RANK(D97,$D$2:$D$314,0)</f>
        <v>3</v>
      </c>
      <c r="O97" s="97">
        <f t="shared" si="13"/>
        <v>36</v>
      </c>
      <c r="P97" s="97">
        <f t="shared" si="14"/>
        <v>62</v>
      </c>
      <c r="Q97" s="97">
        <f t="shared" si="15"/>
        <v>7</v>
      </c>
      <c r="R97" s="97">
        <f t="shared" si="16"/>
        <v>3</v>
      </c>
      <c r="S97" s="97">
        <f t="shared" si="17"/>
        <v>24</v>
      </c>
    </row>
    <row r="98" customHeight="1" spans="1:19">
      <c r="A98" s="79">
        <v>190318</v>
      </c>
      <c r="B98" s="80" t="s">
        <v>126</v>
      </c>
      <c r="C98" s="83">
        <v>71.5</v>
      </c>
      <c r="D98" s="84">
        <v>30</v>
      </c>
      <c r="E98" s="83">
        <v>57</v>
      </c>
      <c r="F98" s="84">
        <v>80</v>
      </c>
      <c r="G98" s="83">
        <v>58</v>
      </c>
      <c r="H98" s="90">
        <v>64</v>
      </c>
      <c r="I98" s="98">
        <v>61</v>
      </c>
      <c r="J98" s="97">
        <f t="shared" si="11"/>
        <v>421.5</v>
      </c>
      <c r="K98" s="97">
        <f t="shared" si="18"/>
        <v>145</v>
      </c>
      <c r="L98" s="97">
        <f t="shared" si="19"/>
        <v>30</v>
      </c>
      <c r="M98" s="97">
        <f t="shared" si="12"/>
        <v>120</v>
      </c>
      <c r="N98" s="97">
        <f>RANK(D98,$D$2:$D$314,0)</f>
        <v>199</v>
      </c>
      <c r="O98" s="97">
        <f t="shared" si="13"/>
        <v>155</v>
      </c>
      <c r="P98" s="97">
        <f t="shared" si="14"/>
        <v>151</v>
      </c>
      <c r="Q98" s="97">
        <f t="shared" si="15"/>
        <v>187</v>
      </c>
      <c r="R98" s="97">
        <f t="shared" si="16"/>
        <v>107</v>
      </c>
      <c r="S98" s="97">
        <f t="shared" si="17"/>
        <v>107</v>
      </c>
    </row>
    <row r="99" customHeight="1" spans="1:19">
      <c r="A99" s="79">
        <v>190319</v>
      </c>
      <c r="B99" s="80" t="s">
        <v>127</v>
      </c>
      <c r="C99" s="83">
        <v>78</v>
      </c>
      <c r="D99" s="84">
        <v>68</v>
      </c>
      <c r="E99" s="83">
        <v>78.5</v>
      </c>
      <c r="F99" s="84">
        <v>77</v>
      </c>
      <c r="G99" s="83">
        <v>71</v>
      </c>
      <c r="H99" s="90">
        <v>80</v>
      </c>
      <c r="I99" s="98">
        <v>61</v>
      </c>
      <c r="J99" s="97">
        <f t="shared" si="11"/>
        <v>513.5</v>
      </c>
      <c r="K99" s="97">
        <f t="shared" si="18"/>
        <v>71</v>
      </c>
      <c r="L99" s="97">
        <f t="shared" si="19"/>
        <v>16</v>
      </c>
      <c r="M99" s="97">
        <f t="shared" si="12"/>
        <v>69</v>
      </c>
      <c r="N99" s="97">
        <f>RANK(D99,$D$2:$D$314,0)</f>
        <v>53</v>
      </c>
      <c r="O99" s="97">
        <f t="shared" si="13"/>
        <v>41</v>
      </c>
      <c r="P99" s="97">
        <f t="shared" si="14"/>
        <v>174</v>
      </c>
      <c r="Q99" s="97">
        <f t="shared" si="15"/>
        <v>117</v>
      </c>
      <c r="R99" s="97">
        <f t="shared" si="16"/>
        <v>51</v>
      </c>
      <c r="S99" s="97">
        <f t="shared" si="17"/>
        <v>107</v>
      </c>
    </row>
    <row r="100" customHeight="1" spans="1:19">
      <c r="A100" s="79">
        <v>190320</v>
      </c>
      <c r="B100" s="80" t="s">
        <v>128</v>
      </c>
      <c r="C100" s="83">
        <v>81.5</v>
      </c>
      <c r="D100" s="84">
        <v>87</v>
      </c>
      <c r="E100" s="83">
        <v>85.5</v>
      </c>
      <c r="F100" s="84">
        <v>92</v>
      </c>
      <c r="G100" s="83">
        <v>88</v>
      </c>
      <c r="H100" s="90">
        <v>95</v>
      </c>
      <c r="I100" s="98">
        <v>89</v>
      </c>
      <c r="J100" s="97">
        <f t="shared" si="11"/>
        <v>618</v>
      </c>
      <c r="K100" s="97">
        <f t="shared" si="18"/>
        <v>8</v>
      </c>
      <c r="L100" s="97">
        <f t="shared" si="19"/>
        <v>4</v>
      </c>
      <c r="M100" s="97">
        <f t="shared" si="12"/>
        <v>42</v>
      </c>
      <c r="N100" s="97">
        <f>RANK(D100,$D$2:$D$314,0)</f>
        <v>10</v>
      </c>
      <c r="O100" s="97">
        <f t="shared" si="13"/>
        <v>17</v>
      </c>
      <c r="P100" s="97">
        <f t="shared" si="14"/>
        <v>49</v>
      </c>
      <c r="Q100" s="97">
        <f t="shared" si="15"/>
        <v>26</v>
      </c>
      <c r="R100" s="97">
        <f t="shared" si="16"/>
        <v>13</v>
      </c>
      <c r="S100" s="97">
        <f t="shared" si="17"/>
        <v>15</v>
      </c>
    </row>
    <row r="101" customHeight="1" spans="1:19">
      <c r="A101" s="79">
        <v>190321</v>
      </c>
      <c r="B101" s="80" t="s">
        <v>129</v>
      </c>
      <c r="C101" s="83">
        <v>86</v>
      </c>
      <c r="D101" s="84">
        <v>52</v>
      </c>
      <c r="E101" s="83">
        <v>82</v>
      </c>
      <c r="F101" s="84">
        <v>95</v>
      </c>
      <c r="G101" s="83">
        <v>80</v>
      </c>
      <c r="H101" s="90">
        <v>68</v>
      </c>
      <c r="I101" s="98">
        <v>73</v>
      </c>
      <c r="J101" s="97">
        <f t="shared" si="11"/>
        <v>536</v>
      </c>
      <c r="K101" s="97">
        <f t="shared" si="18"/>
        <v>53</v>
      </c>
      <c r="L101" s="97">
        <f t="shared" si="19"/>
        <v>13</v>
      </c>
      <c r="M101" s="97">
        <f t="shared" si="12"/>
        <v>16</v>
      </c>
      <c r="N101" s="97">
        <f>RANK(D101,$D$2:$D$314,0)</f>
        <v>111</v>
      </c>
      <c r="O101" s="97">
        <f t="shared" si="13"/>
        <v>26</v>
      </c>
      <c r="P101" s="97">
        <f t="shared" si="14"/>
        <v>24</v>
      </c>
      <c r="Q101" s="97">
        <f t="shared" si="15"/>
        <v>57</v>
      </c>
      <c r="R101" s="97">
        <f t="shared" si="16"/>
        <v>84</v>
      </c>
      <c r="S101" s="97">
        <f t="shared" si="17"/>
        <v>61</v>
      </c>
    </row>
    <row r="102" customHeight="1" spans="1:19">
      <c r="A102" s="79">
        <v>190322</v>
      </c>
      <c r="B102" s="80" t="s">
        <v>130</v>
      </c>
      <c r="C102" s="83">
        <v>83.5</v>
      </c>
      <c r="D102" s="84">
        <v>71.5</v>
      </c>
      <c r="E102" s="83">
        <v>76</v>
      </c>
      <c r="F102" s="84">
        <v>96</v>
      </c>
      <c r="G102" s="83">
        <v>68</v>
      </c>
      <c r="H102" s="90">
        <v>58</v>
      </c>
      <c r="I102" s="98">
        <v>69</v>
      </c>
      <c r="J102" s="97">
        <f t="shared" si="11"/>
        <v>522</v>
      </c>
      <c r="K102" s="97">
        <f t="shared" si="18"/>
        <v>65</v>
      </c>
      <c r="L102" s="97">
        <f t="shared" si="19"/>
        <v>15</v>
      </c>
      <c r="M102" s="97">
        <f t="shared" si="12"/>
        <v>25</v>
      </c>
      <c r="N102" s="97">
        <f>RANK(D102,$D$2:$D$314,0)</f>
        <v>45</v>
      </c>
      <c r="O102" s="97">
        <f t="shared" si="13"/>
        <v>57</v>
      </c>
      <c r="P102" s="97">
        <f t="shared" si="14"/>
        <v>18</v>
      </c>
      <c r="Q102" s="97">
        <f t="shared" si="15"/>
        <v>135</v>
      </c>
      <c r="R102" s="97">
        <f t="shared" si="16"/>
        <v>127</v>
      </c>
      <c r="S102" s="97">
        <f t="shared" si="17"/>
        <v>84</v>
      </c>
    </row>
    <row r="103" customHeight="1" spans="1:19">
      <c r="A103" s="79">
        <v>190323</v>
      </c>
      <c r="B103" s="80" t="s">
        <v>131</v>
      </c>
      <c r="C103" s="83">
        <v>69.5</v>
      </c>
      <c r="D103" s="84">
        <v>19</v>
      </c>
      <c r="E103" s="83">
        <v>35.5</v>
      </c>
      <c r="F103" s="84">
        <v>63</v>
      </c>
      <c r="G103" s="83">
        <v>55</v>
      </c>
      <c r="H103" s="90">
        <v>37</v>
      </c>
      <c r="I103" s="98">
        <v>56</v>
      </c>
      <c r="J103" s="97">
        <f t="shared" si="11"/>
        <v>335</v>
      </c>
      <c r="K103" s="97">
        <f t="shared" si="18"/>
        <v>220</v>
      </c>
      <c r="L103" s="97">
        <f t="shared" si="19"/>
        <v>35</v>
      </c>
      <c r="M103" s="97">
        <f t="shared" si="12"/>
        <v>141</v>
      </c>
      <c r="N103" s="97">
        <f>RANK(D103,$D$2:$D$314,0)</f>
        <v>244</v>
      </c>
      <c r="O103" s="97">
        <f t="shared" si="13"/>
        <v>246</v>
      </c>
      <c r="P103" s="97">
        <f t="shared" si="14"/>
        <v>256</v>
      </c>
      <c r="Q103" s="97">
        <f t="shared" si="15"/>
        <v>197</v>
      </c>
      <c r="R103" s="97">
        <f t="shared" si="16"/>
        <v>229</v>
      </c>
      <c r="S103" s="97">
        <f t="shared" si="17"/>
        <v>134</v>
      </c>
    </row>
    <row r="104" customHeight="1" spans="1:19">
      <c r="A104" s="79">
        <v>190324</v>
      </c>
      <c r="B104" s="80" t="s">
        <v>132</v>
      </c>
      <c r="C104" s="83">
        <v>63.5</v>
      </c>
      <c r="D104" s="84">
        <v>19</v>
      </c>
      <c r="E104" s="83">
        <v>42.5</v>
      </c>
      <c r="F104" s="84">
        <v>63</v>
      </c>
      <c r="G104" s="83">
        <v>37</v>
      </c>
      <c r="H104" s="90">
        <v>27</v>
      </c>
      <c r="I104" s="98">
        <v>26</v>
      </c>
      <c r="J104" s="97">
        <f t="shared" si="11"/>
        <v>278</v>
      </c>
      <c r="K104" s="97">
        <f t="shared" si="18"/>
        <v>268</v>
      </c>
      <c r="L104" s="97">
        <f t="shared" si="19"/>
        <v>37</v>
      </c>
      <c r="M104" s="97">
        <f t="shared" si="12"/>
        <v>197</v>
      </c>
      <c r="N104" s="97">
        <f>RANK(D104,$D$2:$D$314,0)</f>
        <v>244</v>
      </c>
      <c r="O104" s="97">
        <f t="shared" si="13"/>
        <v>217</v>
      </c>
      <c r="P104" s="97">
        <f t="shared" si="14"/>
        <v>256</v>
      </c>
      <c r="Q104" s="97">
        <f t="shared" si="15"/>
        <v>262</v>
      </c>
      <c r="R104" s="97">
        <f t="shared" si="16"/>
        <v>274</v>
      </c>
      <c r="S104" s="97">
        <f t="shared" si="17"/>
        <v>285</v>
      </c>
    </row>
    <row r="105" customHeight="1" spans="1:19">
      <c r="A105" s="79">
        <v>190325</v>
      </c>
      <c r="B105" s="80" t="s">
        <v>133</v>
      </c>
      <c r="C105" s="83">
        <v>79</v>
      </c>
      <c r="D105" s="84">
        <v>77</v>
      </c>
      <c r="E105" s="83">
        <v>67.5</v>
      </c>
      <c r="F105" s="84">
        <v>72</v>
      </c>
      <c r="G105" s="83">
        <v>69</v>
      </c>
      <c r="H105" s="90">
        <v>46</v>
      </c>
      <c r="I105" s="98">
        <v>42</v>
      </c>
      <c r="J105" s="97">
        <f t="shared" si="11"/>
        <v>452.5</v>
      </c>
      <c r="K105" s="97">
        <f t="shared" si="18"/>
        <v>118</v>
      </c>
      <c r="L105" s="97">
        <f t="shared" si="19"/>
        <v>27</v>
      </c>
      <c r="M105" s="97">
        <f t="shared" si="12"/>
        <v>62</v>
      </c>
      <c r="N105" s="97">
        <f>RANK(D105,$D$2:$D$314,0)</f>
        <v>26</v>
      </c>
      <c r="O105" s="97">
        <f t="shared" si="13"/>
        <v>106</v>
      </c>
      <c r="P105" s="97">
        <f t="shared" si="14"/>
        <v>222</v>
      </c>
      <c r="Q105" s="97">
        <f t="shared" si="15"/>
        <v>129</v>
      </c>
      <c r="R105" s="97">
        <f t="shared" si="16"/>
        <v>170</v>
      </c>
      <c r="S105" s="97">
        <f t="shared" si="17"/>
        <v>210</v>
      </c>
    </row>
    <row r="106" customHeight="1" spans="1:19">
      <c r="A106" s="79">
        <v>190326</v>
      </c>
      <c r="B106" s="80" t="s">
        <v>134</v>
      </c>
      <c r="C106" s="83">
        <v>67.5</v>
      </c>
      <c r="D106" s="84">
        <v>68</v>
      </c>
      <c r="E106" s="83">
        <v>69</v>
      </c>
      <c r="F106" s="84">
        <v>88</v>
      </c>
      <c r="G106" s="83">
        <v>77</v>
      </c>
      <c r="H106" s="90">
        <v>91</v>
      </c>
      <c r="I106" s="98">
        <v>80</v>
      </c>
      <c r="J106" s="97">
        <f t="shared" si="11"/>
        <v>540.5</v>
      </c>
      <c r="K106" s="97">
        <f t="shared" si="18"/>
        <v>49</v>
      </c>
      <c r="L106" s="97">
        <f t="shared" si="19"/>
        <v>12</v>
      </c>
      <c r="M106" s="97">
        <f t="shared" si="12"/>
        <v>163</v>
      </c>
      <c r="N106" s="97">
        <f>RANK(D106,$D$2:$D$314,0)</f>
        <v>53</v>
      </c>
      <c r="O106" s="97">
        <f t="shared" si="13"/>
        <v>99</v>
      </c>
      <c r="P106" s="97">
        <f t="shared" si="14"/>
        <v>88</v>
      </c>
      <c r="Q106" s="97">
        <f t="shared" si="15"/>
        <v>83</v>
      </c>
      <c r="R106" s="97">
        <f t="shared" si="16"/>
        <v>20</v>
      </c>
      <c r="S106" s="97">
        <f t="shared" si="17"/>
        <v>39</v>
      </c>
    </row>
    <row r="107" customHeight="1" spans="1:19">
      <c r="A107" s="79">
        <v>190327</v>
      </c>
      <c r="B107" s="80" t="s">
        <v>135</v>
      </c>
      <c r="C107" s="83">
        <v>71.5</v>
      </c>
      <c r="D107" s="84">
        <v>85</v>
      </c>
      <c r="E107" s="83">
        <v>66</v>
      </c>
      <c r="F107" s="84">
        <v>97</v>
      </c>
      <c r="G107" s="83">
        <v>77</v>
      </c>
      <c r="H107" s="90">
        <v>91</v>
      </c>
      <c r="I107" s="98">
        <v>85</v>
      </c>
      <c r="J107" s="97">
        <f t="shared" si="11"/>
        <v>572.5</v>
      </c>
      <c r="K107" s="97">
        <f t="shared" si="18"/>
        <v>28</v>
      </c>
      <c r="L107" s="97">
        <f t="shared" si="19"/>
        <v>9</v>
      </c>
      <c r="M107" s="97">
        <f t="shared" si="12"/>
        <v>120</v>
      </c>
      <c r="N107" s="97">
        <f>RANK(D107,$D$2:$D$314,0)</f>
        <v>13</v>
      </c>
      <c r="O107" s="97">
        <f t="shared" si="13"/>
        <v>116</v>
      </c>
      <c r="P107" s="97">
        <f t="shared" si="14"/>
        <v>13</v>
      </c>
      <c r="Q107" s="97">
        <f t="shared" si="15"/>
        <v>83</v>
      </c>
      <c r="R107" s="97">
        <f t="shared" si="16"/>
        <v>20</v>
      </c>
      <c r="S107" s="97">
        <f t="shared" si="17"/>
        <v>24</v>
      </c>
    </row>
    <row r="108" customHeight="1" spans="1:19">
      <c r="A108" s="79">
        <v>190328</v>
      </c>
      <c r="B108" s="80" t="s">
        <v>136</v>
      </c>
      <c r="C108" s="83">
        <v>87</v>
      </c>
      <c r="D108" s="84">
        <v>66</v>
      </c>
      <c r="E108" s="83">
        <v>78</v>
      </c>
      <c r="F108" s="84">
        <v>91</v>
      </c>
      <c r="G108" s="83">
        <v>77</v>
      </c>
      <c r="H108" s="90">
        <v>45</v>
      </c>
      <c r="I108" s="98">
        <v>60</v>
      </c>
      <c r="J108" s="97">
        <f t="shared" si="11"/>
        <v>504</v>
      </c>
      <c r="K108" s="97">
        <f t="shared" si="18"/>
        <v>78</v>
      </c>
      <c r="L108" s="97">
        <f t="shared" si="19"/>
        <v>18</v>
      </c>
      <c r="M108" s="97">
        <f t="shared" si="12"/>
        <v>13</v>
      </c>
      <c r="N108" s="97">
        <f>RANK(D108,$D$2:$D$314,0)</f>
        <v>61</v>
      </c>
      <c r="O108" s="97">
        <f t="shared" si="13"/>
        <v>45</v>
      </c>
      <c r="P108" s="97">
        <f t="shared" si="14"/>
        <v>62</v>
      </c>
      <c r="Q108" s="97">
        <f t="shared" si="15"/>
        <v>83</v>
      </c>
      <c r="R108" s="97">
        <f t="shared" si="16"/>
        <v>176</v>
      </c>
      <c r="S108" s="97">
        <f t="shared" si="17"/>
        <v>113</v>
      </c>
    </row>
    <row r="109" customHeight="1" spans="1:19">
      <c r="A109" s="79">
        <v>190329</v>
      </c>
      <c r="B109" s="80" t="s">
        <v>137</v>
      </c>
      <c r="C109" s="83">
        <v>79</v>
      </c>
      <c r="D109" s="84">
        <v>63</v>
      </c>
      <c r="E109" s="83">
        <v>70.5</v>
      </c>
      <c r="F109" s="84">
        <v>93</v>
      </c>
      <c r="G109" s="83">
        <v>45</v>
      </c>
      <c r="H109" s="90">
        <v>32</v>
      </c>
      <c r="I109" s="98">
        <v>50</v>
      </c>
      <c r="J109" s="97">
        <f t="shared" si="11"/>
        <v>432.5</v>
      </c>
      <c r="K109" s="97">
        <f t="shared" si="18"/>
        <v>133</v>
      </c>
      <c r="L109" s="97">
        <f t="shared" si="19"/>
        <v>29</v>
      </c>
      <c r="M109" s="97">
        <f t="shared" si="12"/>
        <v>62</v>
      </c>
      <c r="N109" s="97">
        <f>RANK(D109,$D$2:$D$314,0)</f>
        <v>68</v>
      </c>
      <c r="O109" s="97">
        <f t="shared" si="13"/>
        <v>94</v>
      </c>
      <c r="P109" s="97">
        <f t="shared" si="14"/>
        <v>39</v>
      </c>
      <c r="Q109" s="97">
        <f t="shared" si="15"/>
        <v>233</v>
      </c>
      <c r="R109" s="97">
        <f t="shared" si="16"/>
        <v>258</v>
      </c>
      <c r="S109" s="97">
        <f t="shared" si="17"/>
        <v>166</v>
      </c>
    </row>
    <row r="110" customHeight="1" spans="1:19">
      <c r="A110" s="79">
        <v>190330</v>
      </c>
      <c r="B110" s="80" t="s">
        <v>138</v>
      </c>
      <c r="C110" s="83">
        <v>75.5</v>
      </c>
      <c r="D110" s="84">
        <v>51</v>
      </c>
      <c r="E110" s="83">
        <v>74</v>
      </c>
      <c r="F110" s="84">
        <v>91</v>
      </c>
      <c r="G110" s="83">
        <v>75</v>
      </c>
      <c r="H110" s="90">
        <v>57</v>
      </c>
      <c r="I110" s="98">
        <v>61</v>
      </c>
      <c r="J110" s="97">
        <f t="shared" si="11"/>
        <v>484.5</v>
      </c>
      <c r="K110" s="97">
        <f t="shared" si="18"/>
        <v>96</v>
      </c>
      <c r="L110" s="97">
        <f t="shared" si="19"/>
        <v>22</v>
      </c>
      <c r="M110" s="97">
        <f t="shared" si="12"/>
        <v>87</v>
      </c>
      <c r="N110" s="97">
        <f>RANK(D110,$D$2:$D$314,0)</f>
        <v>117</v>
      </c>
      <c r="O110" s="97">
        <f t="shared" si="13"/>
        <v>71</v>
      </c>
      <c r="P110" s="97">
        <f t="shared" si="14"/>
        <v>62</v>
      </c>
      <c r="Q110" s="97">
        <f t="shared" si="15"/>
        <v>98</v>
      </c>
      <c r="R110" s="97">
        <f t="shared" si="16"/>
        <v>130</v>
      </c>
      <c r="S110" s="97">
        <f t="shared" si="17"/>
        <v>107</v>
      </c>
    </row>
    <row r="111" customHeight="1" spans="1:19">
      <c r="A111" s="79">
        <v>190331</v>
      </c>
      <c r="B111" s="80" t="s">
        <v>139</v>
      </c>
      <c r="C111" s="83">
        <v>79</v>
      </c>
      <c r="D111" s="84">
        <v>72</v>
      </c>
      <c r="E111" s="83">
        <v>76</v>
      </c>
      <c r="F111" s="84">
        <v>81</v>
      </c>
      <c r="G111" s="83">
        <v>74</v>
      </c>
      <c r="H111" s="90">
        <v>51</v>
      </c>
      <c r="I111" s="98">
        <v>61</v>
      </c>
      <c r="J111" s="97">
        <f t="shared" si="11"/>
        <v>494</v>
      </c>
      <c r="K111" s="97">
        <f t="shared" si="18"/>
        <v>89</v>
      </c>
      <c r="L111" s="97">
        <f t="shared" si="19"/>
        <v>19</v>
      </c>
      <c r="M111" s="97">
        <f t="shared" si="12"/>
        <v>62</v>
      </c>
      <c r="N111" s="97">
        <f>RANK(D111,$D$2:$D$314,0)</f>
        <v>42</v>
      </c>
      <c r="O111" s="97">
        <f t="shared" si="13"/>
        <v>57</v>
      </c>
      <c r="P111" s="97">
        <f t="shared" si="14"/>
        <v>144</v>
      </c>
      <c r="Q111" s="97">
        <f t="shared" si="15"/>
        <v>103</v>
      </c>
      <c r="R111" s="97">
        <f t="shared" si="16"/>
        <v>149</v>
      </c>
      <c r="S111" s="97">
        <f t="shared" si="17"/>
        <v>107</v>
      </c>
    </row>
    <row r="112" customHeight="1" spans="1:19">
      <c r="A112" s="79">
        <v>190332</v>
      </c>
      <c r="B112" s="80" t="s">
        <v>140</v>
      </c>
      <c r="C112" s="83">
        <v>90</v>
      </c>
      <c r="D112" s="84">
        <v>96</v>
      </c>
      <c r="E112" s="83">
        <v>85.5</v>
      </c>
      <c r="F112" s="84">
        <v>95</v>
      </c>
      <c r="G112" s="83">
        <v>96</v>
      </c>
      <c r="H112" s="90">
        <v>99</v>
      </c>
      <c r="I112" s="98">
        <v>87</v>
      </c>
      <c r="J112" s="97">
        <f t="shared" si="11"/>
        <v>648.5</v>
      </c>
      <c r="K112" s="97">
        <f t="shared" si="18"/>
        <v>4</v>
      </c>
      <c r="L112" s="97">
        <f t="shared" si="19"/>
        <v>1</v>
      </c>
      <c r="M112" s="97">
        <f t="shared" si="12"/>
        <v>3</v>
      </c>
      <c r="N112" s="97">
        <f>RANK(D112,$D$2:$D$314,0)</f>
        <v>3</v>
      </c>
      <c r="O112" s="97">
        <f t="shared" si="13"/>
        <v>17</v>
      </c>
      <c r="P112" s="97">
        <f t="shared" si="14"/>
        <v>24</v>
      </c>
      <c r="Q112" s="97">
        <f t="shared" si="15"/>
        <v>2</v>
      </c>
      <c r="R112" s="97">
        <f t="shared" si="16"/>
        <v>3</v>
      </c>
      <c r="S112" s="97">
        <f t="shared" si="17"/>
        <v>19</v>
      </c>
    </row>
    <row r="113" customHeight="1" spans="1:19">
      <c r="A113" s="79">
        <v>190333</v>
      </c>
      <c r="B113" s="80" t="s">
        <v>141</v>
      </c>
      <c r="C113" s="83">
        <v>73</v>
      </c>
      <c r="D113" s="84">
        <v>66</v>
      </c>
      <c r="E113" s="83">
        <v>64</v>
      </c>
      <c r="F113" s="84">
        <v>68</v>
      </c>
      <c r="G113" s="83">
        <v>85</v>
      </c>
      <c r="H113" s="90">
        <v>65</v>
      </c>
      <c r="I113" s="98">
        <v>52</v>
      </c>
      <c r="J113" s="97">
        <f t="shared" si="11"/>
        <v>473</v>
      </c>
      <c r="K113" s="97">
        <f t="shared" si="18"/>
        <v>103</v>
      </c>
      <c r="L113" s="97">
        <f t="shared" si="19"/>
        <v>24</v>
      </c>
      <c r="M113" s="97">
        <f t="shared" si="12"/>
        <v>107</v>
      </c>
      <c r="N113" s="97">
        <f>RANK(D113,$D$2:$D$314,0)</f>
        <v>61</v>
      </c>
      <c r="O113" s="97">
        <f t="shared" si="13"/>
        <v>121</v>
      </c>
      <c r="P113" s="97">
        <f t="shared" si="14"/>
        <v>237</v>
      </c>
      <c r="Q113" s="97">
        <f t="shared" si="15"/>
        <v>40</v>
      </c>
      <c r="R113" s="97">
        <f t="shared" si="16"/>
        <v>99</v>
      </c>
      <c r="S113" s="97">
        <f t="shared" si="17"/>
        <v>154</v>
      </c>
    </row>
    <row r="114" customHeight="1" spans="1:19">
      <c r="A114" s="79">
        <v>190334</v>
      </c>
      <c r="B114" s="80" t="s">
        <v>142</v>
      </c>
      <c r="C114" s="83">
        <v>87</v>
      </c>
      <c r="D114" s="84">
        <v>57</v>
      </c>
      <c r="E114" s="83">
        <v>80</v>
      </c>
      <c r="F114" s="84">
        <v>95</v>
      </c>
      <c r="G114" s="83">
        <v>76</v>
      </c>
      <c r="H114" s="90">
        <v>84</v>
      </c>
      <c r="I114" s="98">
        <v>74</v>
      </c>
      <c r="J114" s="97">
        <f t="shared" si="11"/>
        <v>553</v>
      </c>
      <c r="K114" s="97">
        <f t="shared" si="18"/>
        <v>42</v>
      </c>
      <c r="L114" s="97">
        <f t="shared" si="19"/>
        <v>10</v>
      </c>
      <c r="M114" s="97">
        <f t="shared" si="12"/>
        <v>13</v>
      </c>
      <c r="N114" s="97">
        <f>RANK(D114,$D$2:$D$314,0)</f>
        <v>88</v>
      </c>
      <c r="O114" s="97">
        <f t="shared" si="13"/>
        <v>30</v>
      </c>
      <c r="P114" s="97">
        <f t="shared" si="14"/>
        <v>24</v>
      </c>
      <c r="Q114" s="97">
        <f t="shared" si="15"/>
        <v>90</v>
      </c>
      <c r="R114" s="97">
        <f t="shared" si="16"/>
        <v>38</v>
      </c>
      <c r="S114" s="97">
        <f t="shared" si="17"/>
        <v>57</v>
      </c>
    </row>
    <row r="115" customHeight="1" spans="1:19">
      <c r="A115" s="79">
        <v>190335</v>
      </c>
      <c r="B115" s="80" t="s">
        <v>143</v>
      </c>
      <c r="C115" s="83">
        <v>68</v>
      </c>
      <c r="D115" s="84">
        <v>66</v>
      </c>
      <c r="E115" s="83">
        <v>80</v>
      </c>
      <c r="F115" s="84">
        <v>81</v>
      </c>
      <c r="G115" s="83">
        <v>75</v>
      </c>
      <c r="H115" s="90">
        <v>52</v>
      </c>
      <c r="I115" s="98">
        <v>52</v>
      </c>
      <c r="J115" s="97">
        <f t="shared" si="11"/>
        <v>474</v>
      </c>
      <c r="K115" s="97">
        <f t="shared" si="18"/>
        <v>101</v>
      </c>
      <c r="L115" s="97">
        <f t="shared" si="19"/>
        <v>23</v>
      </c>
      <c r="M115" s="97">
        <f t="shared" si="12"/>
        <v>158</v>
      </c>
      <c r="N115" s="97">
        <f>RANK(D115,$D$2:$D$314,0)</f>
        <v>61</v>
      </c>
      <c r="O115" s="97">
        <f t="shared" si="13"/>
        <v>30</v>
      </c>
      <c r="P115" s="97">
        <f t="shared" si="14"/>
        <v>144</v>
      </c>
      <c r="Q115" s="97">
        <f t="shared" si="15"/>
        <v>98</v>
      </c>
      <c r="R115" s="97">
        <f t="shared" si="16"/>
        <v>144</v>
      </c>
      <c r="S115" s="97">
        <f t="shared" si="17"/>
        <v>154</v>
      </c>
    </row>
    <row r="116" customHeight="1" spans="1:19">
      <c r="A116" s="79">
        <v>190336</v>
      </c>
      <c r="B116" s="80" t="s">
        <v>144</v>
      </c>
      <c r="C116" s="83">
        <v>81.5</v>
      </c>
      <c r="D116" s="84">
        <v>68</v>
      </c>
      <c r="E116" s="83">
        <v>67.5</v>
      </c>
      <c r="F116" s="84">
        <v>92</v>
      </c>
      <c r="G116" s="83">
        <v>72</v>
      </c>
      <c r="H116" s="90">
        <v>61</v>
      </c>
      <c r="I116" s="98">
        <v>63</v>
      </c>
      <c r="J116" s="97">
        <f t="shared" si="11"/>
        <v>505</v>
      </c>
      <c r="K116" s="97">
        <f t="shared" si="18"/>
        <v>75</v>
      </c>
      <c r="L116" s="97">
        <f t="shared" si="19"/>
        <v>17</v>
      </c>
      <c r="M116" s="97">
        <f t="shared" si="12"/>
        <v>42</v>
      </c>
      <c r="N116" s="97">
        <f>RANK(D116,$D$2:$D$314,0)</f>
        <v>53</v>
      </c>
      <c r="O116" s="97">
        <f t="shared" si="13"/>
        <v>106</v>
      </c>
      <c r="P116" s="97">
        <f t="shared" si="14"/>
        <v>49</v>
      </c>
      <c r="Q116" s="97">
        <f t="shared" si="15"/>
        <v>115</v>
      </c>
      <c r="R116" s="97">
        <f t="shared" si="16"/>
        <v>118</v>
      </c>
      <c r="S116" s="97">
        <f t="shared" si="17"/>
        <v>99</v>
      </c>
    </row>
    <row r="117" customHeight="1" spans="1:19">
      <c r="A117" s="79">
        <v>190337</v>
      </c>
      <c r="B117" s="80" t="s">
        <v>145</v>
      </c>
      <c r="C117" s="83">
        <v>67.5</v>
      </c>
      <c r="D117" s="84">
        <v>14</v>
      </c>
      <c r="E117" s="83">
        <v>24</v>
      </c>
      <c r="F117" s="84">
        <v>76</v>
      </c>
      <c r="G117" s="83">
        <v>68</v>
      </c>
      <c r="H117" s="90">
        <v>31</v>
      </c>
      <c r="I117" s="98">
        <v>31</v>
      </c>
      <c r="J117" s="97">
        <f t="shared" si="11"/>
        <v>311.5</v>
      </c>
      <c r="K117" s="97">
        <f t="shared" si="18"/>
        <v>240</v>
      </c>
      <c r="L117" s="97">
        <f t="shared" si="19"/>
        <v>36</v>
      </c>
      <c r="M117" s="97">
        <f t="shared" si="12"/>
        <v>163</v>
      </c>
      <c r="N117" s="97">
        <f>RANK(D117,$D$2:$D$314,0)</f>
        <v>258</v>
      </c>
      <c r="O117" s="97">
        <f t="shared" si="13"/>
        <v>294</v>
      </c>
      <c r="P117" s="97">
        <f t="shared" si="14"/>
        <v>188</v>
      </c>
      <c r="Q117" s="97">
        <f t="shared" si="15"/>
        <v>135</v>
      </c>
      <c r="R117" s="97">
        <f t="shared" si="16"/>
        <v>266</v>
      </c>
      <c r="S117" s="97">
        <f t="shared" si="17"/>
        <v>258</v>
      </c>
    </row>
    <row r="118" customHeight="1" spans="1:19">
      <c r="A118" s="79">
        <v>190401</v>
      </c>
      <c r="B118" s="80" t="s">
        <v>147</v>
      </c>
      <c r="C118" s="81">
        <v>47.5</v>
      </c>
      <c r="D118" s="82">
        <v>16</v>
      </c>
      <c r="E118" s="88">
        <v>22</v>
      </c>
      <c r="F118" s="82">
        <v>46</v>
      </c>
      <c r="G118" s="81">
        <v>28</v>
      </c>
      <c r="H118" s="89">
        <v>11</v>
      </c>
      <c r="I118" s="96">
        <v>32</v>
      </c>
      <c r="J118" s="97">
        <f t="shared" si="11"/>
        <v>202.5</v>
      </c>
      <c r="K118" s="97">
        <f t="shared" si="18"/>
        <v>295</v>
      </c>
      <c r="L118" s="97">
        <f>RANK(J118,$J$118:$J$157,0)</f>
        <v>35</v>
      </c>
      <c r="M118" s="97">
        <f t="shared" si="12"/>
        <v>271</v>
      </c>
      <c r="N118" s="97">
        <f>RANK(D118,$D$2:$D$314,0)</f>
        <v>254</v>
      </c>
      <c r="O118" s="97">
        <f t="shared" si="13"/>
        <v>300</v>
      </c>
      <c r="P118" s="97">
        <f t="shared" si="14"/>
        <v>294</v>
      </c>
      <c r="Q118" s="97">
        <f t="shared" si="15"/>
        <v>284</v>
      </c>
      <c r="R118" s="97">
        <f t="shared" si="16"/>
        <v>307</v>
      </c>
      <c r="S118" s="97">
        <f t="shared" si="17"/>
        <v>251</v>
      </c>
    </row>
    <row r="119" customHeight="1" spans="1:19">
      <c r="A119" s="79">
        <v>190402</v>
      </c>
      <c r="B119" s="80" t="s">
        <v>148</v>
      </c>
      <c r="C119" s="83">
        <v>81.5</v>
      </c>
      <c r="D119" s="84">
        <v>73</v>
      </c>
      <c r="E119" s="88">
        <v>76</v>
      </c>
      <c r="F119" s="84">
        <v>78</v>
      </c>
      <c r="G119" s="83">
        <v>71</v>
      </c>
      <c r="H119" s="90">
        <v>79</v>
      </c>
      <c r="I119" s="98">
        <v>87</v>
      </c>
      <c r="J119" s="97">
        <f t="shared" si="11"/>
        <v>545.5</v>
      </c>
      <c r="K119" s="97">
        <f t="shared" si="18"/>
        <v>46</v>
      </c>
      <c r="L119" s="97">
        <f t="shared" ref="L119:L157" si="20">RANK(J119,$J$118:$J$157,0)</f>
        <v>6</v>
      </c>
      <c r="M119" s="97">
        <f t="shared" si="12"/>
        <v>42</v>
      </c>
      <c r="N119" s="97">
        <f>RANK(D119,$D$2:$D$314,0)</f>
        <v>39</v>
      </c>
      <c r="O119" s="97">
        <f t="shared" si="13"/>
        <v>57</v>
      </c>
      <c r="P119" s="97">
        <f t="shared" si="14"/>
        <v>164</v>
      </c>
      <c r="Q119" s="97">
        <f t="shared" si="15"/>
        <v>117</v>
      </c>
      <c r="R119" s="97">
        <f t="shared" si="16"/>
        <v>54</v>
      </c>
      <c r="S119" s="97">
        <f t="shared" si="17"/>
        <v>19</v>
      </c>
    </row>
    <row r="120" customHeight="1" spans="1:19">
      <c r="A120" s="79">
        <v>190403</v>
      </c>
      <c r="B120" s="80" t="s">
        <v>149</v>
      </c>
      <c r="C120" s="83">
        <v>60</v>
      </c>
      <c r="D120" s="84">
        <v>13</v>
      </c>
      <c r="E120" s="88">
        <v>39.5</v>
      </c>
      <c r="F120" s="84">
        <v>80</v>
      </c>
      <c r="G120" s="83">
        <v>37</v>
      </c>
      <c r="H120" s="90">
        <v>39.5</v>
      </c>
      <c r="I120" s="98">
        <v>40</v>
      </c>
      <c r="J120" s="97">
        <f t="shared" si="11"/>
        <v>309</v>
      </c>
      <c r="K120" s="97">
        <f t="shared" si="18"/>
        <v>243</v>
      </c>
      <c r="L120" s="97">
        <f t="shared" si="20"/>
        <v>32</v>
      </c>
      <c r="M120" s="97">
        <f t="shared" si="12"/>
        <v>219</v>
      </c>
      <c r="N120" s="97">
        <f>RANK(D120,$D$2:$D$314,0)</f>
        <v>266</v>
      </c>
      <c r="O120" s="97">
        <f t="shared" si="13"/>
        <v>227</v>
      </c>
      <c r="P120" s="97">
        <f t="shared" si="14"/>
        <v>151</v>
      </c>
      <c r="Q120" s="97">
        <f t="shared" si="15"/>
        <v>262</v>
      </c>
      <c r="R120" s="97">
        <f t="shared" si="16"/>
        <v>216</v>
      </c>
      <c r="S120" s="97">
        <f t="shared" si="17"/>
        <v>221</v>
      </c>
    </row>
    <row r="121" customHeight="1" spans="1:19">
      <c r="A121" s="79">
        <v>190404</v>
      </c>
      <c r="B121" s="80" t="s">
        <v>150</v>
      </c>
      <c r="C121" s="83">
        <v>60</v>
      </c>
      <c r="D121" s="84">
        <v>60</v>
      </c>
      <c r="E121" s="88">
        <v>52.5</v>
      </c>
      <c r="F121" s="84">
        <v>73</v>
      </c>
      <c r="G121" s="83">
        <v>36</v>
      </c>
      <c r="H121" s="90">
        <v>52</v>
      </c>
      <c r="I121" s="98">
        <v>64</v>
      </c>
      <c r="J121" s="97">
        <f t="shared" si="11"/>
        <v>397.5</v>
      </c>
      <c r="K121" s="97">
        <f t="shared" si="18"/>
        <v>172</v>
      </c>
      <c r="L121" s="97">
        <f t="shared" si="20"/>
        <v>20</v>
      </c>
      <c r="M121" s="97">
        <f t="shared" si="12"/>
        <v>219</v>
      </c>
      <c r="N121" s="97">
        <f>RANK(D121,$D$2:$D$314,0)</f>
        <v>77</v>
      </c>
      <c r="O121" s="97">
        <f t="shared" si="13"/>
        <v>175</v>
      </c>
      <c r="P121" s="97">
        <f t="shared" si="14"/>
        <v>215</v>
      </c>
      <c r="Q121" s="97">
        <f t="shared" si="15"/>
        <v>266</v>
      </c>
      <c r="R121" s="97">
        <f t="shared" si="16"/>
        <v>144</v>
      </c>
      <c r="S121" s="97">
        <f t="shared" si="17"/>
        <v>95</v>
      </c>
    </row>
    <row r="122" customHeight="1" spans="1:19">
      <c r="A122" s="79">
        <v>190405</v>
      </c>
      <c r="B122" s="80" t="s">
        <v>151</v>
      </c>
      <c r="C122" s="83">
        <v>41.5</v>
      </c>
      <c r="D122" s="84">
        <v>14</v>
      </c>
      <c r="E122" s="88">
        <v>20</v>
      </c>
      <c r="F122" s="84">
        <v>32</v>
      </c>
      <c r="G122" s="83">
        <v>21</v>
      </c>
      <c r="H122" s="90">
        <v>26</v>
      </c>
      <c r="I122" s="98">
        <v>24</v>
      </c>
      <c r="J122" s="97">
        <f t="shared" si="11"/>
        <v>178.5</v>
      </c>
      <c r="K122" s="97">
        <f t="shared" si="18"/>
        <v>301</v>
      </c>
      <c r="L122" s="97">
        <f t="shared" si="20"/>
        <v>36</v>
      </c>
      <c r="M122" s="97">
        <f t="shared" si="12"/>
        <v>282</v>
      </c>
      <c r="N122" s="97">
        <f>RANK(D122,$D$2:$D$314,0)</f>
        <v>258</v>
      </c>
      <c r="O122" s="97">
        <f t="shared" si="13"/>
        <v>302</v>
      </c>
      <c r="P122" s="97">
        <f t="shared" si="14"/>
        <v>303</v>
      </c>
      <c r="Q122" s="97">
        <f t="shared" si="15"/>
        <v>298</v>
      </c>
      <c r="R122" s="97">
        <f t="shared" si="16"/>
        <v>276</v>
      </c>
      <c r="S122" s="97">
        <f t="shared" si="17"/>
        <v>293</v>
      </c>
    </row>
    <row r="123" customHeight="1" spans="1:19">
      <c r="A123" s="79">
        <v>190406</v>
      </c>
      <c r="B123" s="80" t="s">
        <v>152</v>
      </c>
      <c r="C123" s="83">
        <v>87.5</v>
      </c>
      <c r="D123" s="84">
        <v>46</v>
      </c>
      <c r="E123" s="88">
        <v>66</v>
      </c>
      <c r="F123" s="84">
        <v>92</v>
      </c>
      <c r="G123" s="83">
        <v>84</v>
      </c>
      <c r="H123" s="90">
        <v>83</v>
      </c>
      <c r="I123" s="98">
        <v>69</v>
      </c>
      <c r="J123" s="97">
        <f t="shared" si="11"/>
        <v>527.5</v>
      </c>
      <c r="K123" s="97">
        <f t="shared" si="18"/>
        <v>62</v>
      </c>
      <c r="L123" s="97">
        <f t="shared" si="20"/>
        <v>9</v>
      </c>
      <c r="M123" s="97">
        <f t="shared" si="12"/>
        <v>10</v>
      </c>
      <c r="N123" s="97">
        <f>RANK(D123,$D$2:$D$314,0)</f>
        <v>141</v>
      </c>
      <c r="O123" s="97">
        <f t="shared" si="13"/>
        <v>116</v>
      </c>
      <c r="P123" s="97">
        <f t="shared" si="14"/>
        <v>49</v>
      </c>
      <c r="Q123" s="97">
        <f t="shared" si="15"/>
        <v>44</v>
      </c>
      <c r="R123" s="97">
        <f t="shared" si="16"/>
        <v>44</v>
      </c>
      <c r="S123" s="97">
        <f t="shared" si="17"/>
        <v>84</v>
      </c>
    </row>
    <row r="124" customHeight="1" spans="1:19">
      <c r="A124" s="79">
        <v>190407</v>
      </c>
      <c r="B124" s="80" t="s">
        <v>153</v>
      </c>
      <c r="C124" s="83">
        <v>69.5</v>
      </c>
      <c r="D124" s="84">
        <v>40.5</v>
      </c>
      <c r="E124" s="88">
        <v>53</v>
      </c>
      <c r="F124" s="84">
        <v>76</v>
      </c>
      <c r="G124" s="83">
        <v>80</v>
      </c>
      <c r="H124" s="90">
        <v>41</v>
      </c>
      <c r="I124" s="98">
        <v>64</v>
      </c>
      <c r="J124" s="97">
        <f t="shared" si="11"/>
        <v>424</v>
      </c>
      <c r="K124" s="97">
        <f t="shared" si="18"/>
        <v>140</v>
      </c>
      <c r="L124" s="97">
        <f t="shared" si="20"/>
        <v>15</v>
      </c>
      <c r="M124" s="97">
        <f t="shared" si="12"/>
        <v>141</v>
      </c>
      <c r="N124" s="97">
        <f>RANK(D124,$D$2:$D$314,0)</f>
        <v>167</v>
      </c>
      <c r="O124" s="97">
        <f t="shared" si="13"/>
        <v>172</v>
      </c>
      <c r="P124" s="97">
        <f t="shared" si="14"/>
        <v>188</v>
      </c>
      <c r="Q124" s="97">
        <f t="shared" si="15"/>
        <v>57</v>
      </c>
      <c r="R124" s="97">
        <f t="shared" si="16"/>
        <v>197</v>
      </c>
      <c r="S124" s="97">
        <f t="shared" si="17"/>
        <v>95</v>
      </c>
    </row>
    <row r="125" customHeight="1" spans="1:19">
      <c r="A125" s="79">
        <v>190408</v>
      </c>
      <c r="B125" s="80" t="s">
        <v>154</v>
      </c>
      <c r="C125" s="83">
        <v>82</v>
      </c>
      <c r="D125" s="84">
        <v>89</v>
      </c>
      <c r="E125" s="88">
        <v>87</v>
      </c>
      <c r="F125" s="91">
        <v>88</v>
      </c>
      <c r="G125" s="83">
        <v>89</v>
      </c>
      <c r="H125" s="90">
        <v>91</v>
      </c>
      <c r="I125" s="98">
        <v>81</v>
      </c>
      <c r="J125" s="97">
        <f t="shared" si="11"/>
        <v>607</v>
      </c>
      <c r="K125" s="97">
        <f t="shared" si="18"/>
        <v>16</v>
      </c>
      <c r="L125" s="97">
        <f t="shared" si="20"/>
        <v>2</v>
      </c>
      <c r="M125" s="97">
        <f t="shared" si="12"/>
        <v>38</v>
      </c>
      <c r="N125" s="97">
        <f>RANK(D125,$D$2:$D$314,0)</f>
        <v>7</v>
      </c>
      <c r="O125" s="97">
        <f t="shared" si="13"/>
        <v>13</v>
      </c>
      <c r="P125" s="97">
        <f t="shared" si="14"/>
        <v>88</v>
      </c>
      <c r="Q125" s="97">
        <f t="shared" si="15"/>
        <v>21</v>
      </c>
      <c r="R125" s="97">
        <f t="shared" si="16"/>
        <v>20</v>
      </c>
      <c r="S125" s="97">
        <f t="shared" si="17"/>
        <v>36</v>
      </c>
    </row>
    <row r="126" customHeight="1" spans="1:19">
      <c r="A126" s="79">
        <v>190409</v>
      </c>
      <c r="B126" s="80" t="s">
        <v>155</v>
      </c>
      <c r="C126" s="83">
        <v>65</v>
      </c>
      <c r="D126" s="84">
        <v>34.5</v>
      </c>
      <c r="E126" s="88">
        <v>44</v>
      </c>
      <c r="F126" s="84">
        <v>78</v>
      </c>
      <c r="G126" s="83">
        <v>39</v>
      </c>
      <c r="H126" s="90">
        <v>60</v>
      </c>
      <c r="I126" s="98">
        <v>60</v>
      </c>
      <c r="J126" s="97">
        <f t="shared" si="11"/>
        <v>380.5</v>
      </c>
      <c r="K126" s="97">
        <f t="shared" si="18"/>
        <v>184</v>
      </c>
      <c r="L126" s="97">
        <f t="shared" si="20"/>
        <v>22</v>
      </c>
      <c r="M126" s="97">
        <f t="shared" si="12"/>
        <v>184</v>
      </c>
      <c r="N126" s="97">
        <f>RANK(D126,$D$2:$D$314,0)</f>
        <v>186</v>
      </c>
      <c r="O126" s="97">
        <f t="shared" si="13"/>
        <v>214</v>
      </c>
      <c r="P126" s="97">
        <f t="shared" si="14"/>
        <v>164</v>
      </c>
      <c r="Q126" s="97">
        <f t="shared" si="15"/>
        <v>255</v>
      </c>
      <c r="R126" s="97">
        <f t="shared" si="16"/>
        <v>123</v>
      </c>
      <c r="S126" s="97">
        <f t="shared" si="17"/>
        <v>113</v>
      </c>
    </row>
    <row r="127" customHeight="1" spans="1:19">
      <c r="A127" s="79">
        <v>190410</v>
      </c>
      <c r="B127" s="80" t="s">
        <v>156</v>
      </c>
      <c r="C127" s="83">
        <v>67</v>
      </c>
      <c r="D127" s="84">
        <v>49.5</v>
      </c>
      <c r="E127" s="88">
        <v>39.5</v>
      </c>
      <c r="F127" s="84">
        <v>60</v>
      </c>
      <c r="G127" s="83">
        <v>48</v>
      </c>
      <c r="H127" s="90">
        <v>36</v>
      </c>
      <c r="I127" s="98">
        <v>51</v>
      </c>
      <c r="J127" s="97">
        <f t="shared" si="11"/>
        <v>351</v>
      </c>
      <c r="K127" s="97">
        <f t="shared" si="18"/>
        <v>210</v>
      </c>
      <c r="L127" s="97">
        <f t="shared" si="20"/>
        <v>24</v>
      </c>
      <c r="M127" s="97">
        <f t="shared" si="12"/>
        <v>169</v>
      </c>
      <c r="N127" s="97">
        <f>RANK(D127,$D$2:$D$314,0)</f>
        <v>124</v>
      </c>
      <c r="O127" s="97">
        <f t="shared" si="13"/>
        <v>227</v>
      </c>
      <c r="P127" s="97">
        <f t="shared" si="14"/>
        <v>266</v>
      </c>
      <c r="Q127" s="97">
        <f t="shared" si="15"/>
        <v>225</v>
      </c>
      <c r="R127" s="97">
        <f t="shared" si="16"/>
        <v>233</v>
      </c>
      <c r="S127" s="97">
        <f t="shared" si="17"/>
        <v>160</v>
      </c>
    </row>
    <row r="128" customHeight="1" spans="1:19">
      <c r="A128" s="79">
        <v>190411</v>
      </c>
      <c r="B128" s="80" t="s">
        <v>157</v>
      </c>
      <c r="C128" s="83">
        <v>71.5</v>
      </c>
      <c r="D128" s="84">
        <v>44</v>
      </c>
      <c r="E128" s="88">
        <v>50.5</v>
      </c>
      <c r="F128" s="84">
        <v>77</v>
      </c>
      <c r="G128" s="83">
        <v>75</v>
      </c>
      <c r="H128" s="90">
        <v>62</v>
      </c>
      <c r="I128" s="98">
        <v>60</v>
      </c>
      <c r="J128" s="97">
        <f t="shared" si="11"/>
        <v>440</v>
      </c>
      <c r="K128" s="97">
        <f t="shared" si="18"/>
        <v>127</v>
      </c>
      <c r="L128" s="97">
        <f t="shared" si="20"/>
        <v>13</v>
      </c>
      <c r="M128" s="97">
        <f t="shared" si="12"/>
        <v>120</v>
      </c>
      <c r="N128" s="97">
        <f>RANK(D128,$D$2:$D$314,0)</f>
        <v>151</v>
      </c>
      <c r="O128" s="97">
        <f t="shared" si="13"/>
        <v>181</v>
      </c>
      <c r="P128" s="97">
        <f t="shared" si="14"/>
        <v>174</v>
      </c>
      <c r="Q128" s="97">
        <f t="shared" si="15"/>
        <v>98</v>
      </c>
      <c r="R128" s="97">
        <f t="shared" si="16"/>
        <v>114</v>
      </c>
      <c r="S128" s="97">
        <f t="shared" si="17"/>
        <v>113</v>
      </c>
    </row>
    <row r="129" customHeight="1" spans="1:19">
      <c r="A129" s="79">
        <v>190412</v>
      </c>
      <c r="B129" s="80" t="s">
        <v>158</v>
      </c>
      <c r="C129" s="83">
        <v>82.5</v>
      </c>
      <c r="D129" s="84">
        <v>60</v>
      </c>
      <c r="E129" s="88">
        <v>71.5</v>
      </c>
      <c r="F129" s="84">
        <v>96</v>
      </c>
      <c r="G129" s="83">
        <v>76</v>
      </c>
      <c r="H129" s="90">
        <v>64</v>
      </c>
      <c r="I129" s="98">
        <v>78</v>
      </c>
      <c r="J129" s="97">
        <f t="shared" si="11"/>
        <v>528</v>
      </c>
      <c r="K129" s="97">
        <f t="shared" si="18"/>
        <v>61</v>
      </c>
      <c r="L129" s="97">
        <f t="shared" si="20"/>
        <v>8</v>
      </c>
      <c r="M129" s="97">
        <f t="shared" si="12"/>
        <v>33</v>
      </c>
      <c r="N129" s="97">
        <f>RANK(D129,$D$2:$D$314,0)</f>
        <v>77</v>
      </c>
      <c r="O129" s="97">
        <f t="shared" si="13"/>
        <v>87</v>
      </c>
      <c r="P129" s="97">
        <f t="shared" si="14"/>
        <v>18</v>
      </c>
      <c r="Q129" s="97">
        <f t="shared" si="15"/>
        <v>90</v>
      </c>
      <c r="R129" s="97">
        <f t="shared" si="16"/>
        <v>107</v>
      </c>
      <c r="S129" s="97">
        <f t="shared" si="17"/>
        <v>46</v>
      </c>
    </row>
    <row r="130" customHeight="1" spans="1:19">
      <c r="A130" s="79">
        <v>190413</v>
      </c>
      <c r="B130" s="80" t="s">
        <v>159</v>
      </c>
      <c r="C130" s="83">
        <v>83</v>
      </c>
      <c r="D130" s="84">
        <v>33.5</v>
      </c>
      <c r="E130" s="88">
        <v>67.5</v>
      </c>
      <c r="F130" s="84">
        <v>79</v>
      </c>
      <c r="G130" s="83">
        <v>61</v>
      </c>
      <c r="H130" s="90">
        <v>53</v>
      </c>
      <c r="I130" s="98">
        <v>51</v>
      </c>
      <c r="J130" s="97">
        <f t="shared" ref="J130:J193" si="21">C130+D130+E130+F130+G130+H130+I130</f>
        <v>428</v>
      </c>
      <c r="K130" s="97">
        <f t="shared" si="18"/>
        <v>136</v>
      </c>
      <c r="L130" s="97">
        <f t="shared" si="20"/>
        <v>14</v>
      </c>
      <c r="M130" s="97">
        <f t="shared" ref="M130:M193" si="22">RANK(C130,$C$2:$C$314,0)</f>
        <v>28</v>
      </c>
      <c r="N130" s="97">
        <f>RANK(D130,$D$2:$D$314,0)</f>
        <v>189</v>
      </c>
      <c r="O130" s="97">
        <f t="shared" ref="O130:O193" si="23">RANK(E130,$E$2:$E$314,0)</f>
        <v>106</v>
      </c>
      <c r="P130" s="97">
        <f t="shared" ref="P130:P193" si="24">RANK(F130,$F$2:$F$314,0)</f>
        <v>156</v>
      </c>
      <c r="Q130" s="97">
        <f t="shared" ref="Q130:Q193" si="25">RANK(G130,$G$2:$G$314,0)</f>
        <v>173</v>
      </c>
      <c r="R130" s="97">
        <f t="shared" ref="R130:R193" si="26">RANK(H130,$H$2:$H$314,0)</f>
        <v>141</v>
      </c>
      <c r="S130" s="97">
        <f t="shared" ref="S130:S193" si="27">RANK(I130,$I$2:$I$314,0)</f>
        <v>160</v>
      </c>
    </row>
    <row r="131" customHeight="1" spans="1:19">
      <c r="A131" s="79">
        <v>190414</v>
      </c>
      <c r="B131" s="80" t="s">
        <v>160</v>
      </c>
      <c r="C131" s="83">
        <v>70.5</v>
      </c>
      <c r="D131" s="84">
        <v>58</v>
      </c>
      <c r="E131" s="88">
        <v>44.5</v>
      </c>
      <c r="F131" s="84">
        <v>74</v>
      </c>
      <c r="G131" s="83">
        <v>55</v>
      </c>
      <c r="H131" s="90">
        <v>56</v>
      </c>
      <c r="I131" s="98">
        <v>62</v>
      </c>
      <c r="J131" s="97">
        <f t="shared" si="21"/>
        <v>420</v>
      </c>
      <c r="K131" s="97">
        <f t="shared" ref="K131:K194" si="28">RANK(J131,$J$2:$J$314,0)</f>
        <v>149</v>
      </c>
      <c r="L131" s="97">
        <f t="shared" si="20"/>
        <v>17</v>
      </c>
      <c r="M131" s="97">
        <f t="shared" si="22"/>
        <v>130</v>
      </c>
      <c r="N131" s="97">
        <f>RANK(D131,$D$2:$D$314,0)</f>
        <v>83</v>
      </c>
      <c r="O131" s="97">
        <f t="shared" si="23"/>
        <v>212</v>
      </c>
      <c r="P131" s="97">
        <f t="shared" si="24"/>
        <v>208</v>
      </c>
      <c r="Q131" s="97">
        <f t="shared" si="25"/>
        <v>197</v>
      </c>
      <c r="R131" s="97">
        <f t="shared" si="26"/>
        <v>133</v>
      </c>
      <c r="S131" s="97">
        <f t="shared" si="27"/>
        <v>102</v>
      </c>
    </row>
    <row r="132" customHeight="1" spans="1:19">
      <c r="A132" s="79">
        <v>190415</v>
      </c>
      <c r="B132" s="80" t="s">
        <v>161</v>
      </c>
      <c r="C132" s="83">
        <v>62</v>
      </c>
      <c r="D132" s="84">
        <v>22</v>
      </c>
      <c r="E132" s="88">
        <v>45</v>
      </c>
      <c r="F132" s="84">
        <v>83</v>
      </c>
      <c r="G132" s="83">
        <v>49</v>
      </c>
      <c r="H132" s="90">
        <v>28</v>
      </c>
      <c r="I132" s="98">
        <v>28</v>
      </c>
      <c r="J132" s="97">
        <f t="shared" si="21"/>
        <v>317</v>
      </c>
      <c r="K132" s="97">
        <f t="shared" si="28"/>
        <v>239</v>
      </c>
      <c r="L132" s="97">
        <f t="shared" si="20"/>
        <v>30</v>
      </c>
      <c r="M132" s="97">
        <f t="shared" si="22"/>
        <v>206</v>
      </c>
      <c r="N132" s="97">
        <f>RANK(D132,$D$2:$D$314,0)</f>
        <v>229</v>
      </c>
      <c r="O132" s="97">
        <f t="shared" si="23"/>
        <v>208</v>
      </c>
      <c r="P132" s="97">
        <f t="shared" si="24"/>
        <v>129</v>
      </c>
      <c r="Q132" s="97">
        <f t="shared" si="25"/>
        <v>219</v>
      </c>
      <c r="R132" s="97">
        <f t="shared" si="26"/>
        <v>273</v>
      </c>
      <c r="S132" s="97">
        <f t="shared" si="27"/>
        <v>275</v>
      </c>
    </row>
    <row r="133" customHeight="1" spans="1:19">
      <c r="A133" s="79">
        <v>190416</v>
      </c>
      <c r="B133" s="80" t="s">
        <v>162</v>
      </c>
      <c r="C133" s="83">
        <v>67</v>
      </c>
      <c r="D133" s="84">
        <v>57.5</v>
      </c>
      <c r="E133" s="88">
        <v>41</v>
      </c>
      <c r="F133" s="84">
        <v>60</v>
      </c>
      <c r="G133" s="83">
        <v>28</v>
      </c>
      <c r="H133" s="90">
        <v>65</v>
      </c>
      <c r="I133" s="98">
        <v>69</v>
      </c>
      <c r="J133" s="97">
        <f t="shared" si="21"/>
        <v>387.5</v>
      </c>
      <c r="K133" s="97">
        <f t="shared" si="28"/>
        <v>180</v>
      </c>
      <c r="L133" s="97">
        <f t="shared" si="20"/>
        <v>21</v>
      </c>
      <c r="M133" s="97">
        <f t="shared" si="22"/>
        <v>169</v>
      </c>
      <c r="N133" s="97">
        <f>RANK(D133,$D$2:$D$314,0)</f>
        <v>87</v>
      </c>
      <c r="O133" s="97">
        <f t="shared" si="23"/>
        <v>223</v>
      </c>
      <c r="P133" s="97">
        <f t="shared" si="24"/>
        <v>266</v>
      </c>
      <c r="Q133" s="97">
        <f t="shared" si="25"/>
        <v>284</v>
      </c>
      <c r="R133" s="97">
        <f t="shared" si="26"/>
        <v>99</v>
      </c>
      <c r="S133" s="97">
        <f t="shared" si="27"/>
        <v>84</v>
      </c>
    </row>
    <row r="134" customHeight="1" spans="1:19">
      <c r="A134" s="79">
        <v>190417</v>
      </c>
      <c r="B134" s="80" t="s">
        <v>163</v>
      </c>
      <c r="C134" s="83">
        <v>67.5</v>
      </c>
      <c r="D134" s="84">
        <v>22.5</v>
      </c>
      <c r="E134" s="88">
        <v>32</v>
      </c>
      <c r="F134" s="84">
        <v>70</v>
      </c>
      <c r="G134" s="83">
        <v>40</v>
      </c>
      <c r="H134" s="90">
        <v>33</v>
      </c>
      <c r="I134" s="98">
        <v>45</v>
      </c>
      <c r="J134" s="97">
        <f t="shared" si="21"/>
        <v>310</v>
      </c>
      <c r="K134" s="97">
        <f t="shared" si="28"/>
        <v>241</v>
      </c>
      <c r="L134" s="97">
        <f t="shared" si="20"/>
        <v>31</v>
      </c>
      <c r="M134" s="97">
        <f t="shared" si="22"/>
        <v>163</v>
      </c>
      <c r="N134" s="97">
        <f>RANK(D134,$D$2:$D$314,0)</f>
        <v>228</v>
      </c>
      <c r="O134" s="97">
        <f t="shared" si="23"/>
        <v>254</v>
      </c>
      <c r="P134" s="97">
        <f t="shared" si="24"/>
        <v>231</v>
      </c>
      <c r="Q134" s="97">
        <f t="shared" si="25"/>
        <v>252</v>
      </c>
      <c r="R134" s="97">
        <f t="shared" si="26"/>
        <v>252</v>
      </c>
      <c r="S134" s="97">
        <f t="shared" si="27"/>
        <v>193</v>
      </c>
    </row>
    <row r="135" customHeight="1" spans="1:19">
      <c r="A135" s="79">
        <v>190418</v>
      </c>
      <c r="B135" s="80" t="s">
        <v>164</v>
      </c>
      <c r="C135" s="83">
        <v>76</v>
      </c>
      <c r="D135" s="84">
        <v>27.5</v>
      </c>
      <c r="E135" s="88">
        <v>58.5</v>
      </c>
      <c r="F135" s="84">
        <v>90</v>
      </c>
      <c r="G135" s="83">
        <v>65</v>
      </c>
      <c r="H135" s="90">
        <v>41</v>
      </c>
      <c r="I135" s="98">
        <v>55</v>
      </c>
      <c r="J135" s="97">
        <f t="shared" si="21"/>
        <v>413</v>
      </c>
      <c r="K135" s="97">
        <f t="shared" si="28"/>
        <v>153</v>
      </c>
      <c r="L135" s="97">
        <f t="shared" si="20"/>
        <v>18</v>
      </c>
      <c r="M135" s="97">
        <f t="shared" si="22"/>
        <v>82</v>
      </c>
      <c r="N135" s="97">
        <f>RANK(D135,$D$2:$D$314,0)</f>
        <v>212</v>
      </c>
      <c r="O135" s="97">
        <f t="shared" si="23"/>
        <v>145</v>
      </c>
      <c r="P135" s="97">
        <f t="shared" si="24"/>
        <v>67</v>
      </c>
      <c r="Q135" s="97">
        <f t="shared" si="25"/>
        <v>151</v>
      </c>
      <c r="R135" s="97">
        <f t="shared" si="26"/>
        <v>197</v>
      </c>
      <c r="S135" s="97">
        <f t="shared" si="27"/>
        <v>141</v>
      </c>
    </row>
    <row r="136" customHeight="1" spans="1:19">
      <c r="A136" s="79">
        <v>190419</v>
      </c>
      <c r="B136" s="80" t="s">
        <v>165</v>
      </c>
      <c r="C136" s="83">
        <v>65</v>
      </c>
      <c r="D136" s="84">
        <v>30</v>
      </c>
      <c r="E136" s="88">
        <v>28.5</v>
      </c>
      <c r="F136" s="84">
        <v>73</v>
      </c>
      <c r="G136" s="83">
        <v>29</v>
      </c>
      <c r="H136" s="90">
        <v>33</v>
      </c>
      <c r="I136" s="98">
        <v>30</v>
      </c>
      <c r="J136" s="97">
        <f t="shared" si="21"/>
        <v>288.5</v>
      </c>
      <c r="K136" s="97">
        <f t="shared" si="28"/>
        <v>263</v>
      </c>
      <c r="L136" s="97">
        <f t="shared" si="20"/>
        <v>34</v>
      </c>
      <c r="M136" s="97">
        <f t="shared" si="22"/>
        <v>184</v>
      </c>
      <c r="N136" s="97">
        <f>RANK(D136,$D$2:$D$314,0)</f>
        <v>199</v>
      </c>
      <c r="O136" s="97">
        <f t="shared" si="23"/>
        <v>273</v>
      </c>
      <c r="P136" s="97">
        <f t="shared" si="24"/>
        <v>215</v>
      </c>
      <c r="Q136" s="97">
        <f t="shared" si="25"/>
        <v>282</v>
      </c>
      <c r="R136" s="97">
        <f t="shared" si="26"/>
        <v>252</v>
      </c>
      <c r="S136" s="97">
        <f t="shared" si="27"/>
        <v>263</v>
      </c>
    </row>
    <row r="137" customHeight="1" spans="1:19">
      <c r="A137" s="79">
        <v>190420</v>
      </c>
      <c r="B137" s="80" t="s">
        <v>166</v>
      </c>
      <c r="C137" s="83">
        <v>65</v>
      </c>
      <c r="D137" s="84">
        <v>26</v>
      </c>
      <c r="E137" s="88">
        <v>32</v>
      </c>
      <c r="F137" s="84">
        <v>54</v>
      </c>
      <c r="G137" s="83">
        <v>49</v>
      </c>
      <c r="H137" s="90">
        <v>50</v>
      </c>
      <c r="I137" s="98">
        <v>56</v>
      </c>
      <c r="J137" s="97">
        <f t="shared" si="21"/>
        <v>332</v>
      </c>
      <c r="K137" s="97">
        <f t="shared" si="28"/>
        <v>224</v>
      </c>
      <c r="L137" s="97">
        <f t="shared" si="20"/>
        <v>27</v>
      </c>
      <c r="M137" s="97">
        <f t="shared" si="22"/>
        <v>184</v>
      </c>
      <c r="N137" s="97">
        <f>RANK(D137,$D$2:$D$314,0)</f>
        <v>217</v>
      </c>
      <c r="O137" s="97">
        <f t="shared" si="23"/>
        <v>254</v>
      </c>
      <c r="P137" s="97">
        <f t="shared" si="24"/>
        <v>283</v>
      </c>
      <c r="Q137" s="97">
        <f t="shared" si="25"/>
        <v>219</v>
      </c>
      <c r="R137" s="97">
        <f t="shared" si="26"/>
        <v>153</v>
      </c>
      <c r="S137" s="97">
        <f t="shared" si="27"/>
        <v>134</v>
      </c>
    </row>
    <row r="138" customHeight="1" spans="1:19">
      <c r="A138" s="79">
        <v>190421</v>
      </c>
      <c r="B138" s="80" t="s">
        <v>167</v>
      </c>
      <c r="C138" s="83">
        <v>79.5</v>
      </c>
      <c r="D138" s="84">
        <v>87</v>
      </c>
      <c r="E138" s="88">
        <v>88</v>
      </c>
      <c r="F138" s="84">
        <v>88</v>
      </c>
      <c r="G138" s="83">
        <v>66</v>
      </c>
      <c r="H138" s="90">
        <v>78</v>
      </c>
      <c r="I138" s="98">
        <v>73</v>
      </c>
      <c r="J138" s="97">
        <f t="shared" si="21"/>
        <v>559.5</v>
      </c>
      <c r="K138" s="97">
        <f t="shared" si="28"/>
        <v>35</v>
      </c>
      <c r="L138" s="97">
        <f t="shared" si="20"/>
        <v>5</v>
      </c>
      <c r="M138" s="97">
        <f t="shared" si="22"/>
        <v>56</v>
      </c>
      <c r="N138" s="97">
        <f>RANK(D138,$D$2:$D$314,0)</f>
        <v>10</v>
      </c>
      <c r="O138" s="97">
        <f t="shared" si="23"/>
        <v>10</v>
      </c>
      <c r="P138" s="97">
        <f t="shared" si="24"/>
        <v>88</v>
      </c>
      <c r="Q138" s="97">
        <f t="shared" si="25"/>
        <v>145</v>
      </c>
      <c r="R138" s="97">
        <f t="shared" si="26"/>
        <v>64</v>
      </c>
      <c r="S138" s="97">
        <f t="shared" si="27"/>
        <v>61</v>
      </c>
    </row>
    <row r="139" customHeight="1" spans="1:19">
      <c r="A139" s="79">
        <v>190422</v>
      </c>
      <c r="B139" s="80" t="s">
        <v>168</v>
      </c>
      <c r="C139" s="83">
        <v>58</v>
      </c>
      <c r="D139" s="84">
        <v>34</v>
      </c>
      <c r="E139" s="88">
        <v>30.5</v>
      </c>
      <c r="F139" s="84">
        <v>72</v>
      </c>
      <c r="G139" s="83">
        <v>46</v>
      </c>
      <c r="H139" s="90">
        <v>39</v>
      </c>
      <c r="I139" s="98">
        <v>54</v>
      </c>
      <c r="J139" s="97">
        <f t="shared" si="21"/>
        <v>333.5</v>
      </c>
      <c r="K139" s="97">
        <f t="shared" si="28"/>
        <v>223</v>
      </c>
      <c r="L139" s="97">
        <f t="shared" si="20"/>
        <v>26</v>
      </c>
      <c r="M139" s="97">
        <f t="shared" si="22"/>
        <v>228</v>
      </c>
      <c r="N139" s="97">
        <f>RANK(D139,$D$2:$D$314,0)</f>
        <v>188</v>
      </c>
      <c r="O139" s="97">
        <f t="shared" si="23"/>
        <v>263</v>
      </c>
      <c r="P139" s="97">
        <f t="shared" si="24"/>
        <v>222</v>
      </c>
      <c r="Q139" s="97">
        <f t="shared" si="25"/>
        <v>228</v>
      </c>
      <c r="R139" s="97">
        <f t="shared" si="26"/>
        <v>219</v>
      </c>
      <c r="S139" s="97">
        <f t="shared" si="27"/>
        <v>146</v>
      </c>
    </row>
    <row r="140" customHeight="1" spans="1:19">
      <c r="A140" s="79">
        <v>190423</v>
      </c>
      <c r="B140" s="80" t="s">
        <v>169</v>
      </c>
      <c r="C140" s="83">
        <v>85.5</v>
      </c>
      <c r="D140" s="84">
        <v>77</v>
      </c>
      <c r="E140" s="88">
        <v>76</v>
      </c>
      <c r="F140" s="84">
        <v>95</v>
      </c>
      <c r="G140" s="83">
        <v>87</v>
      </c>
      <c r="H140" s="90">
        <v>62</v>
      </c>
      <c r="I140" s="98">
        <v>80</v>
      </c>
      <c r="J140" s="97">
        <f t="shared" si="21"/>
        <v>562.5</v>
      </c>
      <c r="K140" s="97">
        <f t="shared" si="28"/>
        <v>32</v>
      </c>
      <c r="L140" s="97">
        <f t="shared" si="20"/>
        <v>4</v>
      </c>
      <c r="M140" s="97">
        <f t="shared" si="22"/>
        <v>17</v>
      </c>
      <c r="N140" s="97">
        <f>RANK(D140,$D$2:$D$314,0)</f>
        <v>26</v>
      </c>
      <c r="O140" s="97">
        <f t="shared" si="23"/>
        <v>57</v>
      </c>
      <c r="P140" s="97">
        <f t="shared" si="24"/>
        <v>24</v>
      </c>
      <c r="Q140" s="97">
        <f t="shared" si="25"/>
        <v>30</v>
      </c>
      <c r="R140" s="97">
        <f t="shared" si="26"/>
        <v>114</v>
      </c>
      <c r="S140" s="97">
        <f t="shared" si="27"/>
        <v>39</v>
      </c>
    </row>
    <row r="141" customHeight="1" spans="1:19">
      <c r="A141" s="79">
        <v>190424</v>
      </c>
      <c r="B141" s="80" t="s">
        <v>170</v>
      </c>
      <c r="C141" s="83">
        <v>87</v>
      </c>
      <c r="D141" s="84">
        <v>77</v>
      </c>
      <c r="E141" s="88">
        <v>70</v>
      </c>
      <c r="F141" s="84">
        <v>93</v>
      </c>
      <c r="G141" s="83">
        <v>85</v>
      </c>
      <c r="H141" s="90">
        <v>90</v>
      </c>
      <c r="I141" s="98">
        <v>92</v>
      </c>
      <c r="J141" s="97">
        <f t="shared" si="21"/>
        <v>594</v>
      </c>
      <c r="K141" s="97">
        <f t="shared" si="28"/>
        <v>22</v>
      </c>
      <c r="L141" s="97">
        <f t="shared" si="20"/>
        <v>3</v>
      </c>
      <c r="M141" s="97">
        <f t="shared" si="22"/>
        <v>13</v>
      </c>
      <c r="N141" s="97">
        <f>RANK(D141,$D$2:$D$314,0)</f>
        <v>26</v>
      </c>
      <c r="O141" s="97">
        <f t="shared" si="23"/>
        <v>96</v>
      </c>
      <c r="P141" s="97">
        <f t="shared" si="24"/>
        <v>39</v>
      </c>
      <c r="Q141" s="97">
        <f t="shared" si="25"/>
        <v>40</v>
      </c>
      <c r="R141" s="97">
        <f t="shared" si="26"/>
        <v>24</v>
      </c>
      <c r="S141" s="97">
        <f t="shared" si="27"/>
        <v>8</v>
      </c>
    </row>
    <row r="142" customHeight="1" spans="1:19">
      <c r="A142" s="79">
        <v>190425</v>
      </c>
      <c r="B142" s="80" t="s">
        <v>171</v>
      </c>
      <c r="C142" s="83">
        <v>9.5</v>
      </c>
      <c r="D142" s="84">
        <v>6</v>
      </c>
      <c r="E142" s="88">
        <v>23.5</v>
      </c>
      <c r="F142" s="84">
        <v>17</v>
      </c>
      <c r="G142" s="83">
        <v>16</v>
      </c>
      <c r="H142" s="90">
        <v>25</v>
      </c>
      <c r="I142" s="98">
        <v>16</v>
      </c>
      <c r="J142" s="97">
        <f t="shared" si="21"/>
        <v>113</v>
      </c>
      <c r="K142" s="97">
        <f t="shared" si="28"/>
        <v>307</v>
      </c>
      <c r="L142" s="97">
        <f t="shared" si="20"/>
        <v>38</v>
      </c>
      <c r="M142" s="97">
        <f t="shared" si="22"/>
        <v>306</v>
      </c>
      <c r="N142" s="97">
        <f>RANK(D142,$D$2:$D$314,0)</f>
        <v>302</v>
      </c>
      <c r="O142" s="97">
        <f t="shared" si="23"/>
        <v>297</v>
      </c>
      <c r="P142" s="97">
        <f t="shared" si="24"/>
        <v>308</v>
      </c>
      <c r="Q142" s="97">
        <f t="shared" si="25"/>
        <v>302</v>
      </c>
      <c r="R142" s="97">
        <f t="shared" si="26"/>
        <v>278</v>
      </c>
      <c r="S142" s="97">
        <f t="shared" si="27"/>
        <v>306</v>
      </c>
    </row>
    <row r="143" customHeight="1" spans="1:19">
      <c r="A143" s="79">
        <v>190426</v>
      </c>
      <c r="B143" s="80" t="s">
        <v>172</v>
      </c>
      <c r="C143" s="83">
        <v>76.5</v>
      </c>
      <c r="D143" s="84">
        <v>22</v>
      </c>
      <c r="E143" s="88">
        <v>41</v>
      </c>
      <c r="F143" s="84">
        <v>56</v>
      </c>
      <c r="G143" s="83">
        <v>62</v>
      </c>
      <c r="H143" s="90">
        <v>42</v>
      </c>
      <c r="I143" s="98">
        <v>53</v>
      </c>
      <c r="J143" s="97">
        <f t="shared" si="21"/>
        <v>352.5</v>
      </c>
      <c r="K143" s="97">
        <f t="shared" si="28"/>
        <v>206</v>
      </c>
      <c r="L143" s="97">
        <f t="shared" si="20"/>
        <v>23</v>
      </c>
      <c r="M143" s="97">
        <f t="shared" si="22"/>
        <v>78</v>
      </c>
      <c r="N143" s="97">
        <f>RANK(D143,$D$2:$D$314,0)</f>
        <v>229</v>
      </c>
      <c r="O143" s="97">
        <f t="shared" si="23"/>
        <v>223</v>
      </c>
      <c r="P143" s="97">
        <f t="shared" si="24"/>
        <v>279</v>
      </c>
      <c r="Q143" s="97">
        <f t="shared" si="25"/>
        <v>168</v>
      </c>
      <c r="R143" s="97">
        <f t="shared" si="26"/>
        <v>193</v>
      </c>
      <c r="S143" s="97">
        <f t="shared" si="27"/>
        <v>151</v>
      </c>
    </row>
    <row r="144" customHeight="1" spans="1:19">
      <c r="A144" s="79">
        <v>190427</v>
      </c>
      <c r="B144" s="80" t="s">
        <v>173</v>
      </c>
      <c r="C144" s="83">
        <v>67</v>
      </c>
      <c r="D144" s="84">
        <v>52.5</v>
      </c>
      <c r="E144" s="88">
        <v>31</v>
      </c>
      <c r="F144" s="84">
        <v>83</v>
      </c>
      <c r="G144" s="83">
        <v>67</v>
      </c>
      <c r="H144" s="90">
        <v>50</v>
      </c>
      <c r="I144" s="98">
        <v>70</v>
      </c>
      <c r="J144" s="97">
        <f t="shared" si="21"/>
        <v>420.5</v>
      </c>
      <c r="K144" s="97">
        <f t="shared" si="28"/>
        <v>148</v>
      </c>
      <c r="L144" s="97">
        <f t="shared" si="20"/>
        <v>16</v>
      </c>
      <c r="M144" s="97">
        <f t="shared" si="22"/>
        <v>169</v>
      </c>
      <c r="N144" s="97">
        <f>RANK(D144,$D$2:$D$314,0)</f>
        <v>109</v>
      </c>
      <c r="O144" s="97">
        <f t="shared" si="23"/>
        <v>262</v>
      </c>
      <c r="P144" s="97">
        <f t="shared" si="24"/>
        <v>129</v>
      </c>
      <c r="Q144" s="97">
        <f t="shared" si="25"/>
        <v>140</v>
      </c>
      <c r="R144" s="97">
        <f t="shared" si="26"/>
        <v>153</v>
      </c>
      <c r="S144" s="97">
        <f t="shared" si="27"/>
        <v>77</v>
      </c>
    </row>
    <row r="145" customHeight="1" spans="1:19">
      <c r="A145" s="79">
        <v>190428</v>
      </c>
      <c r="B145" s="80" t="s">
        <v>174</v>
      </c>
      <c r="C145" s="83">
        <v>69</v>
      </c>
      <c r="D145" s="84">
        <v>69</v>
      </c>
      <c r="E145" s="88">
        <v>57.5</v>
      </c>
      <c r="F145" s="84">
        <v>90</v>
      </c>
      <c r="G145" s="83">
        <v>84</v>
      </c>
      <c r="H145" s="90">
        <v>80</v>
      </c>
      <c r="I145" s="98">
        <v>87</v>
      </c>
      <c r="J145" s="97">
        <f t="shared" si="21"/>
        <v>536.5</v>
      </c>
      <c r="K145" s="97">
        <f t="shared" si="28"/>
        <v>52</v>
      </c>
      <c r="L145" s="97">
        <f t="shared" si="20"/>
        <v>7</v>
      </c>
      <c r="M145" s="97">
        <f t="shared" si="22"/>
        <v>150</v>
      </c>
      <c r="N145" s="97">
        <f>RANK(D145,$D$2:$D$314,0)</f>
        <v>49</v>
      </c>
      <c r="O145" s="97">
        <f t="shared" si="23"/>
        <v>148</v>
      </c>
      <c r="P145" s="97">
        <f t="shared" si="24"/>
        <v>67</v>
      </c>
      <c r="Q145" s="97">
        <f t="shared" si="25"/>
        <v>44</v>
      </c>
      <c r="R145" s="97">
        <f t="shared" si="26"/>
        <v>51</v>
      </c>
      <c r="S145" s="97">
        <f t="shared" si="27"/>
        <v>19</v>
      </c>
    </row>
    <row r="146" customHeight="1" spans="1:19">
      <c r="A146" s="79">
        <v>190429</v>
      </c>
      <c r="B146" s="80" t="s">
        <v>175</v>
      </c>
      <c r="C146" s="83">
        <v>70</v>
      </c>
      <c r="D146" s="84">
        <v>78</v>
      </c>
      <c r="E146" s="88">
        <v>45.5</v>
      </c>
      <c r="F146" s="84">
        <v>76</v>
      </c>
      <c r="G146" s="83">
        <v>37</v>
      </c>
      <c r="H146" s="90">
        <v>37</v>
      </c>
      <c r="I146" s="98">
        <v>58</v>
      </c>
      <c r="J146" s="97">
        <f t="shared" si="21"/>
        <v>401.5</v>
      </c>
      <c r="K146" s="97">
        <f t="shared" si="28"/>
        <v>167</v>
      </c>
      <c r="L146" s="97">
        <f t="shared" si="20"/>
        <v>19</v>
      </c>
      <c r="M146" s="97">
        <f t="shared" si="22"/>
        <v>138</v>
      </c>
      <c r="N146" s="97">
        <f>RANK(D146,$D$2:$D$314,0)</f>
        <v>23</v>
      </c>
      <c r="O146" s="97">
        <f t="shared" si="23"/>
        <v>206</v>
      </c>
      <c r="P146" s="97">
        <f t="shared" si="24"/>
        <v>188</v>
      </c>
      <c r="Q146" s="97">
        <f t="shared" si="25"/>
        <v>262</v>
      </c>
      <c r="R146" s="97">
        <f t="shared" si="26"/>
        <v>229</v>
      </c>
      <c r="S146" s="97">
        <f t="shared" si="27"/>
        <v>128</v>
      </c>
    </row>
    <row r="147" customHeight="1" spans="1:19">
      <c r="A147" s="79">
        <v>190430</v>
      </c>
      <c r="B147" s="80" t="s">
        <v>176</v>
      </c>
      <c r="C147" s="83">
        <v>90.5</v>
      </c>
      <c r="D147" s="84">
        <v>88</v>
      </c>
      <c r="E147" s="88">
        <v>90</v>
      </c>
      <c r="F147" s="84">
        <v>97</v>
      </c>
      <c r="G147" s="83">
        <v>100</v>
      </c>
      <c r="H147" s="90">
        <v>100</v>
      </c>
      <c r="I147" s="98">
        <v>93</v>
      </c>
      <c r="J147" s="97">
        <f t="shared" si="21"/>
        <v>658.5</v>
      </c>
      <c r="K147" s="97">
        <f t="shared" si="28"/>
        <v>1</v>
      </c>
      <c r="L147" s="97">
        <f t="shared" si="20"/>
        <v>1</v>
      </c>
      <c r="M147" s="97">
        <f t="shared" si="22"/>
        <v>2</v>
      </c>
      <c r="N147" s="97">
        <f>RANK(D147,$D$2:$D$314,0)</f>
        <v>9</v>
      </c>
      <c r="O147" s="97">
        <f t="shared" si="23"/>
        <v>2</v>
      </c>
      <c r="P147" s="97">
        <f t="shared" si="24"/>
        <v>13</v>
      </c>
      <c r="Q147" s="97">
        <f t="shared" si="25"/>
        <v>1</v>
      </c>
      <c r="R147" s="97">
        <f t="shared" si="26"/>
        <v>1</v>
      </c>
      <c r="S147" s="97">
        <f t="shared" si="27"/>
        <v>7</v>
      </c>
    </row>
    <row r="148" customHeight="1" spans="1:19">
      <c r="A148" s="79">
        <v>190431</v>
      </c>
      <c r="B148" s="80" t="s">
        <v>177</v>
      </c>
      <c r="C148" s="83">
        <v>54</v>
      </c>
      <c r="D148" s="84">
        <v>73</v>
      </c>
      <c r="E148" s="88">
        <v>27.5</v>
      </c>
      <c r="F148" s="84">
        <v>76</v>
      </c>
      <c r="G148" s="83">
        <v>23</v>
      </c>
      <c r="H148" s="90">
        <v>38</v>
      </c>
      <c r="I148" s="98">
        <v>28</v>
      </c>
      <c r="J148" s="97">
        <f t="shared" si="21"/>
        <v>319.5</v>
      </c>
      <c r="K148" s="97">
        <f t="shared" si="28"/>
        <v>234</v>
      </c>
      <c r="L148" s="97">
        <f t="shared" si="20"/>
        <v>29</v>
      </c>
      <c r="M148" s="97">
        <f t="shared" si="22"/>
        <v>247</v>
      </c>
      <c r="N148" s="97">
        <f>RANK(D148,$D$2:$D$314,0)</f>
        <v>39</v>
      </c>
      <c r="O148" s="97">
        <f t="shared" si="23"/>
        <v>281</v>
      </c>
      <c r="P148" s="97">
        <f t="shared" si="24"/>
        <v>188</v>
      </c>
      <c r="Q148" s="97">
        <f t="shared" si="25"/>
        <v>295</v>
      </c>
      <c r="R148" s="97">
        <f t="shared" si="26"/>
        <v>226</v>
      </c>
      <c r="S148" s="97">
        <f t="shared" si="27"/>
        <v>275</v>
      </c>
    </row>
    <row r="149" customHeight="1" spans="1:19">
      <c r="A149" s="79">
        <v>190432</v>
      </c>
      <c r="B149" s="80" t="s">
        <v>178</v>
      </c>
      <c r="C149" s="83">
        <v>68</v>
      </c>
      <c r="D149" s="84">
        <v>28.5</v>
      </c>
      <c r="E149" s="88">
        <v>69</v>
      </c>
      <c r="F149" s="84">
        <v>77</v>
      </c>
      <c r="G149" s="83">
        <v>44</v>
      </c>
      <c r="H149" s="90">
        <v>39.5</v>
      </c>
      <c r="I149" s="98">
        <v>22</v>
      </c>
      <c r="J149" s="97">
        <f t="shared" si="21"/>
        <v>348</v>
      </c>
      <c r="K149" s="97">
        <f t="shared" si="28"/>
        <v>214</v>
      </c>
      <c r="L149" s="97">
        <f t="shared" si="20"/>
        <v>25</v>
      </c>
      <c r="M149" s="97">
        <f t="shared" si="22"/>
        <v>158</v>
      </c>
      <c r="N149" s="97">
        <f>RANK(D149,$D$2:$D$314,0)</f>
        <v>208</v>
      </c>
      <c r="O149" s="97">
        <f t="shared" si="23"/>
        <v>99</v>
      </c>
      <c r="P149" s="97">
        <f t="shared" si="24"/>
        <v>174</v>
      </c>
      <c r="Q149" s="97">
        <f t="shared" si="25"/>
        <v>241</v>
      </c>
      <c r="R149" s="97">
        <f t="shared" si="26"/>
        <v>216</v>
      </c>
      <c r="S149" s="97">
        <f t="shared" si="27"/>
        <v>296</v>
      </c>
    </row>
    <row r="150" customHeight="1" spans="1:19">
      <c r="A150" s="79">
        <v>190433</v>
      </c>
      <c r="B150" s="80" t="s">
        <v>179</v>
      </c>
      <c r="C150" s="85">
        <v>82</v>
      </c>
      <c r="D150" s="84">
        <v>51</v>
      </c>
      <c r="E150" s="88">
        <v>73.5</v>
      </c>
      <c r="F150" s="84">
        <v>88</v>
      </c>
      <c r="G150" s="83">
        <v>74</v>
      </c>
      <c r="H150" s="90">
        <v>66</v>
      </c>
      <c r="I150" s="98">
        <v>70</v>
      </c>
      <c r="J150" s="97">
        <f t="shared" si="21"/>
        <v>504.5</v>
      </c>
      <c r="K150" s="97">
        <f t="shared" si="28"/>
        <v>77</v>
      </c>
      <c r="L150" s="97">
        <f t="shared" si="20"/>
        <v>10</v>
      </c>
      <c r="M150" s="97">
        <f t="shared" si="22"/>
        <v>38</v>
      </c>
      <c r="N150" s="97">
        <f>RANK(D150,$D$2:$D$314,0)</f>
        <v>117</v>
      </c>
      <c r="O150" s="97">
        <f t="shared" si="23"/>
        <v>76</v>
      </c>
      <c r="P150" s="97">
        <f t="shared" si="24"/>
        <v>88</v>
      </c>
      <c r="Q150" s="97">
        <f t="shared" si="25"/>
        <v>103</v>
      </c>
      <c r="R150" s="97">
        <f t="shared" si="26"/>
        <v>93</v>
      </c>
      <c r="S150" s="97">
        <f t="shared" si="27"/>
        <v>77</v>
      </c>
    </row>
    <row r="151" customHeight="1" spans="1:19">
      <c r="A151" s="79">
        <v>190434</v>
      </c>
      <c r="B151" s="80" t="s">
        <v>180</v>
      </c>
      <c r="C151" s="83"/>
      <c r="D151" s="84"/>
      <c r="E151" s="88"/>
      <c r="F151" s="84"/>
      <c r="G151" s="83"/>
      <c r="H151" s="90"/>
      <c r="I151" s="98"/>
      <c r="J151" s="97">
        <f t="shared" si="21"/>
        <v>0</v>
      </c>
      <c r="K151" s="97">
        <f t="shared" si="28"/>
        <v>310</v>
      </c>
      <c r="L151" s="97">
        <f t="shared" si="20"/>
        <v>40</v>
      </c>
      <c r="M151" s="97" t="e">
        <f t="shared" si="22"/>
        <v>#N/A</v>
      </c>
      <c r="N151" s="97" t="e">
        <f>RANK(D151,$D$2:$D$314,0)</f>
        <v>#N/A</v>
      </c>
      <c r="O151" s="97" t="e">
        <f t="shared" si="23"/>
        <v>#N/A</v>
      </c>
      <c r="P151" s="97" t="e">
        <f t="shared" si="24"/>
        <v>#N/A</v>
      </c>
      <c r="Q151" s="97" t="e">
        <f t="shared" si="25"/>
        <v>#N/A</v>
      </c>
      <c r="R151" s="97" t="e">
        <f t="shared" si="26"/>
        <v>#N/A</v>
      </c>
      <c r="S151" s="97" t="e">
        <f t="shared" si="27"/>
        <v>#N/A</v>
      </c>
    </row>
    <row r="152" customHeight="1" spans="1:19">
      <c r="A152" s="79">
        <v>190435</v>
      </c>
      <c r="B152" s="80" t="s">
        <v>181</v>
      </c>
      <c r="C152" s="83">
        <v>73</v>
      </c>
      <c r="D152" s="84">
        <v>67</v>
      </c>
      <c r="E152" s="88">
        <v>69.5</v>
      </c>
      <c r="F152" s="84">
        <v>72</v>
      </c>
      <c r="G152" s="83">
        <v>70</v>
      </c>
      <c r="H152" s="90">
        <v>67</v>
      </c>
      <c r="I152" s="98">
        <v>50</v>
      </c>
      <c r="J152" s="97">
        <f t="shared" si="21"/>
        <v>468.5</v>
      </c>
      <c r="K152" s="97">
        <f t="shared" si="28"/>
        <v>107</v>
      </c>
      <c r="L152" s="97">
        <f t="shared" si="20"/>
        <v>11</v>
      </c>
      <c r="M152" s="97">
        <f t="shared" si="22"/>
        <v>107</v>
      </c>
      <c r="N152" s="97">
        <f>RANK(D152,$D$2:$D$314,0)</f>
        <v>57</v>
      </c>
      <c r="O152" s="97">
        <f t="shared" si="23"/>
        <v>97</v>
      </c>
      <c r="P152" s="97">
        <f t="shared" si="24"/>
        <v>222</v>
      </c>
      <c r="Q152" s="97">
        <f t="shared" si="25"/>
        <v>123</v>
      </c>
      <c r="R152" s="97">
        <f t="shared" si="26"/>
        <v>88</v>
      </c>
      <c r="S152" s="97">
        <f t="shared" si="27"/>
        <v>166</v>
      </c>
    </row>
    <row r="153" customHeight="1" spans="1:19">
      <c r="A153" s="79">
        <v>190436</v>
      </c>
      <c r="B153" s="80" t="s">
        <v>182</v>
      </c>
      <c r="C153" s="83">
        <v>54</v>
      </c>
      <c r="D153" s="84">
        <v>24</v>
      </c>
      <c r="E153" s="88">
        <v>54</v>
      </c>
      <c r="F153" s="84">
        <v>76</v>
      </c>
      <c r="G153" s="83">
        <v>30</v>
      </c>
      <c r="H153" s="90">
        <v>34</v>
      </c>
      <c r="I153" s="98">
        <v>54</v>
      </c>
      <c r="J153" s="97">
        <f t="shared" si="21"/>
        <v>326</v>
      </c>
      <c r="K153" s="97">
        <f t="shared" si="28"/>
        <v>228</v>
      </c>
      <c r="L153" s="97">
        <f t="shared" si="20"/>
        <v>28</v>
      </c>
      <c r="M153" s="97">
        <f t="shared" si="22"/>
        <v>247</v>
      </c>
      <c r="N153" s="97">
        <f>RANK(D153,$D$2:$D$314,0)</f>
        <v>222</v>
      </c>
      <c r="O153" s="97">
        <f t="shared" si="23"/>
        <v>169</v>
      </c>
      <c r="P153" s="97">
        <f t="shared" si="24"/>
        <v>188</v>
      </c>
      <c r="Q153" s="97">
        <f t="shared" si="25"/>
        <v>280</v>
      </c>
      <c r="R153" s="97">
        <f t="shared" si="26"/>
        <v>247</v>
      </c>
      <c r="S153" s="97">
        <f t="shared" si="27"/>
        <v>146</v>
      </c>
    </row>
    <row r="154" customHeight="1" spans="1:19">
      <c r="A154" s="79">
        <v>190437</v>
      </c>
      <c r="B154" s="80" t="s">
        <v>183</v>
      </c>
      <c r="C154" s="83">
        <v>80</v>
      </c>
      <c r="D154" s="84">
        <v>77</v>
      </c>
      <c r="E154" s="88">
        <v>63</v>
      </c>
      <c r="F154" s="84">
        <v>83</v>
      </c>
      <c r="G154" s="83">
        <v>70</v>
      </c>
      <c r="H154" s="90">
        <v>34</v>
      </c>
      <c r="I154" s="98">
        <v>41</v>
      </c>
      <c r="J154" s="97">
        <f t="shared" si="21"/>
        <v>448</v>
      </c>
      <c r="K154" s="97">
        <f t="shared" si="28"/>
        <v>121</v>
      </c>
      <c r="L154" s="97">
        <f t="shared" si="20"/>
        <v>12</v>
      </c>
      <c r="M154" s="97">
        <f t="shared" si="22"/>
        <v>54</v>
      </c>
      <c r="N154" s="97">
        <f>RANK(D154,$D$2:$D$314,0)</f>
        <v>26</v>
      </c>
      <c r="O154" s="97">
        <f t="shared" si="23"/>
        <v>125</v>
      </c>
      <c r="P154" s="97">
        <f t="shared" si="24"/>
        <v>129</v>
      </c>
      <c r="Q154" s="97">
        <f t="shared" si="25"/>
        <v>123</v>
      </c>
      <c r="R154" s="97">
        <f t="shared" si="26"/>
        <v>247</v>
      </c>
      <c r="S154" s="97">
        <f t="shared" si="27"/>
        <v>216</v>
      </c>
    </row>
    <row r="155" customHeight="1" spans="1:19">
      <c r="A155" s="79">
        <v>190438</v>
      </c>
      <c r="B155" s="80" t="s">
        <v>184</v>
      </c>
      <c r="C155" s="83">
        <v>28</v>
      </c>
      <c r="D155" s="84">
        <v>4</v>
      </c>
      <c r="E155" s="88">
        <v>27</v>
      </c>
      <c r="F155" s="84">
        <v>33</v>
      </c>
      <c r="G155" s="83">
        <v>12</v>
      </c>
      <c r="H155" s="90">
        <v>18</v>
      </c>
      <c r="I155" s="98">
        <v>20</v>
      </c>
      <c r="J155" s="97">
        <f t="shared" si="21"/>
        <v>142</v>
      </c>
      <c r="K155" s="97">
        <f t="shared" si="28"/>
        <v>306</v>
      </c>
      <c r="L155" s="97">
        <f t="shared" si="20"/>
        <v>37</v>
      </c>
      <c r="M155" s="97">
        <f t="shared" si="22"/>
        <v>298</v>
      </c>
      <c r="N155" s="97">
        <f>RANK(D155,$D$2:$D$314,0)</f>
        <v>306</v>
      </c>
      <c r="O155" s="97">
        <f t="shared" si="23"/>
        <v>283</v>
      </c>
      <c r="P155" s="97">
        <f t="shared" si="24"/>
        <v>302</v>
      </c>
      <c r="Q155" s="97">
        <f t="shared" si="25"/>
        <v>306</v>
      </c>
      <c r="R155" s="97">
        <f t="shared" si="26"/>
        <v>300</v>
      </c>
      <c r="S155" s="97">
        <f t="shared" si="27"/>
        <v>301</v>
      </c>
    </row>
    <row r="156" customHeight="1" spans="1:19">
      <c r="A156" s="79">
        <v>190439</v>
      </c>
      <c r="B156" s="80" t="s">
        <v>185</v>
      </c>
      <c r="C156" s="83">
        <v>52.5</v>
      </c>
      <c r="D156" s="84">
        <v>8</v>
      </c>
      <c r="E156" s="88">
        <v>28</v>
      </c>
      <c r="F156" s="84">
        <v>65</v>
      </c>
      <c r="G156" s="83">
        <v>60</v>
      </c>
      <c r="H156" s="90">
        <v>50</v>
      </c>
      <c r="I156" s="98">
        <v>42</v>
      </c>
      <c r="J156" s="97">
        <f t="shared" si="21"/>
        <v>305.5</v>
      </c>
      <c r="K156" s="97">
        <f t="shared" si="28"/>
        <v>249</v>
      </c>
      <c r="L156" s="97">
        <f t="shared" si="20"/>
        <v>33</v>
      </c>
      <c r="M156" s="97">
        <f t="shared" si="22"/>
        <v>257</v>
      </c>
      <c r="N156" s="97">
        <f>RANK(D156,$D$2:$D$314,0)</f>
        <v>295</v>
      </c>
      <c r="O156" s="97">
        <f t="shared" si="23"/>
        <v>276</v>
      </c>
      <c r="P156" s="97">
        <f t="shared" si="24"/>
        <v>248</v>
      </c>
      <c r="Q156" s="97">
        <f t="shared" si="25"/>
        <v>178</v>
      </c>
      <c r="R156" s="97">
        <f t="shared" si="26"/>
        <v>153</v>
      </c>
      <c r="S156" s="97">
        <f t="shared" si="27"/>
        <v>210</v>
      </c>
    </row>
    <row r="157" customHeight="1" spans="1:19">
      <c r="A157" s="79">
        <v>190440</v>
      </c>
      <c r="B157" s="80" t="s">
        <v>186</v>
      </c>
      <c r="C157" s="83">
        <v>6.5</v>
      </c>
      <c r="D157" s="84">
        <v>10</v>
      </c>
      <c r="E157" s="88">
        <v>20</v>
      </c>
      <c r="F157" s="84">
        <v>30</v>
      </c>
      <c r="G157" s="83">
        <v>15</v>
      </c>
      <c r="H157" s="90">
        <v>13</v>
      </c>
      <c r="I157" s="98">
        <v>17</v>
      </c>
      <c r="J157" s="97">
        <f t="shared" si="21"/>
        <v>111.5</v>
      </c>
      <c r="K157" s="97">
        <f t="shared" si="28"/>
        <v>308</v>
      </c>
      <c r="L157" s="97">
        <f t="shared" si="20"/>
        <v>39</v>
      </c>
      <c r="M157" s="97">
        <f t="shared" si="22"/>
        <v>308</v>
      </c>
      <c r="N157" s="97">
        <f>RANK(D157,$D$2:$D$314,0)</f>
        <v>288</v>
      </c>
      <c r="O157" s="97">
        <f t="shared" si="23"/>
        <v>302</v>
      </c>
      <c r="P157" s="97">
        <f t="shared" si="24"/>
        <v>304</v>
      </c>
      <c r="Q157" s="97">
        <f t="shared" si="25"/>
        <v>303</v>
      </c>
      <c r="R157" s="97">
        <f t="shared" si="26"/>
        <v>305</v>
      </c>
      <c r="S157" s="97">
        <f t="shared" si="27"/>
        <v>304</v>
      </c>
    </row>
    <row r="158" customHeight="1" spans="1:19">
      <c r="A158" s="79">
        <v>190501</v>
      </c>
      <c r="B158" s="80" t="s">
        <v>187</v>
      </c>
      <c r="C158" s="81">
        <v>38.5</v>
      </c>
      <c r="D158" s="82">
        <v>14</v>
      </c>
      <c r="E158" s="81">
        <v>39</v>
      </c>
      <c r="F158" s="82">
        <v>45</v>
      </c>
      <c r="G158" s="81">
        <v>43</v>
      </c>
      <c r="H158" s="89">
        <v>23</v>
      </c>
      <c r="I158" s="96">
        <v>40</v>
      </c>
      <c r="J158" s="97">
        <f t="shared" si="21"/>
        <v>242.5</v>
      </c>
      <c r="K158" s="97">
        <f t="shared" si="28"/>
        <v>283</v>
      </c>
      <c r="L158" s="97">
        <f>RANK(J158,$J$158:$J$196,0)</f>
        <v>34</v>
      </c>
      <c r="M158" s="97">
        <f t="shared" si="22"/>
        <v>289</v>
      </c>
      <c r="N158" s="97">
        <f>RANK(D158,$D$2:$D$314,0)</f>
        <v>258</v>
      </c>
      <c r="O158" s="97">
        <f t="shared" si="23"/>
        <v>232</v>
      </c>
      <c r="P158" s="97">
        <f t="shared" si="24"/>
        <v>295</v>
      </c>
      <c r="Q158" s="97">
        <f t="shared" si="25"/>
        <v>244</v>
      </c>
      <c r="R158" s="97">
        <f t="shared" si="26"/>
        <v>288</v>
      </c>
      <c r="S158" s="97">
        <f t="shared" si="27"/>
        <v>221</v>
      </c>
    </row>
    <row r="159" customHeight="1" spans="1:19">
      <c r="A159" s="79">
        <v>190502</v>
      </c>
      <c r="B159" s="80" t="s">
        <v>188</v>
      </c>
      <c r="C159" s="83">
        <v>67.5</v>
      </c>
      <c r="D159" s="84">
        <v>28</v>
      </c>
      <c r="E159" s="83">
        <v>54.5</v>
      </c>
      <c r="F159" s="84">
        <v>75</v>
      </c>
      <c r="G159" s="83">
        <v>40</v>
      </c>
      <c r="H159" s="90">
        <v>40</v>
      </c>
      <c r="I159" s="98">
        <v>44</v>
      </c>
      <c r="J159" s="97">
        <f t="shared" si="21"/>
        <v>349</v>
      </c>
      <c r="K159" s="97">
        <f t="shared" si="28"/>
        <v>213</v>
      </c>
      <c r="L159" s="97">
        <f>RANK(J159,$J$158:$J$196,0)</f>
        <v>26</v>
      </c>
      <c r="M159" s="97">
        <f t="shared" si="22"/>
        <v>163</v>
      </c>
      <c r="N159" s="97">
        <f>RANK(D159,$D$2:$D$314,0)</f>
        <v>209</v>
      </c>
      <c r="O159" s="97">
        <f t="shared" si="23"/>
        <v>168</v>
      </c>
      <c r="P159" s="97">
        <f t="shared" si="24"/>
        <v>198</v>
      </c>
      <c r="Q159" s="97">
        <f t="shared" si="25"/>
        <v>252</v>
      </c>
      <c r="R159" s="97">
        <f t="shared" si="26"/>
        <v>207</v>
      </c>
      <c r="S159" s="97">
        <f t="shared" si="27"/>
        <v>202</v>
      </c>
    </row>
    <row r="160" customHeight="1" spans="1:19">
      <c r="A160" s="79">
        <v>190503</v>
      </c>
      <c r="B160" s="80" t="s">
        <v>189</v>
      </c>
      <c r="C160" s="83">
        <v>60</v>
      </c>
      <c r="D160" s="84">
        <v>14</v>
      </c>
      <c r="E160" s="83">
        <v>36</v>
      </c>
      <c r="F160" s="84">
        <v>61</v>
      </c>
      <c r="G160" s="83">
        <v>49</v>
      </c>
      <c r="H160" s="90">
        <v>40</v>
      </c>
      <c r="I160" s="98">
        <v>48</v>
      </c>
      <c r="J160" s="97">
        <f t="shared" si="21"/>
        <v>308</v>
      </c>
      <c r="K160" s="97">
        <f t="shared" si="28"/>
        <v>245</v>
      </c>
      <c r="L160" s="97">
        <f t="shared" ref="L160:L196" si="29">RANK(J160,$J$158:$J$196,0)</f>
        <v>30</v>
      </c>
      <c r="M160" s="97">
        <f t="shared" si="22"/>
        <v>219</v>
      </c>
      <c r="N160" s="97">
        <f>RANK(D160,$D$2:$D$314,0)</f>
        <v>258</v>
      </c>
      <c r="O160" s="97">
        <f t="shared" si="23"/>
        <v>241</v>
      </c>
      <c r="P160" s="97">
        <f t="shared" si="24"/>
        <v>264</v>
      </c>
      <c r="Q160" s="97">
        <f t="shared" si="25"/>
        <v>219</v>
      </c>
      <c r="R160" s="97">
        <f t="shared" si="26"/>
        <v>207</v>
      </c>
      <c r="S160" s="97">
        <f t="shared" si="27"/>
        <v>178</v>
      </c>
    </row>
    <row r="161" customHeight="1" spans="1:19">
      <c r="A161" s="79">
        <v>190504</v>
      </c>
      <c r="B161" s="80" t="s">
        <v>190</v>
      </c>
      <c r="C161" s="83">
        <v>76.5</v>
      </c>
      <c r="D161" s="84">
        <v>42</v>
      </c>
      <c r="E161" s="83">
        <v>55.5</v>
      </c>
      <c r="F161" s="84">
        <v>89</v>
      </c>
      <c r="G161" s="83">
        <v>79</v>
      </c>
      <c r="H161" s="90">
        <v>78</v>
      </c>
      <c r="I161" s="98">
        <v>61</v>
      </c>
      <c r="J161" s="97">
        <f t="shared" si="21"/>
        <v>481</v>
      </c>
      <c r="K161" s="97">
        <f t="shared" si="28"/>
        <v>97</v>
      </c>
      <c r="L161" s="97">
        <f t="shared" si="29"/>
        <v>13</v>
      </c>
      <c r="M161" s="97">
        <f t="shared" si="22"/>
        <v>78</v>
      </c>
      <c r="N161" s="97">
        <f>RANK(D161,$D$2:$D$314,0)</f>
        <v>161</v>
      </c>
      <c r="O161" s="97">
        <f t="shared" si="23"/>
        <v>162</v>
      </c>
      <c r="P161" s="97">
        <f t="shared" si="24"/>
        <v>74</v>
      </c>
      <c r="Q161" s="97">
        <f t="shared" si="25"/>
        <v>69</v>
      </c>
      <c r="R161" s="97">
        <f t="shared" si="26"/>
        <v>64</v>
      </c>
      <c r="S161" s="97">
        <f t="shared" si="27"/>
        <v>107</v>
      </c>
    </row>
    <row r="162" customHeight="1" spans="1:19">
      <c r="A162" s="79">
        <v>190505</v>
      </c>
      <c r="B162" s="80" t="s">
        <v>191</v>
      </c>
      <c r="C162" s="83">
        <v>62.5</v>
      </c>
      <c r="D162" s="84">
        <v>52</v>
      </c>
      <c r="E162" s="83">
        <v>75.5</v>
      </c>
      <c r="F162" s="84">
        <v>78</v>
      </c>
      <c r="G162" s="83">
        <v>78</v>
      </c>
      <c r="H162" s="90">
        <v>81</v>
      </c>
      <c r="I162" s="98">
        <v>70</v>
      </c>
      <c r="J162" s="97">
        <f t="shared" si="21"/>
        <v>497</v>
      </c>
      <c r="K162" s="97">
        <f t="shared" si="28"/>
        <v>85</v>
      </c>
      <c r="L162" s="97">
        <f t="shared" si="29"/>
        <v>11</v>
      </c>
      <c r="M162" s="97">
        <f t="shared" si="22"/>
        <v>204</v>
      </c>
      <c r="N162" s="97">
        <f>RANK(D162,$D$2:$D$314,0)</f>
        <v>111</v>
      </c>
      <c r="O162" s="97">
        <f t="shared" si="23"/>
        <v>66</v>
      </c>
      <c r="P162" s="97">
        <f t="shared" si="24"/>
        <v>164</v>
      </c>
      <c r="Q162" s="97">
        <f t="shared" si="25"/>
        <v>79</v>
      </c>
      <c r="R162" s="97">
        <f t="shared" si="26"/>
        <v>48</v>
      </c>
      <c r="S162" s="97">
        <f t="shared" si="27"/>
        <v>77</v>
      </c>
    </row>
    <row r="163" customHeight="1" spans="1:19">
      <c r="A163" s="79">
        <v>190506</v>
      </c>
      <c r="B163" s="80" t="s">
        <v>192</v>
      </c>
      <c r="C163" s="83">
        <v>47</v>
      </c>
      <c r="D163" s="84">
        <v>40</v>
      </c>
      <c r="E163" s="83">
        <v>37</v>
      </c>
      <c r="F163" s="84">
        <v>71</v>
      </c>
      <c r="G163" s="83">
        <v>45</v>
      </c>
      <c r="H163" s="90">
        <v>41</v>
      </c>
      <c r="I163" s="98">
        <v>56</v>
      </c>
      <c r="J163" s="97">
        <f t="shared" si="21"/>
        <v>337</v>
      </c>
      <c r="K163" s="97">
        <f t="shared" si="28"/>
        <v>218</v>
      </c>
      <c r="L163" s="97">
        <f t="shared" si="29"/>
        <v>27</v>
      </c>
      <c r="M163" s="97">
        <f t="shared" si="22"/>
        <v>275</v>
      </c>
      <c r="N163" s="97">
        <f>RANK(D163,$D$2:$D$314,0)</f>
        <v>169</v>
      </c>
      <c r="O163" s="97">
        <f t="shared" si="23"/>
        <v>238</v>
      </c>
      <c r="P163" s="97">
        <f t="shared" si="24"/>
        <v>229</v>
      </c>
      <c r="Q163" s="97">
        <f t="shared" si="25"/>
        <v>233</v>
      </c>
      <c r="R163" s="97">
        <f t="shared" si="26"/>
        <v>197</v>
      </c>
      <c r="S163" s="97">
        <f t="shared" si="27"/>
        <v>134</v>
      </c>
    </row>
    <row r="164" customHeight="1" spans="1:19">
      <c r="A164" s="79">
        <v>190507</v>
      </c>
      <c r="B164" s="80" t="s">
        <v>193</v>
      </c>
      <c r="C164" s="83">
        <v>66</v>
      </c>
      <c r="D164" s="84">
        <v>15</v>
      </c>
      <c r="E164" s="83">
        <v>59</v>
      </c>
      <c r="F164" s="84">
        <v>77</v>
      </c>
      <c r="G164" s="83">
        <v>66</v>
      </c>
      <c r="H164" s="90">
        <v>60</v>
      </c>
      <c r="I164" s="98">
        <v>62</v>
      </c>
      <c r="J164" s="97">
        <f t="shared" si="21"/>
        <v>405</v>
      </c>
      <c r="K164" s="97">
        <f t="shared" si="28"/>
        <v>162</v>
      </c>
      <c r="L164" s="97">
        <f t="shared" si="29"/>
        <v>21</v>
      </c>
      <c r="M164" s="97">
        <f t="shared" si="22"/>
        <v>180</v>
      </c>
      <c r="N164" s="97">
        <f>RANK(D164,$D$2:$D$314,0)</f>
        <v>257</v>
      </c>
      <c r="O164" s="97">
        <f t="shared" si="23"/>
        <v>143</v>
      </c>
      <c r="P164" s="97">
        <f t="shared" si="24"/>
        <v>174</v>
      </c>
      <c r="Q164" s="97">
        <f t="shared" si="25"/>
        <v>145</v>
      </c>
      <c r="R164" s="97">
        <f t="shared" si="26"/>
        <v>123</v>
      </c>
      <c r="S164" s="97">
        <f t="shared" si="27"/>
        <v>102</v>
      </c>
    </row>
    <row r="165" customHeight="1" spans="1:19">
      <c r="A165" s="79">
        <v>190508</v>
      </c>
      <c r="B165" s="80" t="s">
        <v>194</v>
      </c>
      <c r="C165" s="83">
        <v>38</v>
      </c>
      <c r="D165" s="84">
        <v>11</v>
      </c>
      <c r="E165" s="83">
        <v>34.5</v>
      </c>
      <c r="F165" s="84">
        <v>43</v>
      </c>
      <c r="G165" s="83">
        <v>21</v>
      </c>
      <c r="H165" s="90">
        <v>40</v>
      </c>
      <c r="I165" s="98">
        <v>35</v>
      </c>
      <c r="J165" s="97">
        <f t="shared" si="21"/>
        <v>222.5</v>
      </c>
      <c r="K165" s="97">
        <f t="shared" si="28"/>
        <v>287</v>
      </c>
      <c r="L165" s="97">
        <f t="shared" si="29"/>
        <v>35</v>
      </c>
      <c r="M165" s="97">
        <f t="shared" si="22"/>
        <v>290</v>
      </c>
      <c r="N165" s="97">
        <f>RANK(D165,$D$2:$D$314,0)</f>
        <v>286</v>
      </c>
      <c r="O165" s="97">
        <f t="shared" si="23"/>
        <v>250</v>
      </c>
      <c r="P165" s="97">
        <f t="shared" si="24"/>
        <v>297</v>
      </c>
      <c r="Q165" s="97">
        <f t="shared" si="25"/>
        <v>298</v>
      </c>
      <c r="R165" s="97">
        <f t="shared" si="26"/>
        <v>207</v>
      </c>
      <c r="S165" s="97">
        <f t="shared" si="27"/>
        <v>239</v>
      </c>
    </row>
    <row r="166" customHeight="1" spans="1:19">
      <c r="A166" s="79">
        <v>190509</v>
      </c>
      <c r="B166" s="80" t="s">
        <v>195</v>
      </c>
      <c r="C166" s="83">
        <v>45.5</v>
      </c>
      <c r="D166" s="84">
        <v>13</v>
      </c>
      <c r="E166" s="83">
        <v>23</v>
      </c>
      <c r="F166" s="84">
        <v>71</v>
      </c>
      <c r="G166" s="83">
        <v>28</v>
      </c>
      <c r="H166" s="90">
        <v>25</v>
      </c>
      <c r="I166" s="98">
        <v>50</v>
      </c>
      <c r="J166" s="97">
        <f t="shared" si="21"/>
        <v>255.5</v>
      </c>
      <c r="K166" s="97">
        <f t="shared" si="28"/>
        <v>279</v>
      </c>
      <c r="L166" s="97">
        <f t="shared" si="29"/>
        <v>33</v>
      </c>
      <c r="M166" s="97">
        <f t="shared" si="22"/>
        <v>280</v>
      </c>
      <c r="N166" s="97">
        <f>RANK(D166,$D$2:$D$314,0)</f>
        <v>266</v>
      </c>
      <c r="O166" s="97">
        <f t="shared" si="23"/>
        <v>298</v>
      </c>
      <c r="P166" s="97">
        <f t="shared" si="24"/>
        <v>229</v>
      </c>
      <c r="Q166" s="97">
        <f t="shared" si="25"/>
        <v>284</v>
      </c>
      <c r="R166" s="97">
        <f t="shared" si="26"/>
        <v>278</v>
      </c>
      <c r="S166" s="97">
        <f t="shared" si="27"/>
        <v>166</v>
      </c>
    </row>
    <row r="167" customHeight="1" spans="1:19">
      <c r="A167" s="79">
        <v>190510</v>
      </c>
      <c r="B167" s="80" t="s">
        <v>196</v>
      </c>
      <c r="C167" s="83">
        <v>53</v>
      </c>
      <c r="D167" s="84">
        <v>29</v>
      </c>
      <c r="E167" s="83">
        <v>62</v>
      </c>
      <c r="F167" s="84">
        <v>59</v>
      </c>
      <c r="G167" s="83">
        <v>52</v>
      </c>
      <c r="H167" s="90">
        <v>41</v>
      </c>
      <c r="I167" s="98">
        <v>74</v>
      </c>
      <c r="J167" s="97">
        <f t="shared" si="21"/>
        <v>370</v>
      </c>
      <c r="K167" s="97">
        <f t="shared" si="28"/>
        <v>196</v>
      </c>
      <c r="L167" s="97">
        <f t="shared" si="29"/>
        <v>25</v>
      </c>
      <c r="M167" s="97">
        <f t="shared" si="22"/>
        <v>253</v>
      </c>
      <c r="N167" s="97">
        <f>RANK(D167,$D$2:$D$314,0)</f>
        <v>205</v>
      </c>
      <c r="O167" s="97">
        <f t="shared" si="23"/>
        <v>129</v>
      </c>
      <c r="P167" s="97">
        <f t="shared" si="24"/>
        <v>270</v>
      </c>
      <c r="Q167" s="97">
        <f t="shared" si="25"/>
        <v>211</v>
      </c>
      <c r="R167" s="97">
        <f t="shared" si="26"/>
        <v>197</v>
      </c>
      <c r="S167" s="97">
        <f t="shared" si="27"/>
        <v>57</v>
      </c>
    </row>
    <row r="168" customHeight="1" spans="1:19">
      <c r="A168" s="79">
        <v>190511</v>
      </c>
      <c r="B168" s="80" t="s">
        <v>197</v>
      </c>
      <c r="C168" s="83">
        <v>55</v>
      </c>
      <c r="D168" s="84">
        <v>42</v>
      </c>
      <c r="E168" s="83">
        <v>46</v>
      </c>
      <c r="F168" s="84">
        <v>82</v>
      </c>
      <c r="G168" s="83">
        <v>66</v>
      </c>
      <c r="H168" s="90">
        <v>45</v>
      </c>
      <c r="I168" s="98">
        <v>73</v>
      </c>
      <c r="J168" s="97">
        <f t="shared" si="21"/>
        <v>409</v>
      </c>
      <c r="K168" s="97">
        <f t="shared" si="28"/>
        <v>158</v>
      </c>
      <c r="L168" s="97">
        <f t="shared" si="29"/>
        <v>19</v>
      </c>
      <c r="M168" s="97">
        <f t="shared" si="22"/>
        <v>240</v>
      </c>
      <c r="N168" s="97">
        <f>RANK(D168,$D$2:$D$314,0)</f>
        <v>161</v>
      </c>
      <c r="O168" s="97">
        <f t="shared" si="23"/>
        <v>199</v>
      </c>
      <c r="P168" s="97">
        <f t="shared" si="24"/>
        <v>135</v>
      </c>
      <c r="Q168" s="97">
        <f t="shared" si="25"/>
        <v>145</v>
      </c>
      <c r="R168" s="97">
        <f t="shared" si="26"/>
        <v>176</v>
      </c>
      <c r="S168" s="97">
        <f t="shared" si="27"/>
        <v>61</v>
      </c>
    </row>
    <row r="169" customHeight="1" spans="1:19">
      <c r="A169" s="79">
        <v>190512</v>
      </c>
      <c r="B169" s="80" t="s">
        <v>198</v>
      </c>
      <c r="C169" s="83">
        <v>72</v>
      </c>
      <c r="D169" s="84">
        <v>76</v>
      </c>
      <c r="E169" s="83">
        <v>66.5</v>
      </c>
      <c r="F169" s="84">
        <v>87</v>
      </c>
      <c r="G169" s="83">
        <v>85</v>
      </c>
      <c r="H169" s="90">
        <v>85</v>
      </c>
      <c r="I169" s="98">
        <v>76</v>
      </c>
      <c r="J169" s="97">
        <f t="shared" si="21"/>
        <v>547.5</v>
      </c>
      <c r="K169" s="97">
        <f t="shared" si="28"/>
        <v>44</v>
      </c>
      <c r="L169" s="97">
        <f t="shared" si="29"/>
        <v>7</v>
      </c>
      <c r="M169" s="97">
        <f t="shared" si="22"/>
        <v>117</v>
      </c>
      <c r="N169" s="97">
        <f>RANK(D169,$D$2:$D$314,0)</f>
        <v>30</v>
      </c>
      <c r="O169" s="97">
        <f t="shared" si="23"/>
        <v>113</v>
      </c>
      <c r="P169" s="97">
        <f t="shared" si="24"/>
        <v>102</v>
      </c>
      <c r="Q169" s="97">
        <f t="shared" si="25"/>
        <v>40</v>
      </c>
      <c r="R169" s="97">
        <f t="shared" si="26"/>
        <v>35</v>
      </c>
      <c r="S169" s="97">
        <f t="shared" si="27"/>
        <v>52</v>
      </c>
    </row>
    <row r="170" customHeight="1" spans="1:19">
      <c r="A170" s="79">
        <v>190513</v>
      </c>
      <c r="B170" s="80" t="s">
        <v>199</v>
      </c>
      <c r="C170" s="83">
        <v>52</v>
      </c>
      <c r="D170" s="84">
        <v>25</v>
      </c>
      <c r="E170" s="83">
        <v>53</v>
      </c>
      <c r="F170" s="84">
        <v>83</v>
      </c>
      <c r="G170" s="83">
        <v>61</v>
      </c>
      <c r="H170" s="90">
        <v>45</v>
      </c>
      <c r="I170" s="98">
        <v>60</v>
      </c>
      <c r="J170" s="97">
        <f t="shared" si="21"/>
        <v>379</v>
      </c>
      <c r="K170" s="97">
        <f t="shared" si="28"/>
        <v>186</v>
      </c>
      <c r="L170" s="97">
        <f t="shared" si="29"/>
        <v>24</v>
      </c>
      <c r="M170" s="97">
        <f t="shared" si="22"/>
        <v>258</v>
      </c>
      <c r="N170" s="97">
        <f>RANK(D170,$D$2:$D$314,0)</f>
        <v>220</v>
      </c>
      <c r="O170" s="97">
        <f t="shared" si="23"/>
        <v>172</v>
      </c>
      <c r="P170" s="97">
        <f t="shared" si="24"/>
        <v>129</v>
      </c>
      <c r="Q170" s="97">
        <f t="shared" si="25"/>
        <v>173</v>
      </c>
      <c r="R170" s="97">
        <f t="shared" si="26"/>
        <v>176</v>
      </c>
      <c r="S170" s="97">
        <f t="shared" si="27"/>
        <v>113</v>
      </c>
    </row>
    <row r="171" customHeight="1" spans="1:19">
      <c r="A171" s="79">
        <v>190514</v>
      </c>
      <c r="B171" s="80" t="s">
        <v>200</v>
      </c>
      <c r="C171" s="83">
        <v>38</v>
      </c>
      <c r="D171" s="84">
        <v>12</v>
      </c>
      <c r="E171" s="83">
        <v>62.5</v>
      </c>
      <c r="F171" s="84">
        <v>67</v>
      </c>
      <c r="G171" s="83">
        <v>41</v>
      </c>
      <c r="H171" s="90">
        <v>35</v>
      </c>
      <c r="I171" s="98">
        <v>53</v>
      </c>
      <c r="J171" s="97">
        <f t="shared" si="21"/>
        <v>308.5</v>
      </c>
      <c r="K171" s="97">
        <f t="shared" si="28"/>
        <v>244</v>
      </c>
      <c r="L171" s="97">
        <f t="shared" si="29"/>
        <v>29</v>
      </c>
      <c r="M171" s="97">
        <f t="shared" si="22"/>
        <v>290</v>
      </c>
      <c r="N171" s="97">
        <f>RANK(D171,$D$2:$D$314,0)</f>
        <v>271</v>
      </c>
      <c r="O171" s="97">
        <f t="shared" si="23"/>
        <v>127</v>
      </c>
      <c r="P171" s="97">
        <f t="shared" si="24"/>
        <v>243</v>
      </c>
      <c r="Q171" s="97">
        <f t="shared" si="25"/>
        <v>246</v>
      </c>
      <c r="R171" s="97">
        <f t="shared" si="26"/>
        <v>240</v>
      </c>
      <c r="S171" s="97">
        <f t="shared" si="27"/>
        <v>151</v>
      </c>
    </row>
    <row r="172" customHeight="1" spans="1:19">
      <c r="A172" s="79">
        <v>190515</v>
      </c>
      <c r="B172" s="80" t="s">
        <v>201</v>
      </c>
      <c r="C172" s="83">
        <v>50.5</v>
      </c>
      <c r="D172" s="84">
        <v>38</v>
      </c>
      <c r="E172" s="83">
        <v>39.5</v>
      </c>
      <c r="F172" s="84">
        <v>75</v>
      </c>
      <c r="G172" s="83">
        <v>41</v>
      </c>
      <c r="H172" s="90">
        <v>39</v>
      </c>
      <c r="I172" s="98">
        <v>54</v>
      </c>
      <c r="J172" s="97">
        <f t="shared" si="21"/>
        <v>337</v>
      </c>
      <c r="K172" s="97">
        <f t="shared" si="28"/>
        <v>218</v>
      </c>
      <c r="L172" s="97">
        <f t="shared" si="29"/>
        <v>27</v>
      </c>
      <c r="M172" s="97">
        <f t="shared" si="22"/>
        <v>262</v>
      </c>
      <c r="N172" s="97">
        <f>RANK(D172,$D$2:$D$314,0)</f>
        <v>173</v>
      </c>
      <c r="O172" s="97">
        <f t="shared" si="23"/>
        <v>227</v>
      </c>
      <c r="P172" s="97">
        <f t="shared" si="24"/>
        <v>198</v>
      </c>
      <c r="Q172" s="97">
        <f t="shared" si="25"/>
        <v>246</v>
      </c>
      <c r="R172" s="97">
        <f t="shared" si="26"/>
        <v>219</v>
      </c>
      <c r="S172" s="97">
        <f t="shared" si="27"/>
        <v>146</v>
      </c>
    </row>
    <row r="173" customHeight="1" spans="1:19">
      <c r="A173" s="79">
        <v>190516</v>
      </c>
      <c r="B173" s="80" t="s">
        <v>202</v>
      </c>
      <c r="C173" s="83">
        <v>25.5</v>
      </c>
      <c r="D173" s="84">
        <v>13</v>
      </c>
      <c r="E173" s="83">
        <v>42</v>
      </c>
      <c r="F173" s="84">
        <v>50</v>
      </c>
      <c r="G173" s="83">
        <v>24</v>
      </c>
      <c r="H173" s="90">
        <v>32</v>
      </c>
      <c r="I173" s="98">
        <v>27</v>
      </c>
      <c r="J173" s="97">
        <f t="shared" si="21"/>
        <v>213.5</v>
      </c>
      <c r="K173" s="97">
        <f t="shared" si="28"/>
        <v>290</v>
      </c>
      <c r="L173" s="97">
        <f t="shared" si="29"/>
        <v>37</v>
      </c>
      <c r="M173" s="97">
        <f t="shared" si="22"/>
        <v>302</v>
      </c>
      <c r="N173" s="97">
        <f>RANK(D173,$D$2:$D$314,0)</f>
        <v>266</v>
      </c>
      <c r="O173" s="97">
        <f t="shared" si="23"/>
        <v>218</v>
      </c>
      <c r="P173" s="97">
        <f t="shared" si="24"/>
        <v>290</v>
      </c>
      <c r="Q173" s="97">
        <f t="shared" si="25"/>
        <v>293</v>
      </c>
      <c r="R173" s="97">
        <f t="shared" si="26"/>
        <v>258</v>
      </c>
      <c r="S173" s="97">
        <f t="shared" si="27"/>
        <v>280</v>
      </c>
    </row>
    <row r="174" customHeight="1" spans="1:19">
      <c r="A174" s="79">
        <v>190517</v>
      </c>
      <c r="B174" s="80" t="s">
        <v>203</v>
      </c>
      <c r="C174" s="83">
        <v>70.5</v>
      </c>
      <c r="D174" s="84">
        <v>46</v>
      </c>
      <c r="E174" s="83">
        <v>77</v>
      </c>
      <c r="F174" s="84">
        <v>88</v>
      </c>
      <c r="G174" s="83">
        <v>73</v>
      </c>
      <c r="H174" s="90">
        <v>84</v>
      </c>
      <c r="I174" s="98">
        <v>79</v>
      </c>
      <c r="J174" s="97">
        <f t="shared" si="21"/>
        <v>517.5</v>
      </c>
      <c r="K174" s="97">
        <f t="shared" si="28"/>
        <v>69</v>
      </c>
      <c r="L174" s="97">
        <f t="shared" si="29"/>
        <v>8</v>
      </c>
      <c r="M174" s="97">
        <f t="shared" si="22"/>
        <v>130</v>
      </c>
      <c r="N174" s="97">
        <f>RANK(D174,$D$2:$D$314,0)</f>
        <v>141</v>
      </c>
      <c r="O174" s="97">
        <f t="shared" si="23"/>
        <v>52</v>
      </c>
      <c r="P174" s="97">
        <f t="shared" si="24"/>
        <v>88</v>
      </c>
      <c r="Q174" s="97">
        <f t="shared" si="25"/>
        <v>109</v>
      </c>
      <c r="R174" s="97">
        <f t="shared" si="26"/>
        <v>38</v>
      </c>
      <c r="S174" s="97">
        <f t="shared" si="27"/>
        <v>41</v>
      </c>
    </row>
    <row r="175" customHeight="1" spans="1:19">
      <c r="A175" s="79">
        <v>190518</v>
      </c>
      <c r="B175" s="80" t="s">
        <v>204</v>
      </c>
      <c r="C175" s="83">
        <v>77.5</v>
      </c>
      <c r="D175" s="84">
        <v>45</v>
      </c>
      <c r="E175" s="83">
        <v>77.5</v>
      </c>
      <c r="F175" s="84">
        <v>90</v>
      </c>
      <c r="G175" s="83">
        <v>89</v>
      </c>
      <c r="H175" s="90">
        <v>84</v>
      </c>
      <c r="I175" s="98">
        <v>95</v>
      </c>
      <c r="J175" s="97">
        <f t="shared" si="21"/>
        <v>558</v>
      </c>
      <c r="K175" s="97">
        <f t="shared" si="28"/>
        <v>39</v>
      </c>
      <c r="L175" s="97">
        <f t="shared" si="29"/>
        <v>6</v>
      </c>
      <c r="M175" s="97">
        <f t="shared" si="22"/>
        <v>74</v>
      </c>
      <c r="N175" s="97">
        <f>RANK(D175,$D$2:$D$314,0)</f>
        <v>147</v>
      </c>
      <c r="O175" s="97">
        <f t="shared" si="23"/>
        <v>50</v>
      </c>
      <c r="P175" s="97">
        <f t="shared" si="24"/>
        <v>67</v>
      </c>
      <c r="Q175" s="97">
        <f t="shared" si="25"/>
        <v>21</v>
      </c>
      <c r="R175" s="97">
        <f t="shared" si="26"/>
        <v>38</v>
      </c>
      <c r="S175" s="97">
        <f t="shared" si="27"/>
        <v>2</v>
      </c>
    </row>
    <row r="176" customHeight="1" spans="1:19">
      <c r="A176" s="79">
        <v>190519</v>
      </c>
      <c r="B176" s="80" t="s">
        <v>205</v>
      </c>
      <c r="C176" s="83">
        <v>69</v>
      </c>
      <c r="D176" s="84">
        <v>48</v>
      </c>
      <c r="E176" s="83">
        <v>72.5</v>
      </c>
      <c r="F176" s="84">
        <v>79</v>
      </c>
      <c r="G176" s="83">
        <v>48</v>
      </c>
      <c r="H176" s="90">
        <v>45</v>
      </c>
      <c r="I176" s="98">
        <v>66</v>
      </c>
      <c r="J176" s="97">
        <f t="shared" si="21"/>
        <v>427.5</v>
      </c>
      <c r="K176" s="97">
        <f t="shared" si="28"/>
        <v>138</v>
      </c>
      <c r="L176" s="97">
        <f t="shared" si="29"/>
        <v>18</v>
      </c>
      <c r="M176" s="97">
        <f t="shared" si="22"/>
        <v>150</v>
      </c>
      <c r="N176" s="97">
        <f>RANK(D176,$D$2:$D$314,0)</f>
        <v>130</v>
      </c>
      <c r="O176" s="97">
        <f t="shared" si="23"/>
        <v>81</v>
      </c>
      <c r="P176" s="97">
        <f t="shared" si="24"/>
        <v>156</v>
      </c>
      <c r="Q176" s="97">
        <f t="shared" si="25"/>
        <v>225</v>
      </c>
      <c r="R176" s="97">
        <f t="shared" si="26"/>
        <v>176</v>
      </c>
      <c r="S176" s="97">
        <f t="shared" si="27"/>
        <v>92</v>
      </c>
    </row>
    <row r="177" customHeight="1" spans="1:19">
      <c r="A177" s="79">
        <v>190520</v>
      </c>
      <c r="B177" s="80" t="s">
        <v>206</v>
      </c>
      <c r="C177" s="83">
        <v>64.5</v>
      </c>
      <c r="D177" s="84">
        <v>61</v>
      </c>
      <c r="E177" s="83">
        <v>60</v>
      </c>
      <c r="F177" s="84">
        <v>89</v>
      </c>
      <c r="G177" s="83">
        <v>62</v>
      </c>
      <c r="H177" s="90">
        <v>65</v>
      </c>
      <c r="I177" s="98">
        <v>62</v>
      </c>
      <c r="J177" s="97">
        <f t="shared" si="21"/>
        <v>463.5</v>
      </c>
      <c r="K177" s="97">
        <f t="shared" si="28"/>
        <v>111</v>
      </c>
      <c r="L177" s="97">
        <f t="shared" si="29"/>
        <v>15</v>
      </c>
      <c r="M177" s="97">
        <f t="shared" si="22"/>
        <v>190</v>
      </c>
      <c r="N177" s="97">
        <f>RANK(D177,$D$2:$D$314,0)</f>
        <v>74</v>
      </c>
      <c r="O177" s="97">
        <f t="shared" si="23"/>
        <v>138</v>
      </c>
      <c r="P177" s="97">
        <f t="shared" si="24"/>
        <v>74</v>
      </c>
      <c r="Q177" s="97">
        <f t="shared" si="25"/>
        <v>168</v>
      </c>
      <c r="R177" s="97">
        <f t="shared" si="26"/>
        <v>99</v>
      </c>
      <c r="S177" s="97">
        <f t="shared" si="27"/>
        <v>102</v>
      </c>
    </row>
    <row r="178" customHeight="1" spans="1:19">
      <c r="A178" s="79">
        <v>190521</v>
      </c>
      <c r="B178" s="80" t="s">
        <v>207</v>
      </c>
      <c r="C178" s="83">
        <v>75</v>
      </c>
      <c r="D178" s="84">
        <v>53</v>
      </c>
      <c r="E178" s="83">
        <v>67</v>
      </c>
      <c r="F178" s="84">
        <v>98</v>
      </c>
      <c r="G178" s="83">
        <v>86</v>
      </c>
      <c r="H178" s="90">
        <v>92</v>
      </c>
      <c r="I178" s="98">
        <v>92</v>
      </c>
      <c r="J178" s="97">
        <f t="shared" si="21"/>
        <v>563</v>
      </c>
      <c r="K178" s="97">
        <f t="shared" si="28"/>
        <v>31</v>
      </c>
      <c r="L178" s="97">
        <f t="shared" si="29"/>
        <v>5</v>
      </c>
      <c r="M178" s="97">
        <f t="shared" si="22"/>
        <v>89</v>
      </c>
      <c r="N178" s="97">
        <f>RANK(D178,$D$2:$D$314,0)</f>
        <v>103</v>
      </c>
      <c r="O178" s="97">
        <f t="shared" si="23"/>
        <v>110</v>
      </c>
      <c r="P178" s="97">
        <f t="shared" si="24"/>
        <v>4</v>
      </c>
      <c r="Q178" s="97">
        <f t="shared" si="25"/>
        <v>34</v>
      </c>
      <c r="R178" s="97">
        <f t="shared" si="26"/>
        <v>18</v>
      </c>
      <c r="S178" s="97">
        <f t="shared" si="27"/>
        <v>8</v>
      </c>
    </row>
    <row r="179" customHeight="1" spans="1:19">
      <c r="A179" s="79">
        <v>190522</v>
      </c>
      <c r="B179" s="80" t="s">
        <v>208</v>
      </c>
      <c r="C179" s="83">
        <v>69.5</v>
      </c>
      <c r="D179" s="84">
        <v>53</v>
      </c>
      <c r="E179" s="83">
        <v>57.5</v>
      </c>
      <c r="F179" s="84">
        <v>86</v>
      </c>
      <c r="G179" s="83">
        <v>73</v>
      </c>
      <c r="H179" s="90">
        <v>78</v>
      </c>
      <c r="I179" s="98">
        <v>88</v>
      </c>
      <c r="J179" s="97">
        <f t="shared" si="21"/>
        <v>505</v>
      </c>
      <c r="K179" s="97">
        <f t="shared" si="28"/>
        <v>75</v>
      </c>
      <c r="L179" s="97">
        <f t="shared" si="29"/>
        <v>9</v>
      </c>
      <c r="M179" s="97">
        <f t="shared" si="22"/>
        <v>141</v>
      </c>
      <c r="N179" s="97">
        <f>RANK(D179,$D$2:$D$314,0)</f>
        <v>103</v>
      </c>
      <c r="O179" s="97">
        <f t="shared" si="23"/>
        <v>148</v>
      </c>
      <c r="P179" s="97">
        <f t="shared" si="24"/>
        <v>111</v>
      </c>
      <c r="Q179" s="97">
        <f t="shared" si="25"/>
        <v>109</v>
      </c>
      <c r="R179" s="97">
        <f t="shared" si="26"/>
        <v>64</v>
      </c>
      <c r="S179" s="97">
        <f t="shared" si="27"/>
        <v>16</v>
      </c>
    </row>
    <row r="180" customHeight="1" spans="1:19">
      <c r="A180" s="79">
        <v>190523</v>
      </c>
      <c r="B180" s="80" t="s">
        <v>209</v>
      </c>
      <c r="C180" s="83">
        <v>27</v>
      </c>
      <c r="D180" s="84">
        <v>18</v>
      </c>
      <c r="E180" s="83">
        <v>49</v>
      </c>
      <c r="F180" s="84">
        <v>59</v>
      </c>
      <c r="G180" s="83">
        <v>39</v>
      </c>
      <c r="H180" s="90">
        <v>44</v>
      </c>
      <c r="I180" s="98">
        <v>32</v>
      </c>
      <c r="J180" s="97">
        <f t="shared" si="21"/>
        <v>268</v>
      </c>
      <c r="K180" s="97">
        <f t="shared" si="28"/>
        <v>273</v>
      </c>
      <c r="L180" s="97">
        <f t="shared" si="29"/>
        <v>32</v>
      </c>
      <c r="M180" s="97">
        <f t="shared" si="22"/>
        <v>300</v>
      </c>
      <c r="N180" s="97">
        <f>RANK(D180,$D$2:$D$314,0)</f>
        <v>247</v>
      </c>
      <c r="O180" s="97">
        <f t="shared" si="23"/>
        <v>189</v>
      </c>
      <c r="P180" s="97">
        <f t="shared" si="24"/>
        <v>270</v>
      </c>
      <c r="Q180" s="97">
        <f t="shared" si="25"/>
        <v>255</v>
      </c>
      <c r="R180" s="97">
        <f t="shared" si="26"/>
        <v>183</v>
      </c>
      <c r="S180" s="97">
        <f t="shared" si="27"/>
        <v>251</v>
      </c>
    </row>
    <row r="181" customHeight="1" spans="1:19">
      <c r="A181" s="79">
        <v>190524</v>
      </c>
      <c r="B181" s="80" t="s">
        <v>210</v>
      </c>
      <c r="C181" s="83">
        <v>73.5</v>
      </c>
      <c r="D181" s="84">
        <v>35</v>
      </c>
      <c r="E181" s="83">
        <v>74</v>
      </c>
      <c r="F181" s="84">
        <v>86</v>
      </c>
      <c r="G181" s="83">
        <v>63</v>
      </c>
      <c r="H181" s="90">
        <v>47</v>
      </c>
      <c r="I181" s="98">
        <v>59</v>
      </c>
      <c r="J181" s="97">
        <f t="shared" si="21"/>
        <v>437.5</v>
      </c>
      <c r="K181" s="97">
        <f t="shared" si="28"/>
        <v>130</v>
      </c>
      <c r="L181" s="97">
        <f t="shared" si="29"/>
        <v>16</v>
      </c>
      <c r="M181" s="97">
        <f t="shared" si="22"/>
        <v>101</v>
      </c>
      <c r="N181" s="97">
        <f>RANK(D181,$D$2:$D$314,0)</f>
        <v>184</v>
      </c>
      <c r="O181" s="97">
        <f t="shared" si="23"/>
        <v>71</v>
      </c>
      <c r="P181" s="97">
        <f t="shared" si="24"/>
        <v>111</v>
      </c>
      <c r="Q181" s="97">
        <f t="shared" si="25"/>
        <v>160</v>
      </c>
      <c r="R181" s="97">
        <f t="shared" si="26"/>
        <v>168</v>
      </c>
      <c r="S181" s="97">
        <f t="shared" si="27"/>
        <v>122</v>
      </c>
    </row>
    <row r="182" customHeight="1" spans="1:19">
      <c r="A182" s="79">
        <v>190525</v>
      </c>
      <c r="B182" s="80" t="s">
        <v>211</v>
      </c>
      <c r="C182" s="83">
        <v>89</v>
      </c>
      <c r="D182" s="84">
        <v>89</v>
      </c>
      <c r="E182" s="83">
        <v>89</v>
      </c>
      <c r="F182" s="84">
        <v>97</v>
      </c>
      <c r="G182" s="83">
        <v>90</v>
      </c>
      <c r="H182" s="90">
        <v>100</v>
      </c>
      <c r="I182" s="98">
        <v>97</v>
      </c>
      <c r="J182" s="97">
        <f t="shared" si="21"/>
        <v>651</v>
      </c>
      <c r="K182" s="97">
        <f t="shared" si="28"/>
        <v>3</v>
      </c>
      <c r="L182" s="97">
        <f t="shared" si="29"/>
        <v>1</v>
      </c>
      <c r="M182" s="97">
        <f t="shared" si="22"/>
        <v>6</v>
      </c>
      <c r="N182" s="97">
        <f>RANK(D182,$D$2:$D$314,0)</f>
        <v>7</v>
      </c>
      <c r="O182" s="97">
        <f t="shared" si="23"/>
        <v>5</v>
      </c>
      <c r="P182" s="97">
        <f t="shared" si="24"/>
        <v>13</v>
      </c>
      <c r="Q182" s="97">
        <f t="shared" si="25"/>
        <v>15</v>
      </c>
      <c r="R182" s="97">
        <f t="shared" si="26"/>
        <v>1</v>
      </c>
      <c r="S182" s="97">
        <f t="shared" si="27"/>
        <v>1</v>
      </c>
    </row>
    <row r="183" customHeight="1" spans="1:19">
      <c r="A183" s="79">
        <v>190526</v>
      </c>
      <c r="B183" s="80" t="s">
        <v>212</v>
      </c>
      <c r="C183" s="83">
        <v>63</v>
      </c>
      <c r="D183" s="84">
        <v>13</v>
      </c>
      <c r="E183" s="83">
        <v>28.5</v>
      </c>
      <c r="F183" s="84">
        <v>60</v>
      </c>
      <c r="G183" s="83">
        <v>52</v>
      </c>
      <c r="H183" s="90">
        <v>35</v>
      </c>
      <c r="I183" s="98">
        <v>43</v>
      </c>
      <c r="J183" s="97">
        <f t="shared" si="21"/>
        <v>294.5</v>
      </c>
      <c r="K183" s="97">
        <f t="shared" si="28"/>
        <v>259</v>
      </c>
      <c r="L183" s="97">
        <f t="shared" si="29"/>
        <v>31</v>
      </c>
      <c r="M183" s="97">
        <f t="shared" si="22"/>
        <v>201</v>
      </c>
      <c r="N183" s="97">
        <f>RANK(D183,$D$2:$D$314,0)</f>
        <v>266</v>
      </c>
      <c r="O183" s="97">
        <f t="shared" si="23"/>
        <v>273</v>
      </c>
      <c r="P183" s="97">
        <f t="shared" si="24"/>
        <v>266</v>
      </c>
      <c r="Q183" s="97">
        <f t="shared" si="25"/>
        <v>211</v>
      </c>
      <c r="R183" s="97">
        <f t="shared" si="26"/>
        <v>240</v>
      </c>
      <c r="S183" s="97">
        <f t="shared" si="27"/>
        <v>204</v>
      </c>
    </row>
    <row r="184" customHeight="1" spans="1:19">
      <c r="A184" s="79">
        <v>190527</v>
      </c>
      <c r="B184" s="80" t="s">
        <v>213</v>
      </c>
      <c r="C184" s="83">
        <v>66.5</v>
      </c>
      <c r="D184" s="84">
        <v>52</v>
      </c>
      <c r="E184" s="83">
        <v>71</v>
      </c>
      <c r="F184" s="84">
        <v>87</v>
      </c>
      <c r="G184" s="83">
        <v>76</v>
      </c>
      <c r="H184" s="90">
        <v>56</v>
      </c>
      <c r="I184" s="98">
        <v>71</v>
      </c>
      <c r="J184" s="97">
        <f t="shared" si="21"/>
        <v>479.5</v>
      </c>
      <c r="K184" s="97">
        <f t="shared" si="28"/>
        <v>99</v>
      </c>
      <c r="L184" s="97">
        <f t="shared" si="29"/>
        <v>14</v>
      </c>
      <c r="M184" s="97">
        <f t="shared" si="22"/>
        <v>175</v>
      </c>
      <c r="N184" s="97">
        <f>RANK(D184,$D$2:$D$314,0)</f>
        <v>111</v>
      </c>
      <c r="O184" s="97">
        <f t="shared" si="23"/>
        <v>92</v>
      </c>
      <c r="P184" s="97">
        <f t="shared" si="24"/>
        <v>102</v>
      </c>
      <c r="Q184" s="97">
        <f t="shared" si="25"/>
        <v>90</v>
      </c>
      <c r="R184" s="97">
        <f t="shared" si="26"/>
        <v>133</v>
      </c>
      <c r="S184" s="97">
        <f t="shared" si="27"/>
        <v>73</v>
      </c>
    </row>
    <row r="185" customHeight="1" spans="1:19">
      <c r="A185" s="79">
        <v>190528</v>
      </c>
      <c r="B185" s="80" t="s">
        <v>214</v>
      </c>
      <c r="C185" s="83">
        <v>57</v>
      </c>
      <c r="D185" s="84">
        <v>30.5</v>
      </c>
      <c r="E185" s="83">
        <v>56.5</v>
      </c>
      <c r="F185" s="84">
        <v>86</v>
      </c>
      <c r="G185" s="83">
        <v>79</v>
      </c>
      <c r="H185" s="90">
        <v>49</v>
      </c>
      <c r="I185" s="98">
        <v>70</v>
      </c>
      <c r="J185" s="97">
        <f t="shared" si="21"/>
        <v>428</v>
      </c>
      <c r="K185" s="97">
        <f t="shared" si="28"/>
        <v>136</v>
      </c>
      <c r="L185" s="97">
        <f t="shared" si="29"/>
        <v>17</v>
      </c>
      <c r="M185" s="97">
        <f t="shared" si="22"/>
        <v>234</v>
      </c>
      <c r="N185" s="97">
        <f>RANK(D185,$D$2:$D$314,0)</f>
        <v>197</v>
      </c>
      <c r="O185" s="97">
        <f t="shared" si="23"/>
        <v>156</v>
      </c>
      <c r="P185" s="97">
        <f t="shared" si="24"/>
        <v>111</v>
      </c>
      <c r="Q185" s="97">
        <f t="shared" si="25"/>
        <v>69</v>
      </c>
      <c r="R185" s="97">
        <f t="shared" si="26"/>
        <v>160</v>
      </c>
      <c r="S185" s="97">
        <f t="shared" si="27"/>
        <v>77</v>
      </c>
    </row>
    <row r="186" customHeight="1" spans="1:19">
      <c r="A186" s="79">
        <v>190529</v>
      </c>
      <c r="B186" s="80" t="s">
        <v>215</v>
      </c>
      <c r="C186" s="83">
        <v>68.5</v>
      </c>
      <c r="D186" s="84">
        <v>36</v>
      </c>
      <c r="E186" s="83">
        <v>46</v>
      </c>
      <c r="F186" s="84">
        <v>84</v>
      </c>
      <c r="G186" s="83">
        <v>70</v>
      </c>
      <c r="H186" s="90">
        <v>39</v>
      </c>
      <c r="I186" s="98">
        <v>49</v>
      </c>
      <c r="J186" s="97">
        <f t="shared" si="21"/>
        <v>392.5</v>
      </c>
      <c r="K186" s="97">
        <f t="shared" si="28"/>
        <v>175</v>
      </c>
      <c r="L186" s="97">
        <f t="shared" si="29"/>
        <v>22</v>
      </c>
      <c r="M186" s="97">
        <f t="shared" si="22"/>
        <v>156</v>
      </c>
      <c r="N186" s="97">
        <f>RANK(D186,$D$2:$D$314,0)</f>
        <v>178</v>
      </c>
      <c r="O186" s="97">
        <f t="shared" si="23"/>
        <v>199</v>
      </c>
      <c r="P186" s="97">
        <f t="shared" si="24"/>
        <v>126</v>
      </c>
      <c r="Q186" s="97">
        <f t="shared" si="25"/>
        <v>123</v>
      </c>
      <c r="R186" s="97">
        <f t="shared" si="26"/>
        <v>219</v>
      </c>
      <c r="S186" s="97">
        <f t="shared" si="27"/>
        <v>173</v>
      </c>
    </row>
    <row r="187" customHeight="1" spans="1:19">
      <c r="A187" s="79">
        <v>190530</v>
      </c>
      <c r="B187" s="80" t="s">
        <v>216</v>
      </c>
      <c r="C187" s="83">
        <v>48</v>
      </c>
      <c r="D187" s="84">
        <v>8</v>
      </c>
      <c r="E187" s="83">
        <v>28</v>
      </c>
      <c r="F187" s="84">
        <v>55</v>
      </c>
      <c r="G187" s="83">
        <v>34</v>
      </c>
      <c r="H187" s="90">
        <v>19</v>
      </c>
      <c r="I187" s="98">
        <v>29</v>
      </c>
      <c r="J187" s="97">
        <f t="shared" si="21"/>
        <v>221</v>
      </c>
      <c r="K187" s="97">
        <f t="shared" si="28"/>
        <v>288</v>
      </c>
      <c r="L187" s="97">
        <f t="shared" si="29"/>
        <v>36</v>
      </c>
      <c r="M187" s="97">
        <f t="shared" si="22"/>
        <v>268</v>
      </c>
      <c r="N187" s="97">
        <f>RANK(D187,$D$2:$D$314,0)</f>
        <v>295</v>
      </c>
      <c r="O187" s="97">
        <f t="shared" si="23"/>
        <v>276</v>
      </c>
      <c r="P187" s="97">
        <f t="shared" si="24"/>
        <v>281</v>
      </c>
      <c r="Q187" s="97">
        <f t="shared" si="25"/>
        <v>275</v>
      </c>
      <c r="R187" s="97">
        <f t="shared" si="26"/>
        <v>299</v>
      </c>
      <c r="S187" s="97">
        <f t="shared" si="27"/>
        <v>271</v>
      </c>
    </row>
    <row r="188" customHeight="1" spans="1:19">
      <c r="A188" s="79">
        <v>190531</v>
      </c>
      <c r="B188" s="80" t="s">
        <v>217</v>
      </c>
      <c r="C188" s="83">
        <v>64.5</v>
      </c>
      <c r="D188" s="84">
        <v>37</v>
      </c>
      <c r="E188" s="83">
        <v>36</v>
      </c>
      <c r="F188" s="84">
        <v>74</v>
      </c>
      <c r="G188" s="83">
        <v>66</v>
      </c>
      <c r="H188" s="90">
        <v>56</v>
      </c>
      <c r="I188" s="98">
        <v>72</v>
      </c>
      <c r="J188" s="97">
        <f t="shared" si="21"/>
        <v>405.5</v>
      </c>
      <c r="K188" s="97">
        <f t="shared" si="28"/>
        <v>161</v>
      </c>
      <c r="L188" s="97">
        <f t="shared" si="29"/>
        <v>20</v>
      </c>
      <c r="M188" s="97">
        <f t="shared" si="22"/>
        <v>190</v>
      </c>
      <c r="N188" s="97">
        <f>RANK(D188,$D$2:$D$314,0)</f>
        <v>174</v>
      </c>
      <c r="O188" s="97">
        <f t="shared" si="23"/>
        <v>241</v>
      </c>
      <c r="P188" s="97">
        <f t="shared" si="24"/>
        <v>208</v>
      </c>
      <c r="Q188" s="97">
        <f t="shared" si="25"/>
        <v>145</v>
      </c>
      <c r="R188" s="97">
        <f t="shared" si="26"/>
        <v>133</v>
      </c>
      <c r="S188" s="97">
        <f t="shared" si="27"/>
        <v>68</v>
      </c>
    </row>
    <row r="189" customHeight="1" spans="1:19">
      <c r="A189" s="79">
        <v>190532</v>
      </c>
      <c r="B189" s="80" t="s">
        <v>218</v>
      </c>
      <c r="C189" s="83">
        <v>69</v>
      </c>
      <c r="D189" s="84">
        <v>52</v>
      </c>
      <c r="E189" s="83">
        <v>78</v>
      </c>
      <c r="F189" s="84">
        <v>81</v>
      </c>
      <c r="G189" s="83">
        <v>62</v>
      </c>
      <c r="H189" s="90">
        <v>65</v>
      </c>
      <c r="I189" s="98">
        <v>85</v>
      </c>
      <c r="J189" s="97">
        <f t="shared" si="21"/>
        <v>492</v>
      </c>
      <c r="K189" s="97">
        <f t="shared" si="28"/>
        <v>90</v>
      </c>
      <c r="L189" s="97">
        <f t="shared" si="29"/>
        <v>12</v>
      </c>
      <c r="M189" s="97">
        <f t="shared" si="22"/>
        <v>150</v>
      </c>
      <c r="N189" s="97">
        <f>RANK(D189,$D$2:$D$314,0)</f>
        <v>111</v>
      </c>
      <c r="O189" s="97">
        <f t="shared" si="23"/>
        <v>45</v>
      </c>
      <c r="P189" s="97">
        <f t="shared" si="24"/>
        <v>144</v>
      </c>
      <c r="Q189" s="97">
        <f t="shared" si="25"/>
        <v>168</v>
      </c>
      <c r="R189" s="97">
        <f t="shared" si="26"/>
        <v>99</v>
      </c>
      <c r="S189" s="97">
        <f t="shared" si="27"/>
        <v>24</v>
      </c>
    </row>
    <row r="190" customHeight="1" spans="1:19">
      <c r="A190" s="79">
        <v>190533</v>
      </c>
      <c r="B190" s="80" t="s">
        <v>219</v>
      </c>
      <c r="C190" s="83">
        <v>77</v>
      </c>
      <c r="D190" s="84">
        <v>48</v>
      </c>
      <c r="E190" s="83">
        <v>73</v>
      </c>
      <c r="F190" s="84">
        <v>84</v>
      </c>
      <c r="G190" s="83">
        <v>82</v>
      </c>
      <c r="H190" s="90">
        <v>62</v>
      </c>
      <c r="I190" s="98">
        <v>73</v>
      </c>
      <c r="J190" s="97">
        <f t="shared" si="21"/>
        <v>499</v>
      </c>
      <c r="K190" s="97">
        <f t="shared" si="28"/>
        <v>84</v>
      </c>
      <c r="L190" s="97">
        <f t="shared" si="29"/>
        <v>10</v>
      </c>
      <c r="M190" s="97">
        <f t="shared" si="22"/>
        <v>77</v>
      </c>
      <c r="N190" s="97">
        <f>RANK(D190,$D$2:$D$314,0)</f>
        <v>130</v>
      </c>
      <c r="O190" s="97">
        <f t="shared" si="23"/>
        <v>78</v>
      </c>
      <c r="P190" s="97">
        <f t="shared" si="24"/>
        <v>126</v>
      </c>
      <c r="Q190" s="97">
        <f t="shared" si="25"/>
        <v>50</v>
      </c>
      <c r="R190" s="97">
        <f t="shared" si="26"/>
        <v>114</v>
      </c>
      <c r="S190" s="97">
        <f t="shared" si="27"/>
        <v>61</v>
      </c>
    </row>
    <row r="191" customHeight="1" spans="1:19">
      <c r="A191" s="79">
        <v>190534</v>
      </c>
      <c r="B191" s="80" t="s">
        <v>220</v>
      </c>
      <c r="C191" s="83">
        <v>78</v>
      </c>
      <c r="D191" s="84">
        <v>54</v>
      </c>
      <c r="E191" s="83">
        <v>86.5</v>
      </c>
      <c r="F191" s="84">
        <v>90</v>
      </c>
      <c r="G191" s="83">
        <v>90</v>
      </c>
      <c r="H191" s="90">
        <v>85</v>
      </c>
      <c r="I191" s="98">
        <v>81</v>
      </c>
      <c r="J191" s="97">
        <f t="shared" si="21"/>
        <v>564.5</v>
      </c>
      <c r="K191" s="97">
        <f t="shared" si="28"/>
        <v>30</v>
      </c>
      <c r="L191" s="97">
        <f t="shared" si="29"/>
        <v>4</v>
      </c>
      <c r="M191" s="97">
        <f t="shared" si="22"/>
        <v>69</v>
      </c>
      <c r="N191" s="97">
        <f>RANK(D191,$D$2:$D$314,0)</f>
        <v>97</v>
      </c>
      <c r="O191" s="97">
        <f t="shared" si="23"/>
        <v>14</v>
      </c>
      <c r="P191" s="97">
        <f t="shared" si="24"/>
        <v>67</v>
      </c>
      <c r="Q191" s="97">
        <f t="shared" si="25"/>
        <v>15</v>
      </c>
      <c r="R191" s="97">
        <f t="shared" si="26"/>
        <v>35</v>
      </c>
      <c r="S191" s="97">
        <f t="shared" si="27"/>
        <v>36</v>
      </c>
    </row>
    <row r="192" customHeight="1" spans="1:19">
      <c r="A192" s="79">
        <v>190535</v>
      </c>
      <c r="B192" s="80" t="s">
        <v>221</v>
      </c>
      <c r="C192" s="83">
        <v>76</v>
      </c>
      <c r="D192" s="84">
        <v>76</v>
      </c>
      <c r="E192" s="83">
        <v>77</v>
      </c>
      <c r="F192" s="84">
        <v>89</v>
      </c>
      <c r="G192" s="83">
        <v>91</v>
      </c>
      <c r="H192" s="90">
        <v>96</v>
      </c>
      <c r="I192" s="98">
        <v>94</v>
      </c>
      <c r="J192" s="97">
        <f t="shared" si="21"/>
        <v>599</v>
      </c>
      <c r="K192" s="97">
        <f t="shared" si="28"/>
        <v>21</v>
      </c>
      <c r="L192" s="97">
        <f t="shared" si="29"/>
        <v>3</v>
      </c>
      <c r="M192" s="97">
        <f t="shared" si="22"/>
        <v>82</v>
      </c>
      <c r="N192" s="97">
        <f>RANK(D192,$D$2:$D$314,0)</f>
        <v>30</v>
      </c>
      <c r="O192" s="97">
        <f t="shared" si="23"/>
        <v>52</v>
      </c>
      <c r="P192" s="97">
        <f t="shared" si="24"/>
        <v>74</v>
      </c>
      <c r="Q192" s="97">
        <f t="shared" si="25"/>
        <v>13</v>
      </c>
      <c r="R192" s="97">
        <f t="shared" si="26"/>
        <v>11</v>
      </c>
      <c r="S192" s="97">
        <f t="shared" si="27"/>
        <v>6</v>
      </c>
    </row>
    <row r="193" customHeight="1" spans="1:19">
      <c r="A193" s="79">
        <v>190536</v>
      </c>
      <c r="B193" s="80" t="s">
        <v>222</v>
      </c>
      <c r="C193" s="83">
        <v>72</v>
      </c>
      <c r="D193" s="84">
        <v>32</v>
      </c>
      <c r="E193" s="83">
        <v>61</v>
      </c>
      <c r="F193" s="84">
        <v>56</v>
      </c>
      <c r="G193" s="83">
        <v>45</v>
      </c>
      <c r="H193" s="90">
        <v>67</v>
      </c>
      <c r="I193" s="98">
        <v>52</v>
      </c>
      <c r="J193" s="97">
        <f t="shared" si="21"/>
        <v>385</v>
      </c>
      <c r="K193" s="97">
        <f t="shared" si="28"/>
        <v>182</v>
      </c>
      <c r="L193" s="97">
        <f t="shared" si="29"/>
        <v>23</v>
      </c>
      <c r="M193" s="97">
        <f t="shared" si="22"/>
        <v>117</v>
      </c>
      <c r="N193" s="97">
        <f>RANK(D193,$D$2:$D$314,0)</f>
        <v>194</v>
      </c>
      <c r="O193" s="97">
        <f t="shared" si="23"/>
        <v>133</v>
      </c>
      <c r="P193" s="97">
        <f t="shared" si="24"/>
        <v>279</v>
      </c>
      <c r="Q193" s="97">
        <f t="shared" si="25"/>
        <v>233</v>
      </c>
      <c r="R193" s="97">
        <f t="shared" si="26"/>
        <v>88</v>
      </c>
      <c r="S193" s="97">
        <f t="shared" si="27"/>
        <v>154</v>
      </c>
    </row>
    <row r="194" customHeight="1" spans="1:19">
      <c r="A194" s="79">
        <v>190537</v>
      </c>
      <c r="B194" s="80" t="s">
        <v>223</v>
      </c>
      <c r="C194" s="83">
        <v>74</v>
      </c>
      <c r="D194" s="84">
        <v>72</v>
      </c>
      <c r="E194" s="83">
        <v>89.5</v>
      </c>
      <c r="F194" s="84">
        <v>94</v>
      </c>
      <c r="G194" s="83">
        <v>85</v>
      </c>
      <c r="H194" s="90">
        <v>98</v>
      </c>
      <c r="I194" s="98">
        <v>95</v>
      </c>
      <c r="J194" s="97">
        <f t="shared" ref="J194:J257" si="30">C194+D194+E194+F194+G194+H194+I194</f>
        <v>607.5</v>
      </c>
      <c r="K194" s="97">
        <f t="shared" si="28"/>
        <v>15</v>
      </c>
      <c r="L194" s="97">
        <f t="shared" si="29"/>
        <v>2</v>
      </c>
      <c r="M194" s="97">
        <f t="shared" ref="M194:M257" si="31">RANK(C194,$C$2:$C$314,0)</f>
        <v>96</v>
      </c>
      <c r="N194" s="97">
        <f>RANK(D194,$D$2:$D$314,0)</f>
        <v>42</v>
      </c>
      <c r="O194" s="97">
        <f t="shared" ref="O194:O257" si="32">RANK(E194,$E$2:$E$314,0)</f>
        <v>3</v>
      </c>
      <c r="P194" s="97">
        <f t="shared" ref="P194:P257" si="33">RANK(F194,$F$2:$F$314,0)</f>
        <v>35</v>
      </c>
      <c r="Q194" s="97">
        <f t="shared" ref="Q194:Q257" si="34">RANK(G194,$G$2:$G$314,0)</f>
        <v>40</v>
      </c>
      <c r="R194" s="97">
        <f t="shared" ref="R194:R257" si="35">RANK(H194,$H$2:$H$314,0)</f>
        <v>5</v>
      </c>
      <c r="S194" s="97">
        <f t="shared" ref="S194:S257" si="36">RANK(I194,$I$2:$I$314,0)</f>
        <v>2</v>
      </c>
    </row>
    <row r="195" customHeight="1" spans="1:19">
      <c r="A195" s="79">
        <v>190538</v>
      </c>
      <c r="B195" s="80" t="s">
        <v>224</v>
      </c>
      <c r="C195" s="83">
        <v>38</v>
      </c>
      <c r="D195" s="84">
        <v>12</v>
      </c>
      <c r="E195" s="83">
        <v>19.5</v>
      </c>
      <c r="F195" s="84">
        <v>45</v>
      </c>
      <c r="G195" s="83">
        <v>36</v>
      </c>
      <c r="H195" s="90">
        <v>20</v>
      </c>
      <c r="I195" s="98">
        <v>30</v>
      </c>
      <c r="J195" s="97">
        <f t="shared" si="30"/>
        <v>200.5</v>
      </c>
      <c r="K195" s="97">
        <f t="shared" ref="K195:K258" si="37">RANK(J195,$J$2:$J$314,0)</f>
        <v>296</v>
      </c>
      <c r="L195" s="97">
        <f t="shared" si="29"/>
        <v>38</v>
      </c>
      <c r="M195" s="97">
        <f t="shared" si="31"/>
        <v>290</v>
      </c>
      <c r="N195" s="97">
        <f>RANK(D195,$D$2:$D$314,0)</f>
        <v>271</v>
      </c>
      <c r="O195" s="97">
        <f t="shared" si="32"/>
        <v>305</v>
      </c>
      <c r="P195" s="97">
        <f t="shared" si="33"/>
        <v>295</v>
      </c>
      <c r="Q195" s="97">
        <f t="shared" si="34"/>
        <v>266</v>
      </c>
      <c r="R195" s="97">
        <f t="shared" si="35"/>
        <v>295</v>
      </c>
      <c r="S195" s="97">
        <f t="shared" si="36"/>
        <v>263</v>
      </c>
    </row>
    <row r="196" customHeight="1" spans="1:19">
      <c r="A196" s="79">
        <v>190539</v>
      </c>
      <c r="B196" s="80" t="s">
        <v>225</v>
      </c>
      <c r="C196" s="83">
        <v>7</v>
      </c>
      <c r="D196" s="84">
        <v>10</v>
      </c>
      <c r="E196" s="83">
        <v>26</v>
      </c>
      <c r="F196" s="84">
        <v>25</v>
      </c>
      <c r="G196" s="83">
        <v>30</v>
      </c>
      <c r="H196" s="90">
        <v>17</v>
      </c>
      <c r="I196" s="98">
        <v>28</v>
      </c>
      <c r="J196" s="97">
        <f t="shared" si="30"/>
        <v>143</v>
      </c>
      <c r="K196" s="97">
        <f t="shared" si="37"/>
        <v>305</v>
      </c>
      <c r="L196" s="97">
        <f t="shared" si="29"/>
        <v>39</v>
      </c>
      <c r="M196" s="97">
        <f t="shared" si="31"/>
        <v>307</v>
      </c>
      <c r="N196" s="97">
        <f>RANK(D196,$D$2:$D$314,0)</f>
        <v>288</v>
      </c>
      <c r="O196" s="97">
        <f t="shared" si="32"/>
        <v>288</v>
      </c>
      <c r="P196" s="97">
        <f t="shared" si="33"/>
        <v>305</v>
      </c>
      <c r="Q196" s="97">
        <f t="shared" si="34"/>
        <v>280</v>
      </c>
      <c r="R196" s="97">
        <f t="shared" si="35"/>
        <v>301</v>
      </c>
      <c r="S196" s="97">
        <f t="shared" si="36"/>
        <v>275</v>
      </c>
    </row>
    <row r="197" customHeight="1" spans="1:19">
      <c r="A197" s="79">
        <v>190601</v>
      </c>
      <c r="B197" s="80" t="s">
        <v>226</v>
      </c>
      <c r="C197" s="81">
        <v>28.5</v>
      </c>
      <c r="D197" s="82">
        <v>43</v>
      </c>
      <c r="E197" s="81">
        <v>24.5</v>
      </c>
      <c r="F197" s="82">
        <v>41</v>
      </c>
      <c r="G197" s="81">
        <v>34</v>
      </c>
      <c r="H197" s="89">
        <v>37</v>
      </c>
      <c r="I197" s="96">
        <v>15</v>
      </c>
      <c r="J197" s="97">
        <f t="shared" si="30"/>
        <v>223</v>
      </c>
      <c r="K197" s="97">
        <f t="shared" si="37"/>
        <v>286</v>
      </c>
      <c r="L197" s="97">
        <f>RANK(J197,$J$197:$J$237,0)</f>
        <v>39</v>
      </c>
      <c r="M197" s="97">
        <f t="shared" si="31"/>
        <v>297</v>
      </c>
      <c r="N197" s="97">
        <f>RANK(D197,$D$2:$D$314,0)</f>
        <v>159</v>
      </c>
      <c r="O197" s="97">
        <f t="shared" si="32"/>
        <v>293</v>
      </c>
      <c r="P197" s="97">
        <f t="shared" si="33"/>
        <v>299</v>
      </c>
      <c r="Q197" s="97">
        <f t="shared" si="34"/>
        <v>275</v>
      </c>
      <c r="R197" s="97">
        <f t="shared" si="35"/>
        <v>229</v>
      </c>
      <c r="S197" s="97">
        <f t="shared" si="36"/>
        <v>308</v>
      </c>
    </row>
    <row r="198" customHeight="1" spans="1:19">
      <c r="A198" s="79">
        <v>190602</v>
      </c>
      <c r="B198" s="80" t="s">
        <v>227</v>
      </c>
      <c r="C198" s="83">
        <v>70.5</v>
      </c>
      <c r="D198" s="84">
        <v>56</v>
      </c>
      <c r="E198" s="83">
        <v>69</v>
      </c>
      <c r="F198" s="84">
        <v>68</v>
      </c>
      <c r="G198" s="83">
        <v>80</v>
      </c>
      <c r="H198" s="90">
        <v>61</v>
      </c>
      <c r="I198" s="98">
        <v>37</v>
      </c>
      <c r="J198" s="97">
        <f t="shared" si="30"/>
        <v>441.5</v>
      </c>
      <c r="K198" s="97">
        <f t="shared" si="37"/>
        <v>126</v>
      </c>
      <c r="L198" s="97">
        <f t="shared" ref="L198:L237" si="38">RANK(J198,$J$197:$J$237,0)</f>
        <v>17</v>
      </c>
      <c r="M198" s="97">
        <f t="shared" si="31"/>
        <v>130</v>
      </c>
      <c r="N198" s="97">
        <f>RANK(D198,$D$2:$D$314,0)</f>
        <v>92</v>
      </c>
      <c r="O198" s="97">
        <f t="shared" si="32"/>
        <v>99</v>
      </c>
      <c r="P198" s="97">
        <f t="shared" si="33"/>
        <v>237</v>
      </c>
      <c r="Q198" s="97">
        <f t="shared" si="34"/>
        <v>57</v>
      </c>
      <c r="R198" s="97">
        <f t="shared" si="35"/>
        <v>118</v>
      </c>
      <c r="S198" s="97">
        <f t="shared" si="36"/>
        <v>234</v>
      </c>
    </row>
    <row r="199" customHeight="1" spans="1:19">
      <c r="A199" s="79">
        <v>190603</v>
      </c>
      <c r="B199" s="80" t="s">
        <v>228</v>
      </c>
      <c r="C199" s="83">
        <v>60</v>
      </c>
      <c r="D199" s="84">
        <v>18</v>
      </c>
      <c r="E199" s="83">
        <v>55.5</v>
      </c>
      <c r="F199" s="84">
        <v>89</v>
      </c>
      <c r="G199" s="83">
        <v>69</v>
      </c>
      <c r="H199" s="90">
        <v>74</v>
      </c>
      <c r="I199" s="98">
        <v>56</v>
      </c>
      <c r="J199" s="97">
        <f t="shared" si="30"/>
        <v>421.5</v>
      </c>
      <c r="K199" s="97">
        <f t="shared" si="37"/>
        <v>145</v>
      </c>
      <c r="L199" s="97">
        <f t="shared" si="38"/>
        <v>20</v>
      </c>
      <c r="M199" s="97">
        <f t="shared" si="31"/>
        <v>219</v>
      </c>
      <c r="N199" s="97">
        <f>RANK(D199,$D$2:$D$314,0)</f>
        <v>247</v>
      </c>
      <c r="O199" s="97">
        <f t="shared" si="32"/>
        <v>162</v>
      </c>
      <c r="P199" s="97">
        <f t="shared" si="33"/>
        <v>74</v>
      </c>
      <c r="Q199" s="97">
        <f t="shared" si="34"/>
        <v>129</v>
      </c>
      <c r="R199" s="97">
        <f t="shared" si="35"/>
        <v>75</v>
      </c>
      <c r="S199" s="97">
        <f t="shared" si="36"/>
        <v>134</v>
      </c>
    </row>
    <row r="200" customHeight="1" spans="1:19">
      <c r="A200" s="79">
        <v>190604</v>
      </c>
      <c r="B200" s="80" t="s">
        <v>229</v>
      </c>
      <c r="C200" s="83">
        <v>83</v>
      </c>
      <c r="D200" s="84">
        <v>55</v>
      </c>
      <c r="E200" s="83">
        <v>76</v>
      </c>
      <c r="F200" s="84">
        <v>88</v>
      </c>
      <c r="G200" s="83">
        <v>79</v>
      </c>
      <c r="H200" s="90">
        <v>68</v>
      </c>
      <c r="I200" s="98">
        <v>66</v>
      </c>
      <c r="J200" s="97">
        <f t="shared" si="30"/>
        <v>515</v>
      </c>
      <c r="K200" s="97">
        <f t="shared" si="37"/>
        <v>70</v>
      </c>
      <c r="L200" s="97">
        <f t="shared" si="38"/>
        <v>9</v>
      </c>
      <c r="M200" s="97">
        <f t="shared" si="31"/>
        <v>28</v>
      </c>
      <c r="N200" s="97">
        <f>RANK(D200,$D$2:$D$314,0)</f>
        <v>95</v>
      </c>
      <c r="O200" s="97">
        <f t="shared" si="32"/>
        <v>57</v>
      </c>
      <c r="P200" s="97">
        <f t="shared" si="33"/>
        <v>88</v>
      </c>
      <c r="Q200" s="97">
        <f t="shared" si="34"/>
        <v>69</v>
      </c>
      <c r="R200" s="97">
        <f t="shared" si="35"/>
        <v>84</v>
      </c>
      <c r="S200" s="97">
        <f t="shared" si="36"/>
        <v>92</v>
      </c>
    </row>
    <row r="201" customHeight="1" spans="1:19">
      <c r="A201" s="79">
        <v>190605</v>
      </c>
      <c r="B201" s="80" t="s">
        <v>230</v>
      </c>
      <c r="C201" s="83">
        <v>27</v>
      </c>
      <c r="D201" s="84">
        <v>48</v>
      </c>
      <c r="E201" s="83">
        <v>60</v>
      </c>
      <c r="F201" s="84">
        <v>82</v>
      </c>
      <c r="G201" s="83">
        <v>45</v>
      </c>
      <c r="H201" s="90">
        <v>20</v>
      </c>
      <c r="I201" s="98">
        <v>26</v>
      </c>
      <c r="J201" s="97">
        <f t="shared" si="30"/>
        <v>308</v>
      </c>
      <c r="K201" s="97">
        <f t="shared" si="37"/>
        <v>245</v>
      </c>
      <c r="L201" s="97">
        <f t="shared" si="38"/>
        <v>32</v>
      </c>
      <c r="M201" s="97">
        <f t="shared" si="31"/>
        <v>300</v>
      </c>
      <c r="N201" s="97">
        <f>RANK(D201,$D$2:$D$314,0)</f>
        <v>130</v>
      </c>
      <c r="O201" s="97">
        <f t="shared" si="32"/>
        <v>138</v>
      </c>
      <c r="P201" s="97">
        <f t="shared" si="33"/>
        <v>135</v>
      </c>
      <c r="Q201" s="97">
        <f t="shared" si="34"/>
        <v>233</v>
      </c>
      <c r="R201" s="97">
        <f t="shared" si="35"/>
        <v>295</v>
      </c>
      <c r="S201" s="97">
        <f t="shared" si="36"/>
        <v>285</v>
      </c>
    </row>
    <row r="202" customHeight="1" spans="1:19">
      <c r="A202" s="79">
        <v>190606</v>
      </c>
      <c r="B202" s="80" t="s">
        <v>231</v>
      </c>
      <c r="C202" s="83">
        <v>60.5</v>
      </c>
      <c r="D202" s="84">
        <v>55</v>
      </c>
      <c r="E202" s="83">
        <v>59</v>
      </c>
      <c r="F202" s="84">
        <v>77</v>
      </c>
      <c r="G202" s="83">
        <v>63</v>
      </c>
      <c r="H202" s="90">
        <v>37</v>
      </c>
      <c r="I202" s="98">
        <v>45</v>
      </c>
      <c r="J202" s="97">
        <f t="shared" si="30"/>
        <v>396.5</v>
      </c>
      <c r="K202" s="97">
        <f t="shared" si="37"/>
        <v>173</v>
      </c>
      <c r="L202" s="97">
        <f t="shared" si="38"/>
        <v>23</v>
      </c>
      <c r="M202" s="97">
        <f t="shared" si="31"/>
        <v>216</v>
      </c>
      <c r="N202" s="97">
        <f>RANK(D202,$D$2:$D$314,0)</f>
        <v>95</v>
      </c>
      <c r="O202" s="97">
        <f t="shared" si="32"/>
        <v>143</v>
      </c>
      <c r="P202" s="97">
        <f t="shared" si="33"/>
        <v>174</v>
      </c>
      <c r="Q202" s="97">
        <f t="shared" si="34"/>
        <v>160</v>
      </c>
      <c r="R202" s="97">
        <f t="shared" si="35"/>
        <v>229</v>
      </c>
      <c r="S202" s="97">
        <f t="shared" si="36"/>
        <v>193</v>
      </c>
    </row>
    <row r="203" customHeight="1" spans="1:19">
      <c r="A203" s="79">
        <v>190607</v>
      </c>
      <c r="B203" s="80" t="s">
        <v>232</v>
      </c>
      <c r="C203" s="83">
        <v>72.5</v>
      </c>
      <c r="D203" s="84">
        <v>24</v>
      </c>
      <c r="E203" s="83">
        <v>61.5</v>
      </c>
      <c r="F203" s="84">
        <v>75</v>
      </c>
      <c r="G203" s="83">
        <v>55</v>
      </c>
      <c r="H203" s="90">
        <v>39</v>
      </c>
      <c r="I203" s="98">
        <v>40</v>
      </c>
      <c r="J203" s="97">
        <f t="shared" si="30"/>
        <v>367</v>
      </c>
      <c r="K203" s="97">
        <f t="shared" si="37"/>
        <v>198</v>
      </c>
      <c r="L203" s="97">
        <f t="shared" si="38"/>
        <v>27</v>
      </c>
      <c r="M203" s="97">
        <f t="shared" si="31"/>
        <v>111</v>
      </c>
      <c r="N203" s="97">
        <f>RANK(D203,$D$2:$D$314,0)</f>
        <v>222</v>
      </c>
      <c r="O203" s="97">
        <f t="shared" si="32"/>
        <v>131</v>
      </c>
      <c r="P203" s="97">
        <f t="shared" si="33"/>
        <v>198</v>
      </c>
      <c r="Q203" s="97">
        <f t="shared" si="34"/>
        <v>197</v>
      </c>
      <c r="R203" s="97">
        <f t="shared" si="35"/>
        <v>219</v>
      </c>
      <c r="S203" s="97">
        <f t="shared" si="36"/>
        <v>221</v>
      </c>
    </row>
    <row r="204" customHeight="1" spans="1:19">
      <c r="A204" s="79">
        <v>190608</v>
      </c>
      <c r="B204" s="80" t="s">
        <v>233</v>
      </c>
      <c r="C204" s="83"/>
      <c r="D204" s="84"/>
      <c r="E204" s="83"/>
      <c r="F204" s="84"/>
      <c r="G204" s="83"/>
      <c r="H204" s="90"/>
      <c r="I204" s="98"/>
      <c r="J204" s="97">
        <f t="shared" si="30"/>
        <v>0</v>
      </c>
      <c r="K204" s="97">
        <f t="shared" si="37"/>
        <v>310</v>
      </c>
      <c r="L204" s="97">
        <f t="shared" si="38"/>
        <v>41</v>
      </c>
      <c r="M204" s="97" t="e">
        <f t="shared" si="31"/>
        <v>#N/A</v>
      </c>
      <c r="N204" s="97" t="e">
        <f>RANK(D204,$D$2:$D$314,0)</f>
        <v>#N/A</v>
      </c>
      <c r="O204" s="97" t="e">
        <f t="shared" si="32"/>
        <v>#N/A</v>
      </c>
      <c r="P204" s="97" t="e">
        <f t="shared" si="33"/>
        <v>#N/A</v>
      </c>
      <c r="Q204" s="97" t="e">
        <f t="shared" si="34"/>
        <v>#N/A</v>
      </c>
      <c r="R204" s="97" t="e">
        <f t="shared" si="35"/>
        <v>#N/A</v>
      </c>
      <c r="S204" s="97" t="e">
        <f t="shared" si="36"/>
        <v>#N/A</v>
      </c>
    </row>
    <row r="205" customHeight="1" spans="1:19">
      <c r="A205" s="79">
        <v>190609</v>
      </c>
      <c r="B205" s="80" t="s">
        <v>234</v>
      </c>
      <c r="C205" s="83">
        <v>61</v>
      </c>
      <c r="D205" s="84">
        <v>30.5</v>
      </c>
      <c r="E205" s="83">
        <v>67.5</v>
      </c>
      <c r="F205" s="84">
        <v>58</v>
      </c>
      <c r="G205" s="83">
        <v>45</v>
      </c>
      <c r="H205" s="90">
        <v>25</v>
      </c>
      <c r="I205" s="98">
        <v>32</v>
      </c>
      <c r="J205" s="97">
        <f t="shared" si="30"/>
        <v>319</v>
      </c>
      <c r="K205" s="97">
        <f t="shared" si="37"/>
        <v>235</v>
      </c>
      <c r="L205" s="97">
        <f t="shared" si="38"/>
        <v>31</v>
      </c>
      <c r="M205" s="97">
        <f t="shared" si="31"/>
        <v>214</v>
      </c>
      <c r="N205" s="97">
        <f>RANK(D205,$D$2:$D$314,0)</f>
        <v>197</v>
      </c>
      <c r="O205" s="97">
        <f t="shared" si="32"/>
        <v>106</v>
      </c>
      <c r="P205" s="97">
        <f t="shared" si="33"/>
        <v>274</v>
      </c>
      <c r="Q205" s="97">
        <f t="shared" si="34"/>
        <v>233</v>
      </c>
      <c r="R205" s="97">
        <f t="shared" si="35"/>
        <v>278</v>
      </c>
      <c r="S205" s="97">
        <f t="shared" si="36"/>
        <v>251</v>
      </c>
    </row>
    <row r="206" customHeight="1" spans="1:19">
      <c r="A206" s="79">
        <v>190610</v>
      </c>
      <c r="B206" s="80" t="s">
        <v>235</v>
      </c>
      <c r="C206" s="83">
        <v>67.5</v>
      </c>
      <c r="D206" s="84">
        <v>53</v>
      </c>
      <c r="E206" s="83">
        <v>76</v>
      </c>
      <c r="F206" s="84">
        <v>72</v>
      </c>
      <c r="G206" s="83">
        <v>80</v>
      </c>
      <c r="H206" s="90">
        <v>75</v>
      </c>
      <c r="I206" s="98">
        <v>76</v>
      </c>
      <c r="J206" s="97">
        <f t="shared" si="30"/>
        <v>499.5</v>
      </c>
      <c r="K206" s="97">
        <f t="shared" si="37"/>
        <v>83</v>
      </c>
      <c r="L206" s="97">
        <f t="shared" si="38"/>
        <v>12</v>
      </c>
      <c r="M206" s="97">
        <f t="shared" si="31"/>
        <v>163</v>
      </c>
      <c r="N206" s="97">
        <f>RANK(D206,$D$2:$D$314,0)</f>
        <v>103</v>
      </c>
      <c r="O206" s="97">
        <f t="shared" si="32"/>
        <v>57</v>
      </c>
      <c r="P206" s="97">
        <f t="shared" si="33"/>
        <v>222</v>
      </c>
      <c r="Q206" s="97">
        <f t="shared" si="34"/>
        <v>57</v>
      </c>
      <c r="R206" s="97">
        <f t="shared" si="35"/>
        <v>73</v>
      </c>
      <c r="S206" s="97">
        <f t="shared" si="36"/>
        <v>52</v>
      </c>
    </row>
    <row r="207" customHeight="1" spans="1:19">
      <c r="A207" s="79">
        <v>190611</v>
      </c>
      <c r="B207" s="80" t="s">
        <v>236</v>
      </c>
      <c r="C207" s="83">
        <v>21</v>
      </c>
      <c r="D207" s="84">
        <v>10</v>
      </c>
      <c r="E207" s="83">
        <v>36</v>
      </c>
      <c r="F207" s="84">
        <v>52</v>
      </c>
      <c r="G207" s="83">
        <v>12</v>
      </c>
      <c r="H207" s="90">
        <v>26</v>
      </c>
      <c r="I207" s="98">
        <v>12</v>
      </c>
      <c r="J207" s="97">
        <f t="shared" si="30"/>
        <v>169</v>
      </c>
      <c r="K207" s="97">
        <f t="shared" si="37"/>
        <v>303</v>
      </c>
      <c r="L207" s="97">
        <f t="shared" si="38"/>
        <v>40</v>
      </c>
      <c r="M207" s="97">
        <f t="shared" si="31"/>
        <v>303</v>
      </c>
      <c r="N207" s="97">
        <f>RANK(D207,$D$2:$D$314,0)</f>
        <v>288</v>
      </c>
      <c r="O207" s="97">
        <f t="shared" si="32"/>
        <v>241</v>
      </c>
      <c r="P207" s="97">
        <f t="shared" si="33"/>
        <v>287</v>
      </c>
      <c r="Q207" s="97">
        <f t="shared" si="34"/>
        <v>306</v>
      </c>
      <c r="R207" s="97">
        <f t="shared" si="35"/>
        <v>276</v>
      </c>
      <c r="S207" s="97">
        <f t="shared" si="36"/>
        <v>309</v>
      </c>
    </row>
    <row r="208" customHeight="1" spans="1:19">
      <c r="A208" s="79">
        <v>190612</v>
      </c>
      <c r="B208" s="80" t="s">
        <v>237</v>
      </c>
      <c r="C208" s="83">
        <v>74</v>
      </c>
      <c r="D208" s="84">
        <v>33.5</v>
      </c>
      <c r="E208" s="83">
        <v>63.5</v>
      </c>
      <c r="F208" s="84">
        <v>82</v>
      </c>
      <c r="G208" s="83">
        <v>66</v>
      </c>
      <c r="H208" s="90">
        <v>36</v>
      </c>
      <c r="I208" s="98">
        <v>30</v>
      </c>
      <c r="J208" s="97">
        <f t="shared" si="30"/>
        <v>385</v>
      </c>
      <c r="K208" s="97">
        <f t="shared" si="37"/>
        <v>182</v>
      </c>
      <c r="L208" s="97">
        <f t="shared" si="38"/>
        <v>25</v>
      </c>
      <c r="M208" s="97">
        <f t="shared" si="31"/>
        <v>96</v>
      </c>
      <c r="N208" s="97">
        <f>RANK(D208,$D$2:$D$314,0)</f>
        <v>189</v>
      </c>
      <c r="O208" s="97">
        <f t="shared" si="32"/>
        <v>124</v>
      </c>
      <c r="P208" s="97">
        <f t="shared" si="33"/>
        <v>135</v>
      </c>
      <c r="Q208" s="97">
        <f t="shared" si="34"/>
        <v>145</v>
      </c>
      <c r="R208" s="97">
        <f t="shared" si="35"/>
        <v>233</v>
      </c>
      <c r="S208" s="97">
        <f t="shared" si="36"/>
        <v>263</v>
      </c>
    </row>
    <row r="209" customHeight="1" spans="1:19">
      <c r="A209" s="79">
        <v>190613</v>
      </c>
      <c r="B209" s="80" t="s">
        <v>238</v>
      </c>
      <c r="C209" s="83">
        <v>73.5</v>
      </c>
      <c r="D209" s="84">
        <v>48.5</v>
      </c>
      <c r="E209" s="83">
        <v>83.5</v>
      </c>
      <c r="F209" s="84">
        <v>89</v>
      </c>
      <c r="G209" s="83">
        <v>82</v>
      </c>
      <c r="H209" s="90">
        <v>97</v>
      </c>
      <c r="I209" s="98">
        <v>79</v>
      </c>
      <c r="J209" s="97">
        <f t="shared" si="30"/>
        <v>552.5</v>
      </c>
      <c r="K209" s="97">
        <f t="shared" si="37"/>
        <v>43</v>
      </c>
      <c r="L209" s="97">
        <f t="shared" si="38"/>
        <v>4</v>
      </c>
      <c r="M209" s="97">
        <f t="shared" si="31"/>
        <v>101</v>
      </c>
      <c r="N209" s="97">
        <f>RANK(D209,$D$2:$D$314,0)</f>
        <v>128</v>
      </c>
      <c r="O209" s="97">
        <f t="shared" si="32"/>
        <v>21</v>
      </c>
      <c r="P209" s="97">
        <f t="shared" si="33"/>
        <v>74</v>
      </c>
      <c r="Q209" s="97">
        <f t="shared" si="34"/>
        <v>50</v>
      </c>
      <c r="R209" s="97">
        <f t="shared" si="35"/>
        <v>7</v>
      </c>
      <c r="S209" s="97">
        <f t="shared" si="36"/>
        <v>41</v>
      </c>
    </row>
    <row r="210" customHeight="1" spans="1:19">
      <c r="A210" s="79">
        <v>190614</v>
      </c>
      <c r="B210" s="80" t="s">
        <v>239</v>
      </c>
      <c r="C210" s="83">
        <v>71</v>
      </c>
      <c r="D210" s="84">
        <v>58</v>
      </c>
      <c r="E210" s="83">
        <v>71.5</v>
      </c>
      <c r="F210" s="84">
        <v>92</v>
      </c>
      <c r="G210" s="83">
        <v>71</v>
      </c>
      <c r="H210" s="90">
        <v>41</v>
      </c>
      <c r="I210" s="98">
        <v>49</v>
      </c>
      <c r="J210" s="97">
        <f t="shared" si="30"/>
        <v>453.5</v>
      </c>
      <c r="K210" s="97">
        <f t="shared" si="37"/>
        <v>117</v>
      </c>
      <c r="L210" s="97">
        <f t="shared" si="38"/>
        <v>14</v>
      </c>
      <c r="M210" s="97">
        <f t="shared" si="31"/>
        <v>125</v>
      </c>
      <c r="N210" s="97">
        <f>RANK(D210,$D$2:$D$314,0)</f>
        <v>83</v>
      </c>
      <c r="O210" s="97">
        <f t="shared" si="32"/>
        <v>87</v>
      </c>
      <c r="P210" s="97">
        <f t="shared" si="33"/>
        <v>49</v>
      </c>
      <c r="Q210" s="97">
        <f t="shared" si="34"/>
        <v>117</v>
      </c>
      <c r="R210" s="97">
        <f t="shared" si="35"/>
        <v>197</v>
      </c>
      <c r="S210" s="97">
        <f t="shared" si="36"/>
        <v>173</v>
      </c>
    </row>
    <row r="211" customHeight="1" spans="1:19">
      <c r="A211" s="79">
        <v>190615</v>
      </c>
      <c r="B211" s="80" t="s">
        <v>240</v>
      </c>
      <c r="C211" s="83">
        <v>90</v>
      </c>
      <c r="D211" s="84">
        <v>87</v>
      </c>
      <c r="E211" s="83">
        <v>89</v>
      </c>
      <c r="F211" s="84">
        <v>94</v>
      </c>
      <c r="G211" s="83">
        <v>90</v>
      </c>
      <c r="H211" s="90">
        <v>97</v>
      </c>
      <c r="I211" s="98">
        <v>95</v>
      </c>
      <c r="J211" s="97">
        <f t="shared" si="30"/>
        <v>642</v>
      </c>
      <c r="K211" s="97">
        <f t="shared" si="37"/>
        <v>5</v>
      </c>
      <c r="L211" s="97">
        <f t="shared" si="38"/>
        <v>1</v>
      </c>
      <c r="M211" s="97">
        <f t="shared" si="31"/>
        <v>3</v>
      </c>
      <c r="N211" s="97">
        <f>RANK(D211,$D$2:$D$314,0)</f>
        <v>10</v>
      </c>
      <c r="O211" s="97">
        <f t="shared" si="32"/>
        <v>5</v>
      </c>
      <c r="P211" s="97">
        <f t="shared" si="33"/>
        <v>35</v>
      </c>
      <c r="Q211" s="97">
        <f t="shared" si="34"/>
        <v>15</v>
      </c>
      <c r="R211" s="97">
        <f t="shared" si="35"/>
        <v>7</v>
      </c>
      <c r="S211" s="97">
        <f t="shared" si="36"/>
        <v>2</v>
      </c>
    </row>
    <row r="212" customHeight="1" spans="1:19">
      <c r="A212" s="79">
        <v>190616</v>
      </c>
      <c r="B212" s="80" t="s">
        <v>241</v>
      </c>
      <c r="C212" s="83">
        <v>61.5</v>
      </c>
      <c r="D212" s="84">
        <v>12</v>
      </c>
      <c r="E212" s="83">
        <v>61.5</v>
      </c>
      <c r="F212" s="84">
        <v>70</v>
      </c>
      <c r="G212" s="83">
        <v>13</v>
      </c>
      <c r="H212" s="90">
        <v>41</v>
      </c>
      <c r="I212" s="98">
        <v>27</v>
      </c>
      <c r="J212" s="97">
        <f t="shared" si="30"/>
        <v>286</v>
      </c>
      <c r="K212" s="97">
        <f t="shared" si="37"/>
        <v>265</v>
      </c>
      <c r="L212" s="97">
        <f t="shared" si="38"/>
        <v>34</v>
      </c>
      <c r="M212" s="97">
        <f t="shared" si="31"/>
        <v>212</v>
      </c>
      <c r="N212" s="97">
        <f>RANK(D212,$D$2:$D$314,0)</f>
        <v>271</v>
      </c>
      <c r="O212" s="97">
        <f t="shared" si="32"/>
        <v>131</v>
      </c>
      <c r="P212" s="97">
        <f t="shared" si="33"/>
        <v>231</v>
      </c>
      <c r="Q212" s="97">
        <f t="shared" si="34"/>
        <v>305</v>
      </c>
      <c r="R212" s="97">
        <f t="shared" si="35"/>
        <v>197</v>
      </c>
      <c r="S212" s="97">
        <f t="shared" si="36"/>
        <v>280</v>
      </c>
    </row>
    <row r="213" customHeight="1" spans="1:19">
      <c r="A213" s="79">
        <v>190617</v>
      </c>
      <c r="B213" s="80" t="s">
        <v>242</v>
      </c>
      <c r="C213" s="83">
        <v>65</v>
      </c>
      <c r="D213" s="84">
        <v>51</v>
      </c>
      <c r="E213" s="83">
        <v>51</v>
      </c>
      <c r="F213" s="84">
        <v>70</v>
      </c>
      <c r="G213" s="83">
        <v>63</v>
      </c>
      <c r="H213" s="90">
        <v>40</v>
      </c>
      <c r="I213" s="98">
        <v>51</v>
      </c>
      <c r="J213" s="97">
        <f t="shared" si="30"/>
        <v>391</v>
      </c>
      <c r="K213" s="97">
        <f t="shared" si="37"/>
        <v>176</v>
      </c>
      <c r="L213" s="97">
        <f t="shared" si="38"/>
        <v>24</v>
      </c>
      <c r="M213" s="97">
        <f t="shared" si="31"/>
        <v>184</v>
      </c>
      <c r="N213" s="97">
        <f>RANK(D213,$D$2:$D$314,0)</f>
        <v>117</v>
      </c>
      <c r="O213" s="97">
        <f t="shared" si="32"/>
        <v>180</v>
      </c>
      <c r="P213" s="97">
        <f t="shared" si="33"/>
        <v>231</v>
      </c>
      <c r="Q213" s="97">
        <f t="shared" si="34"/>
        <v>160</v>
      </c>
      <c r="R213" s="97">
        <f t="shared" si="35"/>
        <v>207</v>
      </c>
      <c r="S213" s="97">
        <f t="shared" si="36"/>
        <v>160</v>
      </c>
    </row>
    <row r="214" customHeight="1" spans="1:19">
      <c r="A214" s="79">
        <v>190618</v>
      </c>
      <c r="B214" s="80" t="s">
        <v>243</v>
      </c>
      <c r="C214" s="83">
        <v>78</v>
      </c>
      <c r="D214" s="84">
        <v>61</v>
      </c>
      <c r="E214" s="83">
        <v>75</v>
      </c>
      <c r="F214" s="84">
        <v>98</v>
      </c>
      <c r="G214" s="83">
        <v>68</v>
      </c>
      <c r="H214" s="90">
        <v>58</v>
      </c>
      <c r="I214" s="98">
        <v>71</v>
      </c>
      <c r="J214" s="97">
        <f t="shared" si="30"/>
        <v>509</v>
      </c>
      <c r="K214" s="97">
        <f t="shared" si="37"/>
        <v>73</v>
      </c>
      <c r="L214" s="97">
        <f t="shared" si="38"/>
        <v>11</v>
      </c>
      <c r="M214" s="97">
        <f t="shared" si="31"/>
        <v>69</v>
      </c>
      <c r="N214" s="97">
        <f>RANK(D214,$D$2:$D$314,0)</f>
        <v>74</v>
      </c>
      <c r="O214" s="97">
        <f t="shared" si="32"/>
        <v>67</v>
      </c>
      <c r="P214" s="97">
        <f t="shared" si="33"/>
        <v>4</v>
      </c>
      <c r="Q214" s="97">
        <f t="shared" si="34"/>
        <v>135</v>
      </c>
      <c r="R214" s="97">
        <f t="shared" si="35"/>
        <v>127</v>
      </c>
      <c r="S214" s="97">
        <f t="shared" si="36"/>
        <v>73</v>
      </c>
    </row>
    <row r="215" customHeight="1" spans="1:19">
      <c r="A215" s="79">
        <v>190619</v>
      </c>
      <c r="B215" s="80" t="s">
        <v>244</v>
      </c>
      <c r="C215" s="83">
        <v>46.5</v>
      </c>
      <c r="D215" s="84">
        <v>42</v>
      </c>
      <c r="E215" s="83">
        <v>58.5</v>
      </c>
      <c r="F215" s="84">
        <v>65</v>
      </c>
      <c r="G215" s="83">
        <v>75</v>
      </c>
      <c r="H215" s="90">
        <v>88</v>
      </c>
      <c r="I215" s="98">
        <v>49</v>
      </c>
      <c r="J215" s="97">
        <f t="shared" si="30"/>
        <v>424</v>
      </c>
      <c r="K215" s="97">
        <f t="shared" si="37"/>
        <v>140</v>
      </c>
      <c r="L215" s="97">
        <f t="shared" si="38"/>
        <v>19</v>
      </c>
      <c r="M215" s="97">
        <f t="shared" si="31"/>
        <v>276</v>
      </c>
      <c r="N215" s="97">
        <f>RANK(D215,$D$2:$D$314,0)</f>
        <v>161</v>
      </c>
      <c r="O215" s="97">
        <f t="shared" si="32"/>
        <v>145</v>
      </c>
      <c r="P215" s="97">
        <f t="shared" si="33"/>
        <v>248</v>
      </c>
      <c r="Q215" s="97">
        <f t="shared" si="34"/>
        <v>98</v>
      </c>
      <c r="R215" s="97">
        <f t="shared" si="35"/>
        <v>30</v>
      </c>
      <c r="S215" s="97">
        <f t="shared" si="36"/>
        <v>173</v>
      </c>
    </row>
    <row r="216" customHeight="1" spans="1:19">
      <c r="A216" s="79">
        <v>190620</v>
      </c>
      <c r="B216" s="80" t="s">
        <v>245</v>
      </c>
      <c r="C216" s="83">
        <v>72.5</v>
      </c>
      <c r="D216" s="84">
        <v>47</v>
      </c>
      <c r="E216" s="83">
        <v>63</v>
      </c>
      <c r="F216" s="84">
        <v>79</v>
      </c>
      <c r="G216" s="83">
        <v>69</v>
      </c>
      <c r="H216" s="90">
        <v>44</v>
      </c>
      <c r="I216" s="98">
        <v>40</v>
      </c>
      <c r="J216" s="97">
        <f t="shared" si="30"/>
        <v>414.5</v>
      </c>
      <c r="K216" s="97">
        <f t="shared" si="37"/>
        <v>152</v>
      </c>
      <c r="L216" s="97">
        <f t="shared" si="38"/>
        <v>21</v>
      </c>
      <c r="M216" s="97">
        <f t="shared" si="31"/>
        <v>111</v>
      </c>
      <c r="N216" s="97">
        <f>RANK(D216,$D$2:$D$314,0)</f>
        <v>136</v>
      </c>
      <c r="O216" s="97">
        <f t="shared" si="32"/>
        <v>125</v>
      </c>
      <c r="P216" s="97">
        <f t="shared" si="33"/>
        <v>156</v>
      </c>
      <c r="Q216" s="97">
        <f t="shared" si="34"/>
        <v>129</v>
      </c>
      <c r="R216" s="97">
        <f t="shared" si="35"/>
        <v>183</v>
      </c>
      <c r="S216" s="97">
        <f t="shared" si="36"/>
        <v>221</v>
      </c>
    </row>
    <row r="217" customHeight="1" spans="1:19">
      <c r="A217" s="79">
        <v>190621</v>
      </c>
      <c r="B217" s="80" t="s">
        <v>246</v>
      </c>
      <c r="C217" s="83">
        <v>66.5</v>
      </c>
      <c r="D217" s="84">
        <v>70</v>
      </c>
      <c r="E217" s="83">
        <v>73</v>
      </c>
      <c r="F217" s="84">
        <v>93</v>
      </c>
      <c r="G217" s="83">
        <v>74</v>
      </c>
      <c r="H217" s="90">
        <v>81</v>
      </c>
      <c r="I217" s="98">
        <v>73</v>
      </c>
      <c r="J217" s="97">
        <f t="shared" si="30"/>
        <v>530.5</v>
      </c>
      <c r="K217" s="97">
        <f t="shared" si="37"/>
        <v>59</v>
      </c>
      <c r="L217" s="97">
        <f t="shared" si="38"/>
        <v>7</v>
      </c>
      <c r="M217" s="97">
        <f t="shared" si="31"/>
        <v>175</v>
      </c>
      <c r="N217" s="97">
        <f>RANK(D217,$D$2:$D$314,0)</f>
        <v>48</v>
      </c>
      <c r="O217" s="97">
        <f t="shared" si="32"/>
        <v>78</v>
      </c>
      <c r="P217" s="97">
        <f t="shared" si="33"/>
        <v>39</v>
      </c>
      <c r="Q217" s="97">
        <f t="shared" si="34"/>
        <v>103</v>
      </c>
      <c r="R217" s="97">
        <f t="shared" si="35"/>
        <v>48</v>
      </c>
      <c r="S217" s="97">
        <f t="shared" si="36"/>
        <v>61</v>
      </c>
    </row>
    <row r="218" customHeight="1" spans="1:19">
      <c r="A218" s="79">
        <v>190622</v>
      </c>
      <c r="B218" s="80" t="s">
        <v>247</v>
      </c>
      <c r="C218" s="83">
        <v>47.5</v>
      </c>
      <c r="D218" s="84">
        <v>11</v>
      </c>
      <c r="E218" s="83">
        <v>46.5</v>
      </c>
      <c r="F218" s="84">
        <v>64</v>
      </c>
      <c r="G218" s="83">
        <v>26</v>
      </c>
      <c r="H218" s="90">
        <v>34</v>
      </c>
      <c r="I218" s="98">
        <v>26</v>
      </c>
      <c r="J218" s="97">
        <f t="shared" si="30"/>
        <v>255</v>
      </c>
      <c r="K218" s="97">
        <f t="shared" si="37"/>
        <v>280</v>
      </c>
      <c r="L218" s="97">
        <f t="shared" si="38"/>
        <v>37</v>
      </c>
      <c r="M218" s="97">
        <f t="shared" si="31"/>
        <v>271</v>
      </c>
      <c r="N218" s="97">
        <f>RANK(D218,$D$2:$D$314,0)</f>
        <v>286</v>
      </c>
      <c r="O218" s="97">
        <f t="shared" si="32"/>
        <v>195</v>
      </c>
      <c r="P218" s="97">
        <f t="shared" si="33"/>
        <v>253</v>
      </c>
      <c r="Q218" s="97">
        <f t="shared" si="34"/>
        <v>289</v>
      </c>
      <c r="R218" s="97">
        <f t="shared" si="35"/>
        <v>247</v>
      </c>
      <c r="S218" s="97">
        <f t="shared" si="36"/>
        <v>285</v>
      </c>
    </row>
    <row r="219" customHeight="1" spans="1:19">
      <c r="A219" s="79">
        <v>190623</v>
      </c>
      <c r="B219" s="80" t="s">
        <v>248</v>
      </c>
      <c r="C219" s="83">
        <v>79.5</v>
      </c>
      <c r="D219" s="84">
        <v>71</v>
      </c>
      <c r="E219" s="83">
        <v>78.5</v>
      </c>
      <c r="F219" s="84">
        <v>81</v>
      </c>
      <c r="G219" s="83">
        <v>87</v>
      </c>
      <c r="H219" s="90">
        <v>77</v>
      </c>
      <c r="I219" s="98">
        <v>84</v>
      </c>
      <c r="J219" s="97">
        <f t="shared" si="30"/>
        <v>558</v>
      </c>
      <c r="K219" s="97">
        <f t="shared" si="37"/>
        <v>39</v>
      </c>
      <c r="L219" s="97">
        <f t="shared" si="38"/>
        <v>3</v>
      </c>
      <c r="M219" s="97">
        <f t="shared" si="31"/>
        <v>56</v>
      </c>
      <c r="N219" s="97">
        <f>RANK(D219,$D$2:$D$314,0)</f>
        <v>47</v>
      </c>
      <c r="O219" s="97">
        <f t="shared" si="32"/>
        <v>41</v>
      </c>
      <c r="P219" s="97">
        <f t="shared" si="33"/>
        <v>144</v>
      </c>
      <c r="Q219" s="97">
        <f t="shared" si="34"/>
        <v>30</v>
      </c>
      <c r="R219" s="97">
        <f t="shared" si="35"/>
        <v>68</v>
      </c>
      <c r="S219" s="97">
        <f t="shared" si="36"/>
        <v>30</v>
      </c>
    </row>
    <row r="220" customHeight="1" spans="1:19">
      <c r="A220" s="79">
        <v>190624</v>
      </c>
      <c r="B220" s="80" t="s">
        <v>249</v>
      </c>
      <c r="C220" s="83">
        <v>74.5</v>
      </c>
      <c r="D220" s="84">
        <v>39</v>
      </c>
      <c r="E220" s="83">
        <v>74.5</v>
      </c>
      <c r="F220" s="84">
        <v>98</v>
      </c>
      <c r="G220" s="83">
        <v>84</v>
      </c>
      <c r="H220" s="90">
        <v>67</v>
      </c>
      <c r="I220" s="98">
        <v>74</v>
      </c>
      <c r="J220" s="97">
        <f t="shared" si="30"/>
        <v>511</v>
      </c>
      <c r="K220" s="97">
        <f t="shared" si="37"/>
        <v>72</v>
      </c>
      <c r="L220" s="97">
        <f t="shared" si="38"/>
        <v>10</v>
      </c>
      <c r="M220" s="97">
        <f t="shared" si="31"/>
        <v>93</v>
      </c>
      <c r="N220" s="97">
        <f>RANK(D220,$D$2:$D$314,0)</f>
        <v>171</v>
      </c>
      <c r="O220" s="97">
        <f t="shared" si="32"/>
        <v>69</v>
      </c>
      <c r="P220" s="97">
        <f t="shared" si="33"/>
        <v>4</v>
      </c>
      <c r="Q220" s="97">
        <f t="shared" si="34"/>
        <v>44</v>
      </c>
      <c r="R220" s="97">
        <f t="shared" si="35"/>
        <v>88</v>
      </c>
      <c r="S220" s="97">
        <f t="shared" si="36"/>
        <v>57</v>
      </c>
    </row>
    <row r="221" customHeight="1" spans="1:19">
      <c r="A221" s="79">
        <v>190625</v>
      </c>
      <c r="B221" s="80" t="s">
        <v>250</v>
      </c>
      <c r="C221" s="83">
        <v>44.5</v>
      </c>
      <c r="D221" s="84">
        <v>12</v>
      </c>
      <c r="E221" s="83">
        <v>56.5</v>
      </c>
      <c r="F221" s="84">
        <v>52</v>
      </c>
      <c r="G221" s="83">
        <v>36</v>
      </c>
      <c r="H221" s="90">
        <v>30</v>
      </c>
      <c r="I221" s="98">
        <v>33</v>
      </c>
      <c r="J221" s="97">
        <f t="shared" si="30"/>
        <v>264</v>
      </c>
      <c r="K221" s="97">
        <f t="shared" si="37"/>
        <v>274</v>
      </c>
      <c r="L221" s="97">
        <f t="shared" si="38"/>
        <v>35</v>
      </c>
      <c r="M221" s="97">
        <f t="shared" si="31"/>
        <v>281</v>
      </c>
      <c r="N221" s="97">
        <f>RANK(D221,$D$2:$D$314,0)</f>
        <v>271</v>
      </c>
      <c r="O221" s="97">
        <f t="shared" si="32"/>
        <v>156</v>
      </c>
      <c r="P221" s="97">
        <f t="shared" si="33"/>
        <v>287</v>
      </c>
      <c r="Q221" s="97">
        <f t="shared" si="34"/>
        <v>266</v>
      </c>
      <c r="R221" s="97">
        <f t="shared" si="35"/>
        <v>270</v>
      </c>
      <c r="S221" s="97">
        <f t="shared" si="36"/>
        <v>249</v>
      </c>
    </row>
    <row r="222" customHeight="1" spans="1:19">
      <c r="A222" s="79">
        <v>190626</v>
      </c>
      <c r="B222" s="80" t="s">
        <v>251</v>
      </c>
      <c r="C222" s="83">
        <v>69.5</v>
      </c>
      <c r="D222" s="84">
        <v>30</v>
      </c>
      <c r="E222" s="83">
        <v>48.5</v>
      </c>
      <c r="F222" s="84">
        <v>64</v>
      </c>
      <c r="G222" s="83">
        <v>55</v>
      </c>
      <c r="H222" s="90">
        <v>39</v>
      </c>
      <c r="I222" s="98">
        <v>44</v>
      </c>
      <c r="J222" s="97">
        <f t="shared" si="30"/>
        <v>350</v>
      </c>
      <c r="K222" s="97">
        <f t="shared" si="37"/>
        <v>212</v>
      </c>
      <c r="L222" s="97">
        <f t="shared" si="38"/>
        <v>28</v>
      </c>
      <c r="M222" s="97">
        <f t="shared" si="31"/>
        <v>141</v>
      </c>
      <c r="N222" s="97">
        <f>RANK(D222,$D$2:$D$314,0)</f>
        <v>199</v>
      </c>
      <c r="O222" s="97">
        <f t="shared" si="32"/>
        <v>191</v>
      </c>
      <c r="P222" s="97">
        <f t="shared" si="33"/>
        <v>253</v>
      </c>
      <c r="Q222" s="97">
        <f t="shared" si="34"/>
        <v>197</v>
      </c>
      <c r="R222" s="97">
        <f t="shared" si="35"/>
        <v>219</v>
      </c>
      <c r="S222" s="97">
        <f t="shared" si="36"/>
        <v>202</v>
      </c>
    </row>
    <row r="223" customHeight="1" spans="1:19">
      <c r="A223" s="79">
        <v>190627</v>
      </c>
      <c r="B223" s="80" t="s">
        <v>252</v>
      </c>
      <c r="C223" s="83">
        <v>82.5</v>
      </c>
      <c r="D223" s="84">
        <v>54</v>
      </c>
      <c r="E223" s="83">
        <v>85</v>
      </c>
      <c r="F223" s="84">
        <v>98</v>
      </c>
      <c r="G223" s="83">
        <v>92</v>
      </c>
      <c r="H223" s="90">
        <v>79</v>
      </c>
      <c r="I223" s="98">
        <v>70</v>
      </c>
      <c r="J223" s="97">
        <f t="shared" si="30"/>
        <v>560.5</v>
      </c>
      <c r="K223" s="97">
        <f t="shared" si="37"/>
        <v>34</v>
      </c>
      <c r="L223" s="97">
        <f t="shared" si="38"/>
        <v>2</v>
      </c>
      <c r="M223" s="97">
        <f t="shared" si="31"/>
        <v>33</v>
      </c>
      <c r="N223" s="97">
        <f>RANK(D223,$D$2:$D$314,0)</f>
        <v>97</v>
      </c>
      <c r="O223" s="97">
        <f t="shared" si="32"/>
        <v>19</v>
      </c>
      <c r="P223" s="97">
        <f t="shared" si="33"/>
        <v>4</v>
      </c>
      <c r="Q223" s="97">
        <f t="shared" si="34"/>
        <v>7</v>
      </c>
      <c r="R223" s="97">
        <f t="shared" si="35"/>
        <v>54</v>
      </c>
      <c r="S223" s="97">
        <f t="shared" si="36"/>
        <v>77</v>
      </c>
    </row>
    <row r="224" customHeight="1" spans="1:19">
      <c r="A224" s="79">
        <v>190628</v>
      </c>
      <c r="B224" s="80" t="s">
        <v>253</v>
      </c>
      <c r="C224" s="83">
        <v>52</v>
      </c>
      <c r="D224" s="84">
        <v>8</v>
      </c>
      <c r="E224" s="83">
        <v>30</v>
      </c>
      <c r="F224" s="84">
        <v>74</v>
      </c>
      <c r="G224" s="83">
        <v>25</v>
      </c>
      <c r="H224" s="90">
        <v>25</v>
      </c>
      <c r="I224" s="98">
        <v>41</v>
      </c>
      <c r="J224" s="97">
        <f t="shared" si="30"/>
        <v>255</v>
      </c>
      <c r="K224" s="97">
        <f t="shared" si="37"/>
        <v>280</v>
      </c>
      <c r="L224" s="97">
        <f t="shared" si="38"/>
        <v>37</v>
      </c>
      <c r="M224" s="97">
        <f t="shared" si="31"/>
        <v>258</v>
      </c>
      <c r="N224" s="97">
        <f>RANK(D224,$D$2:$D$314,0)</f>
        <v>295</v>
      </c>
      <c r="O224" s="97">
        <f t="shared" si="32"/>
        <v>265</v>
      </c>
      <c r="P224" s="97">
        <f t="shared" si="33"/>
        <v>208</v>
      </c>
      <c r="Q224" s="97">
        <f t="shared" si="34"/>
        <v>291</v>
      </c>
      <c r="R224" s="97">
        <f t="shared" si="35"/>
        <v>278</v>
      </c>
      <c r="S224" s="97">
        <f t="shared" si="36"/>
        <v>216</v>
      </c>
    </row>
    <row r="225" customHeight="1" spans="1:19">
      <c r="A225" s="79">
        <v>190629</v>
      </c>
      <c r="B225" s="80" t="s">
        <v>254</v>
      </c>
      <c r="C225" s="83">
        <v>75</v>
      </c>
      <c r="D225" s="84">
        <v>59.5</v>
      </c>
      <c r="E225" s="83">
        <v>68</v>
      </c>
      <c r="F225" s="84">
        <v>92</v>
      </c>
      <c r="G225" s="83">
        <v>76</v>
      </c>
      <c r="H225" s="90">
        <v>89</v>
      </c>
      <c r="I225" s="98">
        <v>75</v>
      </c>
      <c r="J225" s="97">
        <f t="shared" si="30"/>
        <v>534.5</v>
      </c>
      <c r="K225" s="97">
        <f t="shared" si="37"/>
        <v>54</v>
      </c>
      <c r="L225" s="97">
        <f t="shared" si="38"/>
        <v>6</v>
      </c>
      <c r="M225" s="97">
        <f t="shared" si="31"/>
        <v>89</v>
      </c>
      <c r="N225" s="97">
        <f>RANK(D225,$D$2:$D$314,0)</f>
        <v>80</v>
      </c>
      <c r="O225" s="97">
        <f t="shared" si="32"/>
        <v>105</v>
      </c>
      <c r="P225" s="97">
        <f t="shared" si="33"/>
        <v>49</v>
      </c>
      <c r="Q225" s="97">
        <f t="shared" si="34"/>
        <v>90</v>
      </c>
      <c r="R225" s="97">
        <f t="shared" si="35"/>
        <v>28</v>
      </c>
      <c r="S225" s="97">
        <f t="shared" si="36"/>
        <v>56</v>
      </c>
    </row>
    <row r="226" customHeight="1" spans="1:19">
      <c r="A226" s="79">
        <v>190630</v>
      </c>
      <c r="B226" s="80" t="s">
        <v>255</v>
      </c>
      <c r="C226" s="83">
        <v>71.5</v>
      </c>
      <c r="D226" s="84">
        <v>52</v>
      </c>
      <c r="E226" s="83">
        <v>74</v>
      </c>
      <c r="F226" s="84">
        <v>89</v>
      </c>
      <c r="G226" s="83">
        <v>70</v>
      </c>
      <c r="H226" s="90">
        <v>70</v>
      </c>
      <c r="I226" s="98">
        <v>54</v>
      </c>
      <c r="J226" s="97">
        <f t="shared" si="30"/>
        <v>480.5</v>
      </c>
      <c r="K226" s="97">
        <f t="shared" si="37"/>
        <v>98</v>
      </c>
      <c r="L226" s="97">
        <f t="shared" si="38"/>
        <v>13</v>
      </c>
      <c r="M226" s="97">
        <f t="shared" si="31"/>
        <v>120</v>
      </c>
      <c r="N226" s="97">
        <f>RANK(D226,$D$2:$D$314,0)</f>
        <v>111</v>
      </c>
      <c r="O226" s="97">
        <f t="shared" si="32"/>
        <v>71</v>
      </c>
      <c r="P226" s="97">
        <f t="shared" si="33"/>
        <v>74</v>
      </c>
      <c r="Q226" s="97">
        <f t="shared" si="34"/>
        <v>123</v>
      </c>
      <c r="R226" s="97">
        <f t="shared" si="35"/>
        <v>81</v>
      </c>
      <c r="S226" s="97">
        <f t="shared" si="36"/>
        <v>146</v>
      </c>
    </row>
    <row r="227" customHeight="1" spans="1:19">
      <c r="A227" s="79">
        <v>190631</v>
      </c>
      <c r="B227" s="80" t="s">
        <v>256</v>
      </c>
      <c r="C227" s="83">
        <v>54</v>
      </c>
      <c r="D227" s="84">
        <v>18</v>
      </c>
      <c r="E227" s="83">
        <v>32</v>
      </c>
      <c r="F227" s="84">
        <v>48</v>
      </c>
      <c r="G227" s="83">
        <v>44</v>
      </c>
      <c r="H227" s="90">
        <v>23</v>
      </c>
      <c r="I227" s="98">
        <v>45</v>
      </c>
      <c r="J227" s="97">
        <f t="shared" si="30"/>
        <v>264</v>
      </c>
      <c r="K227" s="97">
        <f t="shared" si="37"/>
        <v>274</v>
      </c>
      <c r="L227" s="97">
        <f t="shared" si="38"/>
        <v>35</v>
      </c>
      <c r="M227" s="97">
        <f t="shared" si="31"/>
        <v>247</v>
      </c>
      <c r="N227" s="97">
        <f>RANK(D227,$D$2:$D$314,0)</f>
        <v>247</v>
      </c>
      <c r="O227" s="97">
        <f t="shared" si="32"/>
        <v>254</v>
      </c>
      <c r="P227" s="97">
        <f t="shared" si="33"/>
        <v>292</v>
      </c>
      <c r="Q227" s="97">
        <f t="shared" si="34"/>
        <v>241</v>
      </c>
      <c r="R227" s="97">
        <f t="shared" si="35"/>
        <v>288</v>
      </c>
      <c r="S227" s="97">
        <f t="shared" si="36"/>
        <v>193</v>
      </c>
    </row>
    <row r="228" customHeight="1" spans="1:19">
      <c r="A228" s="79">
        <v>190632</v>
      </c>
      <c r="B228" s="80" t="s">
        <v>257</v>
      </c>
      <c r="C228" s="83">
        <v>65.5</v>
      </c>
      <c r="D228" s="84">
        <v>26</v>
      </c>
      <c r="E228" s="83">
        <v>59.5</v>
      </c>
      <c r="F228" s="84">
        <v>83</v>
      </c>
      <c r="G228" s="83">
        <v>80</v>
      </c>
      <c r="H228" s="90">
        <v>75</v>
      </c>
      <c r="I228" s="98">
        <v>47</v>
      </c>
      <c r="J228" s="97">
        <f t="shared" si="30"/>
        <v>436</v>
      </c>
      <c r="K228" s="97">
        <f t="shared" si="37"/>
        <v>131</v>
      </c>
      <c r="L228" s="97">
        <f t="shared" si="38"/>
        <v>18</v>
      </c>
      <c r="M228" s="97">
        <f t="shared" si="31"/>
        <v>182</v>
      </c>
      <c r="N228" s="97">
        <f>RANK(D228,$D$2:$D$314,0)</f>
        <v>217</v>
      </c>
      <c r="O228" s="97">
        <f t="shared" si="32"/>
        <v>142</v>
      </c>
      <c r="P228" s="97">
        <f t="shared" si="33"/>
        <v>129</v>
      </c>
      <c r="Q228" s="97">
        <f t="shared" si="34"/>
        <v>57</v>
      </c>
      <c r="R228" s="97">
        <f t="shared" si="35"/>
        <v>73</v>
      </c>
      <c r="S228" s="97">
        <f t="shared" si="36"/>
        <v>182</v>
      </c>
    </row>
    <row r="229" customHeight="1" spans="1:19">
      <c r="A229" s="79">
        <v>190633</v>
      </c>
      <c r="B229" s="80" t="s">
        <v>258</v>
      </c>
      <c r="C229" s="83">
        <v>64</v>
      </c>
      <c r="D229" s="84">
        <v>28</v>
      </c>
      <c r="E229" s="83">
        <v>57.5</v>
      </c>
      <c r="F229" s="84">
        <v>70</v>
      </c>
      <c r="G229" s="83">
        <v>51</v>
      </c>
      <c r="H229" s="90">
        <v>33</v>
      </c>
      <c r="I229" s="98">
        <v>39</v>
      </c>
      <c r="J229" s="97">
        <f t="shared" si="30"/>
        <v>342.5</v>
      </c>
      <c r="K229" s="97">
        <f t="shared" si="37"/>
        <v>217</v>
      </c>
      <c r="L229" s="97">
        <f t="shared" si="38"/>
        <v>29</v>
      </c>
      <c r="M229" s="97">
        <f t="shared" si="31"/>
        <v>193</v>
      </c>
      <c r="N229" s="97">
        <f>RANK(D229,$D$2:$D$314,0)</f>
        <v>209</v>
      </c>
      <c r="O229" s="97">
        <f t="shared" si="32"/>
        <v>148</v>
      </c>
      <c r="P229" s="97">
        <f t="shared" si="33"/>
        <v>231</v>
      </c>
      <c r="Q229" s="97">
        <f t="shared" si="34"/>
        <v>214</v>
      </c>
      <c r="R229" s="97">
        <f t="shared" si="35"/>
        <v>252</v>
      </c>
      <c r="S229" s="97">
        <f t="shared" si="36"/>
        <v>230</v>
      </c>
    </row>
    <row r="230" customHeight="1" spans="1:19">
      <c r="A230" s="79">
        <v>190634</v>
      </c>
      <c r="B230" s="80" t="s">
        <v>259</v>
      </c>
      <c r="C230" s="83">
        <v>69</v>
      </c>
      <c r="D230" s="84">
        <v>44</v>
      </c>
      <c r="E230" s="83">
        <v>56.5</v>
      </c>
      <c r="F230" s="84">
        <v>87</v>
      </c>
      <c r="G230" s="83">
        <v>69</v>
      </c>
      <c r="H230" s="90">
        <v>39</v>
      </c>
      <c r="I230" s="98">
        <v>79</v>
      </c>
      <c r="J230" s="97">
        <f t="shared" si="30"/>
        <v>443.5</v>
      </c>
      <c r="K230" s="97">
        <f t="shared" si="37"/>
        <v>123</v>
      </c>
      <c r="L230" s="97">
        <f t="shared" si="38"/>
        <v>15</v>
      </c>
      <c r="M230" s="97">
        <f t="shared" si="31"/>
        <v>150</v>
      </c>
      <c r="N230" s="97">
        <f>RANK(D230,$D$2:$D$314,0)</f>
        <v>151</v>
      </c>
      <c r="O230" s="97">
        <f t="shared" si="32"/>
        <v>156</v>
      </c>
      <c r="P230" s="97">
        <f t="shared" si="33"/>
        <v>102</v>
      </c>
      <c r="Q230" s="97">
        <f t="shared" si="34"/>
        <v>129</v>
      </c>
      <c r="R230" s="97">
        <f t="shared" si="35"/>
        <v>219</v>
      </c>
      <c r="S230" s="97">
        <f t="shared" si="36"/>
        <v>41</v>
      </c>
    </row>
    <row r="231" customHeight="1" spans="1:19">
      <c r="A231" s="79">
        <v>190635</v>
      </c>
      <c r="B231" s="80" t="s">
        <v>260</v>
      </c>
      <c r="C231" s="83">
        <v>67.5</v>
      </c>
      <c r="D231" s="84">
        <v>47</v>
      </c>
      <c r="E231" s="83">
        <v>78.5</v>
      </c>
      <c r="F231" s="84">
        <v>82</v>
      </c>
      <c r="G231" s="83">
        <v>50</v>
      </c>
      <c r="H231" s="90">
        <v>62</v>
      </c>
      <c r="I231" s="98">
        <v>56</v>
      </c>
      <c r="J231" s="97">
        <f t="shared" si="30"/>
        <v>443</v>
      </c>
      <c r="K231" s="97">
        <f t="shared" si="37"/>
        <v>124</v>
      </c>
      <c r="L231" s="97">
        <f t="shared" si="38"/>
        <v>16</v>
      </c>
      <c r="M231" s="97">
        <f t="shared" si="31"/>
        <v>163</v>
      </c>
      <c r="N231" s="97">
        <f>RANK(D231,$D$2:$D$314,0)</f>
        <v>136</v>
      </c>
      <c r="O231" s="97">
        <f t="shared" si="32"/>
        <v>41</v>
      </c>
      <c r="P231" s="97">
        <f t="shared" si="33"/>
        <v>135</v>
      </c>
      <c r="Q231" s="97">
        <f t="shared" si="34"/>
        <v>215</v>
      </c>
      <c r="R231" s="97">
        <f t="shared" si="35"/>
        <v>114</v>
      </c>
      <c r="S231" s="97">
        <f t="shared" si="36"/>
        <v>134</v>
      </c>
    </row>
    <row r="232" customHeight="1" spans="1:19">
      <c r="A232" s="79">
        <v>190636</v>
      </c>
      <c r="B232" s="80" t="s">
        <v>261</v>
      </c>
      <c r="C232" s="83">
        <v>49.5</v>
      </c>
      <c r="D232" s="84">
        <v>32.5</v>
      </c>
      <c r="E232" s="83">
        <v>78.5</v>
      </c>
      <c r="F232" s="84">
        <v>77</v>
      </c>
      <c r="G232" s="83">
        <v>76</v>
      </c>
      <c r="H232" s="90">
        <v>61</v>
      </c>
      <c r="I232" s="98">
        <v>30</v>
      </c>
      <c r="J232" s="97">
        <f t="shared" si="30"/>
        <v>404.5</v>
      </c>
      <c r="K232" s="97">
        <f t="shared" si="37"/>
        <v>164</v>
      </c>
      <c r="L232" s="97">
        <f t="shared" si="38"/>
        <v>22</v>
      </c>
      <c r="M232" s="97">
        <f t="shared" si="31"/>
        <v>263</v>
      </c>
      <c r="N232" s="97">
        <f>RANK(D232,$D$2:$D$314,0)</f>
        <v>193</v>
      </c>
      <c r="O232" s="97">
        <f t="shared" si="32"/>
        <v>41</v>
      </c>
      <c r="P232" s="97">
        <f t="shared" si="33"/>
        <v>174</v>
      </c>
      <c r="Q232" s="97">
        <f t="shared" si="34"/>
        <v>90</v>
      </c>
      <c r="R232" s="97">
        <f t="shared" si="35"/>
        <v>118</v>
      </c>
      <c r="S232" s="97">
        <f t="shared" si="36"/>
        <v>263</v>
      </c>
    </row>
    <row r="233" customHeight="1" spans="1:19">
      <c r="A233" s="79">
        <v>190637</v>
      </c>
      <c r="B233" s="80" t="s">
        <v>262</v>
      </c>
      <c r="C233" s="83">
        <v>53.5</v>
      </c>
      <c r="D233" s="84">
        <v>24</v>
      </c>
      <c r="E233" s="83">
        <v>45</v>
      </c>
      <c r="F233" s="84">
        <v>65</v>
      </c>
      <c r="G233" s="83">
        <v>38</v>
      </c>
      <c r="H233" s="90">
        <v>36</v>
      </c>
      <c r="I233" s="98">
        <v>46</v>
      </c>
      <c r="J233" s="97">
        <f t="shared" si="30"/>
        <v>307.5</v>
      </c>
      <c r="K233" s="97">
        <f t="shared" si="37"/>
        <v>247</v>
      </c>
      <c r="L233" s="97">
        <f t="shared" si="38"/>
        <v>33</v>
      </c>
      <c r="M233" s="97">
        <f t="shared" si="31"/>
        <v>251</v>
      </c>
      <c r="N233" s="97">
        <f>RANK(D233,$D$2:$D$314,0)</f>
        <v>222</v>
      </c>
      <c r="O233" s="97">
        <f t="shared" si="32"/>
        <v>208</v>
      </c>
      <c r="P233" s="97">
        <f t="shared" si="33"/>
        <v>248</v>
      </c>
      <c r="Q233" s="97">
        <f t="shared" si="34"/>
        <v>260</v>
      </c>
      <c r="R233" s="97">
        <f t="shared" si="35"/>
        <v>233</v>
      </c>
      <c r="S233" s="97">
        <f t="shared" si="36"/>
        <v>186</v>
      </c>
    </row>
    <row r="234" customHeight="1" spans="1:19">
      <c r="A234" s="79">
        <v>190638</v>
      </c>
      <c r="B234" s="80" t="s">
        <v>263</v>
      </c>
      <c r="C234" s="83">
        <v>60.5</v>
      </c>
      <c r="D234" s="84">
        <v>16.5</v>
      </c>
      <c r="E234" s="83">
        <v>56</v>
      </c>
      <c r="F234" s="84">
        <v>62</v>
      </c>
      <c r="G234" s="83">
        <v>60</v>
      </c>
      <c r="H234" s="90">
        <v>47</v>
      </c>
      <c r="I234" s="98">
        <v>30</v>
      </c>
      <c r="J234" s="97">
        <f t="shared" si="30"/>
        <v>332</v>
      </c>
      <c r="K234" s="97">
        <f t="shared" si="37"/>
        <v>224</v>
      </c>
      <c r="L234" s="97">
        <f t="shared" si="38"/>
        <v>30</v>
      </c>
      <c r="M234" s="97">
        <f t="shared" si="31"/>
        <v>216</v>
      </c>
      <c r="N234" s="97">
        <f>RANK(D234,$D$2:$D$314,0)</f>
        <v>253</v>
      </c>
      <c r="O234" s="97">
        <f t="shared" si="32"/>
        <v>161</v>
      </c>
      <c r="P234" s="97">
        <f t="shared" si="33"/>
        <v>263</v>
      </c>
      <c r="Q234" s="97">
        <f t="shared" si="34"/>
        <v>178</v>
      </c>
      <c r="R234" s="97">
        <f t="shared" si="35"/>
        <v>168</v>
      </c>
      <c r="S234" s="97">
        <f t="shared" si="36"/>
        <v>263</v>
      </c>
    </row>
    <row r="235" customHeight="1" spans="1:19">
      <c r="A235" s="79">
        <v>190639</v>
      </c>
      <c r="B235" s="80" t="s">
        <v>264</v>
      </c>
      <c r="C235" s="83">
        <v>81.5</v>
      </c>
      <c r="D235" s="84">
        <v>74</v>
      </c>
      <c r="E235" s="83">
        <v>77</v>
      </c>
      <c r="F235" s="84">
        <v>92</v>
      </c>
      <c r="G235" s="83">
        <v>78</v>
      </c>
      <c r="H235" s="90">
        <v>53</v>
      </c>
      <c r="I235" s="98">
        <v>71</v>
      </c>
      <c r="J235" s="97">
        <f t="shared" si="30"/>
        <v>526.5</v>
      </c>
      <c r="K235" s="97">
        <f t="shared" si="37"/>
        <v>64</v>
      </c>
      <c r="L235" s="97">
        <f t="shared" si="38"/>
        <v>8</v>
      </c>
      <c r="M235" s="97">
        <f t="shared" si="31"/>
        <v>42</v>
      </c>
      <c r="N235" s="97">
        <f>RANK(D235,$D$2:$D$314,0)</f>
        <v>36</v>
      </c>
      <c r="O235" s="97">
        <f t="shared" si="32"/>
        <v>52</v>
      </c>
      <c r="P235" s="97">
        <f t="shared" si="33"/>
        <v>49</v>
      </c>
      <c r="Q235" s="97">
        <f t="shared" si="34"/>
        <v>79</v>
      </c>
      <c r="R235" s="97">
        <f t="shared" si="35"/>
        <v>141</v>
      </c>
      <c r="S235" s="97">
        <f t="shared" si="36"/>
        <v>73</v>
      </c>
    </row>
    <row r="236" customHeight="1" spans="1:19">
      <c r="A236" s="79">
        <v>190640</v>
      </c>
      <c r="B236" s="80" t="s">
        <v>265</v>
      </c>
      <c r="C236" s="83">
        <v>69.5</v>
      </c>
      <c r="D236" s="84">
        <v>48</v>
      </c>
      <c r="E236" s="83">
        <v>71.5</v>
      </c>
      <c r="F236" s="84">
        <v>88</v>
      </c>
      <c r="G236" s="83">
        <v>80</v>
      </c>
      <c r="H236" s="90">
        <v>97</v>
      </c>
      <c r="I236" s="98">
        <v>91</v>
      </c>
      <c r="J236" s="97">
        <f t="shared" si="30"/>
        <v>545</v>
      </c>
      <c r="K236" s="97">
        <f t="shared" si="37"/>
        <v>47</v>
      </c>
      <c r="L236" s="97">
        <f t="shared" si="38"/>
        <v>5</v>
      </c>
      <c r="M236" s="97">
        <f t="shared" si="31"/>
        <v>141</v>
      </c>
      <c r="N236" s="97">
        <f>RANK(D236,$D$2:$D$314,0)</f>
        <v>130</v>
      </c>
      <c r="O236" s="97">
        <f t="shared" si="32"/>
        <v>87</v>
      </c>
      <c r="P236" s="97">
        <f t="shared" si="33"/>
        <v>88</v>
      </c>
      <c r="Q236" s="97">
        <f t="shared" si="34"/>
        <v>57</v>
      </c>
      <c r="R236" s="97">
        <f t="shared" si="35"/>
        <v>7</v>
      </c>
      <c r="S236" s="97">
        <f t="shared" si="36"/>
        <v>12</v>
      </c>
    </row>
    <row r="237" customHeight="1" spans="1:19">
      <c r="A237" s="79">
        <v>190641</v>
      </c>
      <c r="B237" s="80" t="s">
        <v>266</v>
      </c>
      <c r="C237" s="85">
        <v>65.5</v>
      </c>
      <c r="D237" s="84">
        <v>33</v>
      </c>
      <c r="E237" s="83">
        <v>57.5</v>
      </c>
      <c r="F237" s="84">
        <v>81</v>
      </c>
      <c r="G237" s="83">
        <v>54</v>
      </c>
      <c r="H237" s="90">
        <v>35</v>
      </c>
      <c r="I237" s="98">
        <v>45</v>
      </c>
      <c r="J237" s="97">
        <f t="shared" si="30"/>
        <v>371</v>
      </c>
      <c r="K237" s="97">
        <f t="shared" si="37"/>
        <v>194</v>
      </c>
      <c r="L237" s="97">
        <f t="shared" si="38"/>
        <v>26</v>
      </c>
      <c r="M237" s="97">
        <f t="shared" si="31"/>
        <v>182</v>
      </c>
      <c r="N237" s="97">
        <f>RANK(D237,$D$2:$D$314,0)</f>
        <v>191</v>
      </c>
      <c r="O237" s="97">
        <f t="shared" si="32"/>
        <v>148</v>
      </c>
      <c r="P237" s="97">
        <f t="shared" si="33"/>
        <v>144</v>
      </c>
      <c r="Q237" s="97">
        <f t="shared" si="34"/>
        <v>204</v>
      </c>
      <c r="R237" s="97">
        <f t="shared" si="35"/>
        <v>240</v>
      </c>
      <c r="S237" s="97">
        <f t="shared" si="36"/>
        <v>193</v>
      </c>
    </row>
    <row r="238" customHeight="1" spans="1:19">
      <c r="A238" s="79">
        <v>190701</v>
      </c>
      <c r="B238" s="80" t="s">
        <v>267</v>
      </c>
      <c r="C238" s="81">
        <v>56.5</v>
      </c>
      <c r="D238" s="82">
        <v>41</v>
      </c>
      <c r="E238" s="81">
        <v>47</v>
      </c>
      <c r="F238" s="82">
        <v>79</v>
      </c>
      <c r="G238" s="81">
        <v>54</v>
      </c>
      <c r="H238" s="89">
        <v>38</v>
      </c>
      <c r="I238" s="96">
        <v>42</v>
      </c>
      <c r="J238" s="97">
        <f t="shared" si="30"/>
        <v>357.5</v>
      </c>
      <c r="K238" s="97">
        <f t="shared" si="37"/>
        <v>202</v>
      </c>
      <c r="L238" s="97">
        <f>RANK(J238,$J$238:$J$275,0)</f>
        <v>19</v>
      </c>
      <c r="M238" s="97">
        <f t="shared" si="31"/>
        <v>236</v>
      </c>
      <c r="N238" s="97">
        <f>RANK(D238,$D$2:$D$314,0)</f>
        <v>165</v>
      </c>
      <c r="O238" s="97">
        <f t="shared" si="32"/>
        <v>194</v>
      </c>
      <c r="P238" s="97">
        <f t="shared" si="33"/>
        <v>156</v>
      </c>
      <c r="Q238" s="97">
        <f t="shared" si="34"/>
        <v>204</v>
      </c>
      <c r="R238" s="97">
        <f t="shared" si="35"/>
        <v>226</v>
      </c>
      <c r="S238" s="97">
        <f t="shared" si="36"/>
        <v>210</v>
      </c>
    </row>
    <row r="239" customHeight="1" spans="1:19">
      <c r="A239" s="79">
        <v>190702</v>
      </c>
      <c r="B239" s="80" t="s">
        <v>268</v>
      </c>
      <c r="C239" s="83">
        <v>81</v>
      </c>
      <c r="D239" s="84">
        <v>62</v>
      </c>
      <c r="E239" s="83">
        <v>76</v>
      </c>
      <c r="F239" s="84">
        <v>86</v>
      </c>
      <c r="G239" s="83">
        <v>80</v>
      </c>
      <c r="H239" s="90">
        <v>71</v>
      </c>
      <c r="I239" s="98">
        <v>66</v>
      </c>
      <c r="J239" s="97">
        <f t="shared" si="30"/>
        <v>522</v>
      </c>
      <c r="K239" s="97">
        <f t="shared" si="37"/>
        <v>65</v>
      </c>
      <c r="L239" s="97">
        <f t="shared" ref="L239:L275" si="39">RANK(J239,$J$238:$J$275,0)</f>
        <v>6</v>
      </c>
      <c r="M239" s="97">
        <f t="shared" si="31"/>
        <v>48</v>
      </c>
      <c r="N239" s="97">
        <f>RANK(D239,$D$2:$D$314,0)</f>
        <v>71</v>
      </c>
      <c r="O239" s="97">
        <f t="shared" si="32"/>
        <v>57</v>
      </c>
      <c r="P239" s="97">
        <f t="shared" si="33"/>
        <v>111</v>
      </c>
      <c r="Q239" s="97">
        <f t="shared" si="34"/>
        <v>57</v>
      </c>
      <c r="R239" s="97">
        <f t="shared" si="35"/>
        <v>79</v>
      </c>
      <c r="S239" s="97">
        <f t="shared" si="36"/>
        <v>92</v>
      </c>
    </row>
    <row r="240" customHeight="1" spans="1:19">
      <c r="A240" s="79">
        <v>190703</v>
      </c>
      <c r="B240" s="80" t="s">
        <v>269</v>
      </c>
      <c r="C240" s="83">
        <v>69.5</v>
      </c>
      <c r="D240" s="84">
        <v>61</v>
      </c>
      <c r="E240" s="83">
        <v>70.5</v>
      </c>
      <c r="F240" s="84">
        <v>98</v>
      </c>
      <c r="G240" s="83">
        <v>80</v>
      </c>
      <c r="H240" s="90">
        <v>46</v>
      </c>
      <c r="I240" s="98">
        <v>46</v>
      </c>
      <c r="J240" s="97">
        <f t="shared" si="30"/>
        <v>471</v>
      </c>
      <c r="K240" s="97">
        <f t="shared" si="37"/>
        <v>105</v>
      </c>
      <c r="L240" s="97">
        <f t="shared" si="39"/>
        <v>9</v>
      </c>
      <c r="M240" s="97">
        <f t="shared" si="31"/>
        <v>141</v>
      </c>
      <c r="N240" s="97">
        <f>RANK(D240,$D$2:$D$314,0)</f>
        <v>74</v>
      </c>
      <c r="O240" s="97">
        <f t="shared" si="32"/>
        <v>94</v>
      </c>
      <c r="P240" s="97">
        <f t="shared" si="33"/>
        <v>4</v>
      </c>
      <c r="Q240" s="97">
        <f t="shared" si="34"/>
        <v>57</v>
      </c>
      <c r="R240" s="97">
        <f t="shared" si="35"/>
        <v>170</v>
      </c>
      <c r="S240" s="97">
        <f t="shared" si="36"/>
        <v>186</v>
      </c>
    </row>
    <row r="241" customHeight="1" spans="1:19">
      <c r="A241" s="79">
        <v>190704</v>
      </c>
      <c r="B241" s="80" t="s">
        <v>270</v>
      </c>
      <c r="C241" s="83">
        <v>59</v>
      </c>
      <c r="D241" s="84">
        <v>17</v>
      </c>
      <c r="E241" s="83">
        <v>37</v>
      </c>
      <c r="F241" s="84">
        <v>77</v>
      </c>
      <c r="G241" s="83">
        <v>39</v>
      </c>
      <c r="H241" s="90">
        <v>35</v>
      </c>
      <c r="I241" s="98">
        <v>29</v>
      </c>
      <c r="J241" s="97">
        <f t="shared" si="30"/>
        <v>293</v>
      </c>
      <c r="K241" s="97">
        <f t="shared" si="37"/>
        <v>261</v>
      </c>
      <c r="L241" s="97">
        <f t="shared" si="39"/>
        <v>30</v>
      </c>
      <c r="M241" s="97">
        <f t="shared" si="31"/>
        <v>227</v>
      </c>
      <c r="N241" s="97">
        <f>RANK(D241,$D$2:$D$314,0)</f>
        <v>252</v>
      </c>
      <c r="O241" s="97">
        <f t="shared" si="32"/>
        <v>238</v>
      </c>
      <c r="P241" s="97">
        <f t="shared" si="33"/>
        <v>174</v>
      </c>
      <c r="Q241" s="97">
        <f t="shared" si="34"/>
        <v>255</v>
      </c>
      <c r="R241" s="97">
        <f t="shared" si="35"/>
        <v>240</v>
      </c>
      <c r="S241" s="97">
        <f t="shared" si="36"/>
        <v>271</v>
      </c>
    </row>
    <row r="242" customHeight="1" spans="1:19">
      <c r="A242" s="79">
        <v>190705</v>
      </c>
      <c r="B242" s="80" t="s">
        <v>271</v>
      </c>
      <c r="C242" s="83">
        <v>73.5</v>
      </c>
      <c r="D242" s="84">
        <v>82</v>
      </c>
      <c r="E242" s="83">
        <v>66.5</v>
      </c>
      <c r="F242" s="84">
        <v>89</v>
      </c>
      <c r="G242" s="83">
        <v>93</v>
      </c>
      <c r="H242" s="90">
        <v>84</v>
      </c>
      <c r="I242" s="98">
        <v>73</v>
      </c>
      <c r="J242" s="97">
        <f t="shared" si="30"/>
        <v>561</v>
      </c>
      <c r="K242" s="97">
        <f t="shared" si="37"/>
        <v>33</v>
      </c>
      <c r="L242" s="97">
        <f t="shared" si="39"/>
        <v>5</v>
      </c>
      <c r="M242" s="97">
        <f t="shared" si="31"/>
        <v>101</v>
      </c>
      <c r="N242" s="97">
        <f>RANK(D242,$D$2:$D$314,0)</f>
        <v>20</v>
      </c>
      <c r="O242" s="97">
        <f t="shared" si="32"/>
        <v>113</v>
      </c>
      <c r="P242" s="97">
        <f t="shared" si="33"/>
        <v>74</v>
      </c>
      <c r="Q242" s="97">
        <f t="shared" si="34"/>
        <v>6</v>
      </c>
      <c r="R242" s="97">
        <f t="shared" si="35"/>
        <v>38</v>
      </c>
      <c r="S242" s="97">
        <f t="shared" si="36"/>
        <v>61</v>
      </c>
    </row>
    <row r="243" customHeight="1" spans="1:19">
      <c r="A243" s="79">
        <v>190706</v>
      </c>
      <c r="B243" s="80" t="s">
        <v>272</v>
      </c>
      <c r="C243" s="83">
        <v>69.5</v>
      </c>
      <c r="D243" s="84">
        <v>58.5</v>
      </c>
      <c r="E243" s="83">
        <v>61</v>
      </c>
      <c r="F243" s="84">
        <v>86</v>
      </c>
      <c r="G243" s="83">
        <v>71</v>
      </c>
      <c r="H243" s="90">
        <v>79</v>
      </c>
      <c r="I243" s="98">
        <v>70</v>
      </c>
      <c r="J243" s="97">
        <f t="shared" si="30"/>
        <v>495</v>
      </c>
      <c r="K243" s="97">
        <f t="shared" si="37"/>
        <v>86</v>
      </c>
      <c r="L243" s="97">
        <f t="shared" si="39"/>
        <v>7</v>
      </c>
      <c r="M243" s="97">
        <f t="shared" si="31"/>
        <v>141</v>
      </c>
      <c r="N243" s="97">
        <f>RANK(D243,$D$2:$D$314,0)</f>
        <v>81</v>
      </c>
      <c r="O243" s="97">
        <f t="shared" si="32"/>
        <v>133</v>
      </c>
      <c r="P243" s="97">
        <f t="shared" si="33"/>
        <v>111</v>
      </c>
      <c r="Q243" s="97">
        <f t="shared" si="34"/>
        <v>117</v>
      </c>
      <c r="R243" s="97">
        <f t="shared" si="35"/>
        <v>54</v>
      </c>
      <c r="S243" s="97">
        <f t="shared" si="36"/>
        <v>77</v>
      </c>
    </row>
    <row r="244" customHeight="1" spans="1:19">
      <c r="A244" s="79">
        <v>190707</v>
      </c>
      <c r="B244" s="80" t="s">
        <v>273</v>
      </c>
      <c r="C244" s="83">
        <v>53.5</v>
      </c>
      <c r="D244" s="84">
        <v>20</v>
      </c>
      <c r="E244" s="83">
        <v>35</v>
      </c>
      <c r="F244" s="84">
        <v>75</v>
      </c>
      <c r="G244" s="83">
        <v>57</v>
      </c>
      <c r="H244" s="90">
        <v>43</v>
      </c>
      <c r="I244" s="98">
        <v>38</v>
      </c>
      <c r="J244" s="97">
        <f t="shared" si="30"/>
        <v>321.5</v>
      </c>
      <c r="K244" s="97">
        <f t="shared" si="37"/>
        <v>232</v>
      </c>
      <c r="L244" s="97">
        <f t="shared" si="39"/>
        <v>24</v>
      </c>
      <c r="M244" s="97">
        <f t="shared" si="31"/>
        <v>251</v>
      </c>
      <c r="N244" s="97">
        <f>RANK(D244,$D$2:$D$314,0)</f>
        <v>239</v>
      </c>
      <c r="O244" s="97">
        <f t="shared" si="32"/>
        <v>247</v>
      </c>
      <c r="P244" s="97">
        <f t="shared" si="33"/>
        <v>198</v>
      </c>
      <c r="Q244" s="97">
        <f t="shared" si="34"/>
        <v>191</v>
      </c>
      <c r="R244" s="97">
        <f t="shared" si="35"/>
        <v>188</v>
      </c>
      <c r="S244" s="97">
        <f t="shared" si="36"/>
        <v>231</v>
      </c>
    </row>
    <row r="245" customHeight="1" spans="1:19">
      <c r="A245" s="79">
        <v>190708</v>
      </c>
      <c r="B245" s="80" t="s">
        <v>274</v>
      </c>
      <c r="C245" s="83">
        <v>57.5</v>
      </c>
      <c r="D245" s="84">
        <v>49</v>
      </c>
      <c r="E245" s="83">
        <v>48.5</v>
      </c>
      <c r="F245" s="84">
        <v>67</v>
      </c>
      <c r="G245" s="83">
        <v>59</v>
      </c>
      <c r="H245" s="90">
        <v>46</v>
      </c>
      <c r="I245" s="98">
        <v>46</v>
      </c>
      <c r="J245" s="97">
        <f t="shared" si="30"/>
        <v>373</v>
      </c>
      <c r="K245" s="97">
        <f t="shared" si="37"/>
        <v>192</v>
      </c>
      <c r="L245" s="97">
        <f t="shared" si="39"/>
        <v>18</v>
      </c>
      <c r="M245" s="97">
        <f t="shared" si="31"/>
        <v>231</v>
      </c>
      <c r="N245" s="97">
        <f>RANK(D245,$D$2:$D$314,0)</f>
        <v>125</v>
      </c>
      <c r="O245" s="97">
        <f t="shared" si="32"/>
        <v>191</v>
      </c>
      <c r="P245" s="97">
        <f t="shared" si="33"/>
        <v>243</v>
      </c>
      <c r="Q245" s="97">
        <f t="shared" si="34"/>
        <v>185</v>
      </c>
      <c r="R245" s="97">
        <f t="shared" si="35"/>
        <v>170</v>
      </c>
      <c r="S245" s="97">
        <f t="shared" si="36"/>
        <v>186</v>
      </c>
    </row>
    <row r="246" customHeight="1" spans="1:19">
      <c r="A246" s="79">
        <v>190709</v>
      </c>
      <c r="B246" s="80" t="s">
        <v>275</v>
      </c>
      <c r="C246" s="83">
        <v>66.5</v>
      </c>
      <c r="D246" s="84">
        <v>4</v>
      </c>
      <c r="E246" s="83">
        <v>39.5</v>
      </c>
      <c r="F246" s="84">
        <v>72</v>
      </c>
      <c r="G246" s="83">
        <v>65</v>
      </c>
      <c r="H246" s="90">
        <v>17</v>
      </c>
      <c r="I246" s="98">
        <v>38</v>
      </c>
      <c r="J246" s="97">
        <f t="shared" si="30"/>
        <v>302</v>
      </c>
      <c r="K246" s="97">
        <f t="shared" si="37"/>
        <v>254</v>
      </c>
      <c r="L246" s="97">
        <f t="shared" si="39"/>
        <v>28</v>
      </c>
      <c r="M246" s="97">
        <f t="shared" si="31"/>
        <v>175</v>
      </c>
      <c r="N246" s="97">
        <f>RANK(D246,$D$2:$D$314,0)</f>
        <v>306</v>
      </c>
      <c r="O246" s="97">
        <f t="shared" si="32"/>
        <v>227</v>
      </c>
      <c r="P246" s="97">
        <f t="shared" si="33"/>
        <v>222</v>
      </c>
      <c r="Q246" s="97">
        <f t="shared" si="34"/>
        <v>151</v>
      </c>
      <c r="R246" s="97">
        <f t="shared" si="35"/>
        <v>301</v>
      </c>
      <c r="S246" s="97">
        <f t="shared" si="36"/>
        <v>231</v>
      </c>
    </row>
    <row r="247" customHeight="1" spans="1:19">
      <c r="A247" s="79">
        <v>190710</v>
      </c>
      <c r="B247" s="80" t="s">
        <v>276</v>
      </c>
      <c r="C247" s="83">
        <v>69</v>
      </c>
      <c r="D247" s="84">
        <v>22</v>
      </c>
      <c r="E247" s="83">
        <v>42</v>
      </c>
      <c r="F247" s="84">
        <v>80</v>
      </c>
      <c r="G247" s="83">
        <v>63</v>
      </c>
      <c r="H247" s="90">
        <v>57</v>
      </c>
      <c r="I247" s="98">
        <v>47</v>
      </c>
      <c r="J247" s="97">
        <f t="shared" si="30"/>
        <v>380</v>
      </c>
      <c r="K247" s="97">
        <f t="shared" si="37"/>
        <v>185</v>
      </c>
      <c r="L247" s="97">
        <f t="shared" si="39"/>
        <v>16</v>
      </c>
      <c r="M247" s="97">
        <f t="shared" si="31"/>
        <v>150</v>
      </c>
      <c r="N247" s="97">
        <f>RANK(D247,$D$2:$D$314,0)</f>
        <v>229</v>
      </c>
      <c r="O247" s="97">
        <f t="shared" si="32"/>
        <v>218</v>
      </c>
      <c r="P247" s="97">
        <f t="shared" si="33"/>
        <v>151</v>
      </c>
      <c r="Q247" s="97">
        <f t="shared" si="34"/>
        <v>160</v>
      </c>
      <c r="R247" s="97">
        <f t="shared" si="35"/>
        <v>130</v>
      </c>
      <c r="S247" s="97">
        <f t="shared" si="36"/>
        <v>182</v>
      </c>
    </row>
    <row r="248" customHeight="1" spans="1:19">
      <c r="A248" s="79">
        <v>190711</v>
      </c>
      <c r="B248" s="80" t="s">
        <v>277</v>
      </c>
      <c r="C248" s="83">
        <v>62</v>
      </c>
      <c r="D248" s="84">
        <v>27.5</v>
      </c>
      <c r="E248" s="83">
        <v>30</v>
      </c>
      <c r="F248" s="84">
        <v>78</v>
      </c>
      <c r="G248" s="83">
        <v>41</v>
      </c>
      <c r="H248" s="90">
        <v>51</v>
      </c>
      <c r="I248" s="98">
        <v>55</v>
      </c>
      <c r="J248" s="97">
        <f t="shared" si="30"/>
        <v>344.5</v>
      </c>
      <c r="K248" s="97">
        <f t="shared" si="37"/>
        <v>216</v>
      </c>
      <c r="L248" s="97">
        <f t="shared" si="39"/>
        <v>22</v>
      </c>
      <c r="M248" s="97">
        <f t="shared" si="31"/>
        <v>206</v>
      </c>
      <c r="N248" s="97">
        <f>RANK(D248,$D$2:$D$314,0)</f>
        <v>212</v>
      </c>
      <c r="O248" s="97">
        <f t="shared" si="32"/>
        <v>265</v>
      </c>
      <c r="P248" s="97">
        <f t="shared" si="33"/>
        <v>164</v>
      </c>
      <c r="Q248" s="97">
        <f t="shared" si="34"/>
        <v>246</v>
      </c>
      <c r="R248" s="97">
        <f t="shared" si="35"/>
        <v>149</v>
      </c>
      <c r="S248" s="97">
        <f t="shared" si="36"/>
        <v>141</v>
      </c>
    </row>
    <row r="249" customHeight="1" spans="1:19">
      <c r="A249" s="79">
        <v>190712</v>
      </c>
      <c r="B249" s="80" t="s">
        <v>278</v>
      </c>
      <c r="C249" s="83">
        <v>41.5</v>
      </c>
      <c r="D249" s="84">
        <v>6</v>
      </c>
      <c r="E249" s="83">
        <v>35</v>
      </c>
      <c r="F249" s="84">
        <v>51</v>
      </c>
      <c r="G249" s="83">
        <v>29</v>
      </c>
      <c r="H249" s="90">
        <v>24</v>
      </c>
      <c r="I249" s="98">
        <v>18</v>
      </c>
      <c r="J249" s="97">
        <f t="shared" si="30"/>
        <v>204.5</v>
      </c>
      <c r="K249" s="97">
        <f t="shared" si="37"/>
        <v>293</v>
      </c>
      <c r="L249" s="97">
        <f t="shared" si="39"/>
        <v>33</v>
      </c>
      <c r="M249" s="97">
        <f t="shared" si="31"/>
        <v>282</v>
      </c>
      <c r="N249" s="97">
        <f>RANK(D249,$D$2:$D$314,0)</f>
        <v>302</v>
      </c>
      <c r="O249" s="97">
        <f t="shared" si="32"/>
        <v>247</v>
      </c>
      <c r="P249" s="97">
        <f t="shared" si="33"/>
        <v>289</v>
      </c>
      <c r="Q249" s="97">
        <f t="shared" si="34"/>
        <v>282</v>
      </c>
      <c r="R249" s="97">
        <f t="shared" si="35"/>
        <v>284</v>
      </c>
      <c r="S249" s="97">
        <f t="shared" si="36"/>
        <v>302</v>
      </c>
    </row>
    <row r="250" customHeight="1" spans="1:19">
      <c r="A250" s="79">
        <v>190713</v>
      </c>
      <c r="B250" s="80" t="s">
        <v>279</v>
      </c>
      <c r="C250" s="83">
        <v>52</v>
      </c>
      <c r="D250" s="84">
        <v>23</v>
      </c>
      <c r="E250" s="83">
        <v>31.5</v>
      </c>
      <c r="F250" s="84">
        <v>73</v>
      </c>
      <c r="G250" s="83">
        <v>55</v>
      </c>
      <c r="H250" s="90">
        <v>41</v>
      </c>
      <c r="I250" s="98">
        <v>31</v>
      </c>
      <c r="J250" s="97">
        <f t="shared" si="30"/>
        <v>306.5</v>
      </c>
      <c r="K250" s="97">
        <f t="shared" si="37"/>
        <v>248</v>
      </c>
      <c r="L250" s="97">
        <f t="shared" si="39"/>
        <v>26</v>
      </c>
      <c r="M250" s="97">
        <f t="shared" si="31"/>
        <v>258</v>
      </c>
      <c r="N250" s="97">
        <f>RANK(D250,$D$2:$D$314,0)</f>
        <v>227</v>
      </c>
      <c r="O250" s="97">
        <f t="shared" si="32"/>
        <v>259</v>
      </c>
      <c r="P250" s="97">
        <f t="shared" si="33"/>
        <v>215</v>
      </c>
      <c r="Q250" s="97">
        <f t="shared" si="34"/>
        <v>197</v>
      </c>
      <c r="R250" s="97">
        <f t="shared" si="35"/>
        <v>197</v>
      </c>
      <c r="S250" s="97">
        <f t="shared" si="36"/>
        <v>258</v>
      </c>
    </row>
    <row r="251" customHeight="1" spans="1:19">
      <c r="A251" s="79">
        <v>190714</v>
      </c>
      <c r="B251" s="80" t="s">
        <v>280</v>
      </c>
      <c r="C251" s="83">
        <v>55</v>
      </c>
      <c r="D251" s="84">
        <v>22</v>
      </c>
      <c r="E251" s="83">
        <v>38</v>
      </c>
      <c r="F251" s="84">
        <v>76</v>
      </c>
      <c r="G251" s="83">
        <v>49</v>
      </c>
      <c r="H251" s="90">
        <v>39.5</v>
      </c>
      <c r="I251" s="98">
        <v>43</v>
      </c>
      <c r="J251" s="97">
        <f t="shared" si="30"/>
        <v>322.5</v>
      </c>
      <c r="K251" s="97">
        <f t="shared" si="37"/>
        <v>230</v>
      </c>
      <c r="L251" s="97">
        <f t="shared" si="39"/>
        <v>23</v>
      </c>
      <c r="M251" s="97">
        <f t="shared" si="31"/>
        <v>240</v>
      </c>
      <c r="N251" s="97">
        <f>RANK(D251,$D$2:$D$314,0)</f>
        <v>229</v>
      </c>
      <c r="O251" s="97">
        <f t="shared" si="32"/>
        <v>235</v>
      </c>
      <c r="P251" s="97">
        <f t="shared" si="33"/>
        <v>188</v>
      </c>
      <c r="Q251" s="97">
        <f t="shared" si="34"/>
        <v>219</v>
      </c>
      <c r="R251" s="97">
        <f t="shared" si="35"/>
        <v>216</v>
      </c>
      <c r="S251" s="97">
        <f t="shared" si="36"/>
        <v>204</v>
      </c>
    </row>
    <row r="252" customHeight="1" spans="1:19">
      <c r="A252" s="79">
        <v>190715</v>
      </c>
      <c r="B252" s="80" t="s">
        <v>281</v>
      </c>
      <c r="C252" s="83">
        <v>57.5</v>
      </c>
      <c r="D252" s="84">
        <v>14</v>
      </c>
      <c r="E252" s="83">
        <v>34</v>
      </c>
      <c r="F252" s="84">
        <v>69</v>
      </c>
      <c r="G252" s="83">
        <v>60</v>
      </c>
      <c r="H252" s="90">
        <v>35.5</v>
      </c>
      <c r="I252" s="98">
        <v>27</v>
      </c>
      <c r="J252" s="97">
        <f t="shared" si="30"/>
        <v>297</v>
      </c>
      <c r="K252" s="97">
        <f t="shared" si="37"/>
        <v>256</v>
      </c>
      <c r="L252" s="97">
        <f t="shared" si="39"/>
        <v>29</v>
      </c>
      <c r="M252" s="97">
        <f t="shared" si="31"/>
        <v>231</v>
      </c>
      <c r="N252" s="97">
        <f>RANK(D252,$D$2:$D$314,0)</f>
        <v>258</v>
      </c>
      <c r="O252" s="97">
        <f t="shared" si="32"/>
        <v>251</v>
      </c>
      <c r="P252" s="97">
        <f t="shared" si="33"/>
        <v>235</v>
      </c>
      <c r="Q252" s="97">
        <f t="shared" si="34"/>
        <v>178</v>
      </c>
      <c r="R252" s="97">
        <f t="shared" si="35"/>
        <v>239</v>
      </c>
      <c r="S252" s="97">
        <f t="shared" si="36"/>
        <v>280</v>
      </c>
    </row>
    <row r="253" customHeight="1" spans="1:19">
      <c r="A253" s="79">
        <v>190716</v>
      </c>
      <c r="B253" s="80" t="s">
        <v>282</v>
      </c>
      <c r="C253" s="83">
        <v>20.5</v>
      </c>
      <c r="D253" s="84">
        <v>12</v>
      </c>
      <c r="E253" s="83">
        <v>22</v>
      </c>
      <c r="F253" s="84">
        <v>63</v>
      </c>
      <c r="G253" s="83">
        <v>25</v>
      </c>
      <c r="H253" s="90">
        <v>25</v>
      </c>
      <c r="I253" s="98">
        <v>31</v>
      </c>
      <c r="J253" s="97">
        <f t="shared" si="30"/>
        <v>198.5</v>
      </c>
      <c r="K253" s="97">
        <f t="shared" si="37"/>
        <v>299</v>
      </c>
      <c r="L253" s="97">
        <f t="shared" si="39"/>
        <v>35</v>
      </c>
      <c r="M253" s="97">
        <f t="shared" si="31"/>
        <v>304</v>
      </c>
      <c r="N253" s="97">
        <f>RANK(D253,$D$2:$D$314,0)</f>
        <v>271</v>
      </c>
      <c r="O253" s="97">
        <f t="shared" si="32"/>
        <v>300</v>
      </c>
      <c r="P253" s="97">
        <f t="shared" si="33"/>
        <v>256</v>
      </c>
      <c r="Q253" s="97">
        <f t="shared" si="34"/>
        <v>291</v>
      </c>
      <c r="R253" s="97">
        <f t="shared" si="35"/>
        <v>278</v>
      </c>
      <c r="S253" s="97">
        <f t="shared" si="36"/>
        <v>258</v>
      </c>
    </row>
    <row r="254" customHeight="1" spans="1:19">
      <c r="A254" s="79">
        <v>190717</v>
      </c>
      <c r="B254" s="80" t="s">
        <v>283</v>
      </c>
      <c r="C254" s="83">
        <v>80.5</v>
      </c>
      <c r="D254" s="84">
        <v>36</v>
      </c>
      <c r="E254" s="83">
        <v>72</v>
      </c>
      <c r="F254" s="84">
        <v>90</v>
      </c>
      <c r="G254" s="83">
        <v>76</v>
      </c>
      <c r="H254" s="90">
        <v>54</v>
      </c>
      <c r="I254" s="98">
        <v>63</v>
      </c>
      <c r="J254" s="97">
        <f t="shared" si="30"/>
        <v>471.5</v>
      </c>
      <c r="K254" s="97">
        <f t="shared" si="37"/>
        <v>104</v>
      </c>
      <c r="L254" s="97">
        <f t="shared" si="39"/>
        <v>8</v>
      </c>
      <c r="M254" s="97">
        <f t="shared" si="31"/>
        <v>53</v>
      </c>
      <c r="N254" s="97">
        <f>RANK(D254,$D$2:$D$314,0)</f>
        <v>178</v>
      </c>
      <c r="O254" s="97">
        <f t="shared" si="32"/>
        <v>84</v>
      </c>
      <c r="P254" s="97">
        <f t="shared" si="33"/>
        <v>67</v>
      </c>
      <c r="Q254" s="97">
        <f t="shared" si="34"/>
        <v>90</v>
      </c>
      <c r="R254" s="97">
        <f t="shared" si="35"/>
        <v>140</v>
      </c>
      <c r="S254" s="97">
        <f t="shared" si="36"/>
        <v>99</v>
      </c>
    </row>
    <row r="255" customHeight="1" spans="1:19">
      <c r="A255" s="79">
        <v>190718</v>
      </c>
      <c r="B255" s="80" t="s">
        <v>284</v>
      </c>
      <c r="C255" s="83">
        <v>66.5</v>
      </c>
      <c r="D255" s="84">
        <v>53</v>
      </c>
      <c r="E255" s="83">
        <v>49</v>
      </c>
      <c r="F255" s="84">
        <v>93</v>
      </c>
      <c r="G255" s="83">
        <v>67</v>
      </c>
      <c r="H255" s="90">
        <v>41</v>
      </c>
      <c r="I255" s="98">
        <v>60</v>
      </c>
      <c r="J255" s="97">
        <f t="shared" si="30"/>
        <v>429.5</v>
      </c>
      <c r="K255" s="97">
        <f t="shared" si="37"/>
        <v>135</v>
      </c>
      <c r="L255" s="97">
        <f t="shared" si="39"/>
        <v>14</v>
      </c>
      <c r="M255" s="97">
        <f t="shared" si="31"/>
        <v>175</v>
      </c>
      <c r="N255" s="97">
        <f>RANK(D255,$D$2:$D$314,0)</f>
        <v>103</v>
      </c>
      <c r="O255" s="97">
        <f t="shared" si="32"/>
        <v>189</v>
      </c>
      <c r="P255" s="97">
        <f t="shared" si="33"/>
        <v>39</v>
      </c>
      <c r="Q255" s="97">
        <f t="shared" si="34"/>
        <v>140</v>
      </c>
      <c r="R255" s="97">
        <f t="shared" si="35"/>
        <v>197</v>
      </c>
      <c r="S255" s="97">
        <f t="shared" si="36"/>
        <v>113</v>
      </c>
    </row>
    <row r="256" customHeight="1" spans="1:19">
      <c r="A256" s="79">
        <v>190719</v>
      </c>
      <c r="B256" s="80" t="s">
        <v>285</v>
      </c>
      <c r="C256" s="83">
        <v>87.5</v>
      </c>
      <c r="D256" s="84">
        <v>78</v>
      </c>
      <c r="E256" s="83">
        <v>80</v>
      </c>
      <c r="F256" s="84">
        <v>99</v>
      </c>
      <c r="G256" s="83">
        <v>94</v>
      </c>
      <c r="H256" s="90">
        <v>94</v>
      </c>
      <c r="I256" s="98">
        <v>81</v>
      </c>
      <c r="J256" s="97">
        <f t="shared" si="30"/>
        <v>613.5</v>
      </c>
      <c r="K256" s="97">
        <f t="shared" si="37"/>
        <v>12</v>
      </c>
      <c r="L256" s="97">
        <f t="shared" si="39"/>
        <v>2</v>
      </c>
      <c r="M256" s="97">
        <f t="shared" si="31"/>
        <v>10</v>
      </c>
      <c r="N256" s="97">
        <f>RANK(D256,$D$2:$D$314,0)</f>
        <v>23</v>
      </c>
      <c r="O256" s="97">
        <f t="shared" si="32"/>
        <v>30</v>
      </c>
      <c r="P256" s="97">
        <f t="shared" si="33"/>
        <v>1</v>
      </c>
      <c r="Q256" s="97">
        <f t="shared" si="34"/>
        <v>5</v>
      </c>
      <c r="R256" s="97">
        <f t="shared" si="35"/>
        <v>15</v>
      </c>
      <c r="S256" s="97">
        <f t="shared" si="36"/>
        <v>36</v>
      </c>
    </row>
    <row r="257" customHeight="1" spans="1:19">
      <c r="A257" s="79">
        <v>190720</v>
      </c>
      <c r="B257" s="80" t="s">
        <v>286</v>
      </c>
      <c r="C257" s="83">
        <v>79.5</v>
      </c>
      <c r="D257" s="84">
        <v>69</v>
      </c>
      <c r="E257" s="83">
        <v>80</v>
      </c>
      <c r="F257" s="84">
        <v>96</v>
      </c>
      <c r="G257" s="83">
        <v>92</v>
      </c>
      <c r="H257" s="90">
        <v>84</v>
      </c>
      <c r="I257" s="98">
        <v>91</v>
      </c>
      <c r="J257" s="97">
        <f t="shared" si="30"/>
        <v>591.5</v>
      </c>
      <c r="K257" s="97">
        <f t="shared" si="37"/>
        <v>23</v>
      </c>
      <c r="L257" s="97">
        <f t="shared" si="39"/>
        <v>3</v>
      </c>
      <c r="M257" s="97">
        <f t="shared" si="31"/>
        <v>56</v>
      </c>
      <c r="N257" s="97">
        <f>RANK(D257,$D$2:$D$314,0)</f>
        <v>49</v>
      </c>
      <c r="O257" s="97">
        <f t="shared" si="32"/>
        <v>30</v>
      </c>
      <c r="P257" s="97">
        <f t="shared" si="33"/>
        <v>18</v>
      </c>
      <c r="Q257" s="97">
        <f t="shared" si="34"/>
        <v>7</v>
      </c>
      <c r="R257" s="97">
        <f t="shared" si="35"/>
        <v>38</v>
      </c>
      <c r="S257" s="97">
        <f t="shared" si="36"/>
        <v>12</v>
      </c>
    </row>
    <row r="258" customHeight="1" spans="1:19">
      <c r="A258" s="79">
        <v>190721</v>
      </c>
      <c r="B258" s="80" t="s">
        <v>287</v>
      </c>
      <c r="C258" s="83">
        <v>36.5</v>
      </c>
      <c r="D258" s="84">
        <v>8</v>
      </c>
      <c r="E258" s="83">
        <v>24</v>
      </c>
      <c r="F258" s="84">
        <v>41</v>
      </c>
      <c r="G258" s="83">
        <v>19</v>
      </c>
      <c r="H258" s="90">
        <v>20</v>
      </c>
      <c r="I258" s="98">
        <v>22</v>
      </c>
      <c r="J258" s="97">
        <f t="shared" ref="J258:J314" si="40">C258+D258+E258+F258+G258+H258+I258</f>
        <v>170.5</v>
      </c>
      <c r="K258" s="97">
        <f t="shared" si="37"/>
        <v>302</v>
      </c>
      <c r="L258" s="97">
        <f t="shared" si="39"/>
        <v>37</v>
      </c>
      <c r="M258" s="97">
        <f t="shared" ref="M258:M314" si="41">RANK(C258,$C$2:$C$314,0)</f>
        <v>293</v>
      </c>
      <c r="N258" s="97">
        <f>RANK(D258,$D$2:$D$314,0)</f>
        <v>295</v>
      </c>
      <c r="O258" s="97">
        <f t="shared" ref="O258:O314" si="42">RANK(E258,$E$2:$E$314,0)</f>
        <v>294</v>
      </c>
      <c r="P258" s="97">
        <f t="shared" ref="P258:P314" si="43">RANK(F258,$F$2:$F$314,0)</f>
        <v>299</v>
      </c>
      <c r="Q258" s="97">
        <f t="shared" ref="Q258:Q314" si="44">RANK(G258,$G$2:$G$314,0)</f>
        <v>300</v>
      </c>
      <c r="R258" s="97">
        <f t="shared" ref="R258:R314" si="45">RANK(H258,$H$2:$H$314,0)</f>
        <v>295</v>
      </c>
      <c r="S258" s="97">
        <f t="shared" ref="S258:S314" si="46">RANK(I258,$I$2:$I$314,0)</f>
        <v>296</v>
      </c>
    </row>
    <row r="259" customHeight="1" spans="1:19">
      <c r="A259" s="79">
        <v>190722</v>
      </c>
      <c r="B259" s="80" t="s">
        <v>288</v>
      </c>
      <c r="C259" s="83">
        <v>63</v>
      </c>
      <c r="D259" s="84">
        <v>68</v>
      </c>
      <c r="E259" s="83">
        <v>40.5</v>
      </c>
      <c r="F259" s="84">
        <v>75</v>
      </c>
      <c r="G259" s="83">
        <v>79</v>
      </c>
      <c r="H259" s="90">
        <v>65</v>
      </c>
      <c r="I259" s="98">
        <v>64</v>
      </c>
      <c r="J259" s="97">
        <f t="shared" si="40"/>
        <v>454.5</v>
      </c>
      <c r="K259" s="97">
        <f t="shared" ref="K259:K314" si="47">RANK(J259,$J$2:$J$314,0)</f>
        <v>116</v>
      </c>
      <c r="L259" s="97">
        <f t="shared" si="39"/>
        <v>11</v>
      </c>
      <c r="M259" s="97">
        <f t="shared" si="41"/>
        <v>201</v>
      </c>
      <c r="N259" s="97">
        <f>RANK(D259,$D$2:$D$314,0)</f>
        <v>53</v>
      </c>
      <c r="O259" s="97">
        <f t="shared" si="42"/>
        <v>225</v>
      </c>
      <c r="P259" s="97">
        <f t="shared" si="43"/>
        <v>198</v>
      </c>
      <c r="Q259" s="97">
        <f t="shared" si="44"/>
        <v>69</v>
      </c>
      <c r="R259" s="97">
        <f t="shared" si="45"/>
        <v>99</v>
      </c>
      <c r="S259" s="97">
        <f t="shared" si="46"/>
        <v>95</v>
      </c>
    </row>
    <row r="260" customHeight="1" spans="1:19">
      <c r="A260" s="79">
        <v>190723</v>
      </c>
      <c r="B260" s="80" t="s">
        <v>289</v>
      </c>
      <c r="C260" s="83">
        <v>47.5</v>
      </c>
      <c r="D260" s="84">
        <v>52.5</v>
      </c>
      <c r="E260" s="83">
        <v>32.5</v>
      </c>
      <c r="F260" s="84">
        <v>74</v>
      </c>
      <c r="G260" s="83">
        <v>49</v>
      </c>
      <c r="H260" s="90">
        <v>46</v>
      </c>
      <c r="I260" s="98">
        <v>45</v>
      </c>
      <c r="J260" s="97">
        <f t="shared" si="40"/>
        <v>346.5</v>
      </c>
      <c r="K260" s="97">
        <f t="shared" si="47"/>
        <v>215</v>
      </c>
      <c r="L260" s="97">
        <f t="shared" si="39"/>
        <v>21</v>
      </c>
      <c r="M260" s="97">
        <f t="shared" si="41"/>
        <v>271</v>
      </c>
      <c r="N260" s="97">
        <f>RANK(D260,$D$2:$D$314,0)</f>
        <v>109</v>
      </c>
      <c r="O260" s="97">
        <f t="shared" si="42"/>
        <v>253</v>
      </c>
      <c r="P260" s="97">
        <f t="shared" si="43"/>
        <v>208</v>
      </c>
      <c r="Q260" s="97">
        <f t="shared" si="44"/>
        <v>219</v>
      </c>
      <c r="R260" s="97">
        <f t="shared" si="45"/>
        <v>170</v>
      </c>
      <c r="S260" s="97">
        <f t="shared" si="46"/>
        <v>193</v>
      </c>
    </row>
    <row r="261" customHeight="1" spans="1:19">
      <c r="A261" s="79">
        <v>190724</v>
      </c>
      <c r="B261" s="80" t="s">
        <v>290</v>
      </c>
      <c r="C261" s="83">
        <v>46</v>
      </c>
      <c r="D261" s="84">
        <v>6</v>
      </c>
      <c r="E261" s="83">
        <v>36</v>
      </c>
      <c r="F261" s="84">
        <v>64</v>
      </c>
      <c r="G261" s="83">
        <v>54</v>
      </c>
      <c r="H261" s="90">
        <v>33</v>
      </c>
      <c r="I261" s="98">
        <v>40</v>
      </c>
      <c r="J261" s="97">
        <f t="shared" si="40"/>
        <v>279</v>
      </c>
      <c r="K261" s="97">
        <f t="shared" si="47"/>
        <v>267</v>
      </c>
      <c r="L261" s="97">
        <f t="shared" si="39"/>
        <v>32</v>
      </c>
      <c r="M261" s="97">
        <f t="shared" si="41"/>
        <v>279</v>
      </c>
      <c r="N261" s="97">
        <f>RANK(D261,$D$2:$D$314,0)</f>
        <v>302</v>
      </c>
      <c r="O261" s="97">
        <f t="shared" si="42"/>
        <v>241</v>
      </c>
      <c r="P261" s="97">
        <f t="shared" si="43"/>
        <v>253</v>
      </c>
      <c r="Q261" s="97">
        <f t="shared" si="44"/>
        <v>204</v>
      </c>
      <c r="R261" s="97">
        <f t="shared" si="45"/>
        <v>252</v>
      </c>
      <c r="S261" s="97">
        <f t="shared" si="46"/>
        <v>221</v>
      </c>
    </row>
    <row r="262" customHeight="1" spans="1:19">
      <c r="A262" s="79">
        <v>190725</v>
      </c>
      <c r="B262" s="80" t="s">
        <v>291</v>
      </c>
      <c r="C262" s="83">
        <v>70.5</v>
      </c>
      <c r="D262" s="84">
        <v>20</v>
      </c>
      <c r="E262" s="83">
        <v>17</v>
      </c>
      <c r="F262" s="84">
        <v>98</v>
      </c>
      <c r="G262" s="83">
        <v>75</v>
      </c>
      <c r="H262" s="90">
        <v>55</v>
      </c>
      <c r="I262" s="98">
        <v>42</v>
      </c>
      <c r="J262" s="97">
        <f t="shared" si="40"/>
        <v>377.5</v>
      </c>
      <c r="K262" s="97">
        <f t="shared" si="47"/>
        <v>187</v>
      </c>
      <c r="L262" s="97">
        <f t="shared" si="39"/>
        <v>17</v>
      </c>
      <c r="M262" s="97">
        <f t="shared" si="41"/>
        <v>130</v>
      </c>
      <c r="N262" s="97">
        <f>RANK(D262,$D$2:$D$314,0)</f>
        <v>239</v>
      </c>
      <c r="O262" s="97">
        <f t="shared" si="42"/>
        <v>306</v>
      </c>
      <c r="P262" s="97">
        <f t="shared" si="43"/>
        <v>4</v>
      </c>
      <c r="Q262" s="97">
        <f t="shared" si="44"/>
        <v>98</v>
      </c>
      <c r="R262" s="97">
        <f t="shared" si="45"/>
        <v>138</v>
      </c>
      <c r="S262" s="97">
        <f t="shared" si="46"/>
        <v>210</v>
      </c>
    </row>
    <row r="263" customHeight="1" spans="1:19">
      <c r="A263" s="79">
        <v>190726</v>
      </c>
      <c r="B263" s="80" t="s">
        <v>292</v>
      </c>
      <c r="C263" s="83">
        <v>69</v>
      </c>
      <c r="D263" s="84">
        <v>39</v>
      </c>
      <c r="E263" s="83">
        <v>72.5</v>
      </c>
      <c r="F263" s="84">
        <v>92</v>
      </c>
      <c r="G263" s="83">
        <v>79</v>
      </c>
      <c r="H263" s="90">
        <v>66</v>
      </c>
      <c r="I263" s="98">
        <v>51</v>
      </c>
      <c r="J263" s="97">
        <f t="shared" si="40"/>
        <v>468.5</v>
      </c>
      <c r="K263" s="97">
        <f t="shared" si="47"/>
        <v>107</v>
      </c>
      <c r="L263" s="97">
        <f t="shared" si="39"/>
        <v>10</v>
      </c>
      <c r="M263" s="97">
        <f t="shared" si="41"/>
        <v>150</v>
      </c>
      <c r="N263" s="97">
        <f>RANK(D263,$D$2:$D$314,0)</f>
        <v>171</v>
      </c>
      <c r="O263" s="97">
        <f t="shared" si="42"/>
        <v>81</v>
      </c>
      <c r="P263" s="97">
        <f t="shared" si="43"/>
        <v>49</v>
      </c>
      <c r="Q263" s="97">
        <f t="shared" si="44"/>
        <v>69</v>
      </c>
      <c r="R263" s="97">
        <f t="shared" si="45"/>
        <v>93</v>
      </c>
      <c r="S263" s="97">
        <f t="shared" si="46"/>
        <v>160</v>
      </c>
    </row>
    <row r="264" customHeight="1" spans="1:19">
      <c r="A264" s="79">
        <v>190727</v>
      </c>
      <c r="B264" s="80" t="s">
        <v>293</v>
      </c>
      <c r="C264" s="83">
        <v>58</v>
      </c>
      <c r="D264" s="84">
        <v>21</v>
      </c>
      <c r="E264" s="83">
        <v>25</v>
      </c>
      <c r="F264" s="84">
        <v>88</v>
      </c>
      <c r="G264" s="83">
        <v>86</v>
      </c>
      <c r="H264" s="90">
        <v>77</v>
      </c>
      <c r="I264" s="98">
        <v>52</v>
      </c>
      <c r="J264" s="97">
        <f t="shared" si="40"/>
        <v>407</v>
      </c>
      <c r="K264" s="97">
        <f t="shared" si="47"/>
        <v>159</v>
      </c>
      <c r="L264" s="97">
        <f t="shared" si="39"/>
        <v>15</v>
      </c>
      <c r="M264" s="97">
        <f t="shared" si="41"/>
        <v>228</v>
      </c>
      <c r="N264" s="97">
        <f>RANK(D264,$D$2:$D$314,0)</f>
        <v>237</v>
      </c>
      <c r="O264" s="97">
        <f t="shared" si="42"/>
        <v>290</v>
      </c>
      <c r="P264" s="97">
        <f t="shared" si="43"/>
        <v>88</v>
      </c>
      <c r="Q264" s="97">
        <f t="shared" si="44"/>
        <v>34</v>
      </c>
      <c r="R264" s="97">
        <f t="shared" si="45"/>
        <v>68</v>
      </c>
      <c r="S264" s="97">
        <f t="shared" si="46"/>
        <v>154</v>
      </c>
    </row>
    <row r="265" customHeight="1" spans="1:19">
      <c r="A265" s="79">
        <v>190728</v>
      </c>
      <c r="B265" s="80" t="s">
        <v>294</v>
      </c>
      <c r="C265" s="83">
        <v>84</v>
      </c>
      <c r="D265" s="84">
        <v>81</v>
      </c>
      <c r="E265" s="83">
        <v>76</v>
      </c>
      <c r="F265" s="84">
        <v>98</v>
      </c>
      <c r="G265" s="83">
        <v>86</v>
      </c>
      <c r="H265" s="90">
        <v>57</v>
      </c>
      <c r="I265" s="98">
        <v>84</v>
      </c>
      <c r="J265" s="97">
        <f t="shared" si="40"/>
        <v>566</v>
      </c>
      <c r="K265" s="97">
        <f t="shared" si="47"/>
        <v>29</v>
      </c>
      <c r="L265" s="97">
        <f t="shared" si="39"/>
        <v>4</v>
      </c>
      <c r="M265" s="97">
        <f t="shared" si="41"/>
        <v>23</v>
      </c>
      <c r="N265" s="97">
        <f>RANK(D265,$D$2:$D$314,0)</f>
        <v>22</v>
      </c>
      <c r="O265" s="97">
        <f t="shared" si="42"/>
        <v>57</v>
      </c>
      <c r="P265" s="97">
        <f t="shared" si="43"/>
        <v>4</v>
      </c>
      <c r="Q265" s="97">
        <f t="shared" si="44"/>
        <v>34</v>
      </c>
      <c r="R265" s="97">
        <f t="shared" si="45"/>
        <v>130</v>
      </c>
      <c r="S265" s="97">
        <f t="shared" si="46"/>
        <v>30</v>
      </c>
    </row>
    <row r="266" customHeight="1" spans="1:19">
      <c r="A266" s="79">
        <v>190729</v>
      </c>
      <c r="B266" s="80" t="s">
        <v>295</v>
      </c>
      <c r="C266" s="83">
        <v>58</v>
      </c>
      <c r="D266" s="84">
        <v>16</v>
      </c>
      <c r="E266" s="83">
        <v>28</v>
      </c>
      <c r="F266" s="84">
        <v>72</v>
      </c>
      <c r="G266" s="83">
        <v>63</v>
      </c>
      <c r="H266" s="90">
        <v>32</v>
      </c>
      <c r="I266" s="98">
        <v>24</v>
      </c>
      <c r="J266" s="97">
        <f t="shared" si="40"/>
        <v>293</v>
      </c>
      <c r="K266" s="97">
        <f t="shared" si="47"/>
        <v>261</v>
      </c>
      <c r="L266" s="97">
        <f t="shared" si="39"/>
        <v>30</v>
      </c>
      <c r="M266" s="97">
        <f t="shared" si="41"/>
        <v>228</v>
      </c>
      <c r="N266" s="97">
        <f>RANK(D266,$D$2:$D$314,0)</f>
        <v>254</v>
      </c>
      <c r="O266" s="97">
        <f t="shared" si="42"/>
        <v>276</v>
      </c>
      <c r="P266" s="97">
        <f t="shared" si="43"/>
        <v>222</v>
      </c>
      <c r="Q266" s="97">
        <f t="shared" si="44"/>
        <v>160</v>
      </c>
      <c r="R266" s="97">
        <f t="shared" si="45"/>
        <v>258</v>
      </c>
      <c r="S266" s="97">
        <f t="shared" si="46"/>
        <v>293</v>
      </c>
    </row>
    <row r="267" customHeight="1" spans="1:19">
      <c r="A267" s="79">
        <v>190730</v>
      </c>
      <c r="B267" s="80" t="s">
        <v>296</v>
      </c>
      <c r="C267" s="83">
        <v>46.5</v>
      </c>
      <c r="D267" s="84">
        <v>53</v>
      </c>
      <c r="E267" s="83">
        <v>20</v>
      </c>
      <c r="F267" s="84">
        <v>81</v>
      </c>
      <c r="G267" s="83">
        <v>74</v>
      </c>
      <c r="H267" s="90">
        <v>43</v>
      </c>
      <c r="I267" s="98">
        <v>34</v>
      </c>
      <c r="J267" s="97">
        <f t="shared" si="40"/>
        <v>351.5</v>
      </c>
      <c r="K267" s="97">
        <f t="shared" si="47"/>
        <v>208</v>
      </c>
      <c r="L267" s="97">
        <f t="shared" si="39"/>
        <v>20</v>
      </c>
      <c r="M267" s="97">
        <f t="shared" si="41"/>
        <v>276</v>
      </c>
      <c r="N267" s="97">
        <f>RANK(D267,$D$2:$D$314,0)</f>
        <v>103</v>
      </c>
      <c r="O267" s="97">
        <f t="shared" si="42"/>
        <v>302</v>
      </c>
      <c r="P267" s="97">
        <f t="shared" si="43"/>
        <v>144</v>
      </c>
      <c r="Q267" s="97">
        <f t="shared" si="44"/>
        <v>103</v>
      </c>
      <c r="R267" s="97">
        <f t="shared" si="45"/>
        <v>188</v>
      </c>
      <c r="S267" s="97">
        <f t="shared" si="46"/>
        <v>246</v>
      </c>
    </row>
    <row r="268" customHeight="1" spans="1:19">
      <c r="A268" s="79">
        <v>190731</v>
      </c>
      <c r="B268" s="80" t="s">
        <v>297</v>
      </c>
      <c r="C268" s="83">
        <v>76</v>
      </c>
      <c r="D268" s="84"/>
      <c r="E268" s="83"/>
      <c r="F268" s="84">
        <v>92</v>
      </c>
      <c r="G268" s="83">
        <v>80</v>
      </c>
      <c r="H268" s="90"/>
      <c r="I268" s="98">
        <v>55</v>
      </c>
      <c r="J268" s="97">
        <f t="shared" si="40"/>
        <v>303</v>
      </c>
      <c r="K268" s="97">
        <f t="shared" si="47"/>
        <v>252</v>
      </c>
      <c r="L268" s="97">
        <f t="shared" si="39"/>
        <v>27</v>
      </c>
      <c r="M268" s="97">
        <f t="shared" si="41"/>
        <v>82</v>
      </c>
      <c r="N268" s="97" t="e">
        <f>RANK(D268,$D$2:$D$314,0)</f>
        <v>#N/A</v>
      </c>
      <c r="O268" s="97" t="e">
        <f t="shared" si="42"/>
        <v>#N/A</v>
      </c>
      <c r="P268" s="97">
        <f t="shared" si="43"/>
        <v>49</v>
      </c>
      <c r="Q268" s="97">
        <f t="shared" si="44"/>
        <v>57</v>
      </c>
      <c r="R268" s="97" t="e">
        <f t="shared" si="45"/>
        <v>#N/A</v>
      </c>
      <c r="S268" s="97">
        <f t="shared" si="46"/>
        <v>141</v>
      </c>
    </row>
    <row r="269" customHeight="1" spans="1:19">
      <c r="A269" s="79">
        <v>190732</v>
      </c>
      <c r="B269" s="80" t="s">
        <v>298</v>
      </c>
      <c r="C269" s="83">
        <v>54.5</v>
      </c>
      <c r="D269" s="84">
        <v>12</v>
      </c>
      <c r="E269" s="83">
        <v>39.5</v>
      </c>
      <c r="F269" s="84">
        <v>85</v>
      </c>
      <c r="G269" s="83">
        <v>60</v>
      </c>
      <c r="H269" s="90">
        <v>30</v>
      </c>
      <c r="I269" s="98">
        <v>37</v>
      </c>
      <c r="J269" s="97">
        <f t="shared" si="40"/>
        <v>318</v>
      </c>
      <c r="K269" s="97">
        <f t="shared" si="47"/>
        <v>237</v>
      </c>
      <c r="L269" s="97">
        <f t="shared" si="39"/>
        <v>25</v>
      </c>
      <c r="M269" s="97">
        <f t="shared" si="41"/>
        <v>244</v>
      </c>
      <c r="N269" s="97">
        <f>RANK(D269,$D$2:$D$314,0)</f>
        <v>271</v>
      </c>
      <c r="O269" s="97">
        <f t="shared" si="42"/>
        <v>227</v>
      </c>
      <c r="P269" s="97">
        <f t="shared" si="43"/>
        <v>119</v>
      </c>
      <c r="Q269" s="97">
        <f t="shared" si="44"/>
        <v>178</v>
      </c>
      <c r="R269" s="97">
        <f t="shared" si="45"/>
        <v>270</v>
      </c>
      <c r="S269" s="97">
        <f t="shared" si="46"/>
        <v>234</v>
      </c>
    </row>
    <row r="270" customHeight="1" spans="1:19">
      <c r="A270" s="79">
        <v>190733</v>
      </c>
      <c r="B270" s="80" t="s">
        <v>299</v>
      </c>
      <c r="C270" s="83">
        <v>65</v>
      </c>
      <c r="D270" s="84">
        <v>36</v>
      </c>
      <c r="E270" s="83">
        <v>52.5</v>
      </c>
      <c r="F270" s="84">
        <v>79</v>
      </c>
      <c r="G270" s="83">
        <v>80</v>
      </c>
      <c r="H270" s="90">
        <v>67</v>
      </c>
      <c r="I270" s="98">
        <v>56</v>
      </c>
      <c r="J270" s="97">
        <f t="shared" si="40"/>
        <v>435.5</v>
      </c>
      <c r="K270" s="97">
        <f t="shared" si="47"/>
        <v>132</v>
      </c>
      <c r="L270" s="97">
        <f t="shared" si="39"/>
        <v>13</v>
      </c>
      <c r="M270" s="97">
        <f t="shared" si="41"/>
        <v>184</v>
      </c>
      <c r="N270" s="97">
        <f>RANK(D270,$D$2:$D$314,0)</f>
        <v>178</v>
      </c>
      <c r="O270" s="97">
        <f t="shared" si="42"/>
        <v>175</v>
      </c>
      <c r="P270" s="97">
        <f t="shared" si="43"/>
        <v>156</v>
      </c>
      <c r="Q270" s="97">
        <f t="shared" si="44"/>
        <v>57</v>
      </c>
      <c r="R270" s="97">
        <f t="shared" si="45"/>
        <v>88</v>
      </c>
      <c r="S270" s="97">
        <f t="shared" si="46"/>
        <v>134</v>
      </c>
    </row>
    <row r="271" customHeight="1" spans="1:19">
      <c r="A271" s="79">
        <v>190734</v>
      </c>
      <c r="B271" s="80" t="s">
        <v>300</v>
      </c>
      <c r="C271" s="83">
        <v>40.5</v>
      </c>
      <c r="D271" s="84">
        <v>14</v>
      </c>
      <c r="E271" s="83">
        <v>28</v>
      </c>
      <c r="F271" s="84">
        <v>55</v>
      </c>
      <c r="G271" s="83">
        <v>24</v>
      </c>
      <c r="H271" s="90">
        <v>12</v>
      </c>
      <c r="I271" s="98">
        <v>26</v>
      </c>
      <c r="J271" s="97">
        <f t="shared" si="40"/>
        <v>199.5</v>
      </c>
      <c r="K271" s="97">
        <f t="shared" si="47"/>
        <v>297</v>
      </c>
      <c r="L271" s="97">
        <f t="shared" si="39"/>
        <v>34</v>
      </c>
      <c r="M271" s="97">
        <f t="shared" si="41"/>
        <v>286</v>
      </c>
      <c r="N271" s="97">
        <f>RANK(D271,$D$2:$D$314,0)</f>
        <v>258</v>
      </c>
      <c r="O271" s="97">
        <f t="shared" si="42"/>
        <v>276</v>
      </c>
      <c r="P271" s="97">
        <f t="shared" si="43"/>
        <v>281</v>
      </c>
      <c r="Q271" s="97">
        <f t="shared" si="44"/>
        <v>293</v>
      </c>
      <c r="R271" s="97">
        <f t="shared" si="45"/>
        <v>306</v>
      </c>
      <c r="S271" s="97">
        <f t="shared" si="46"/>
        <v>285</v>
      </c>
    </row>
    <row r="272" customHeight="1" spans="1:19">
      <c r="A272" s="79">
        <v>190735</v>
      </c>
      <c r="B272" s="80" t="s">
        <v>301</v>
      </c>
      <c r="C272" s="83">
        <v>72.5</v>
      </c>
      <c r="D272" s="84">
        <v>53</v>
      </c>
      <c r="E272" s="83">
        <v>60.5</v>
      </c>
      <c r="F272" s="84">
        <v>86</v>
      </c>
      <c r="G272" s="83">
        <v>66</v>
      </c>
      <c r="H272" s="90">
        <v>51</v>
      </c>
      <c r="I272" s="98">
        <v>50</v>
      </c>
      <c r="J272" s="97">
        <f t="shared" si="40"/>
        <v>439</v>
      </c>
      <c r="K272" s="97">
        <f t="shared" si="47"/>
        <v>128</v>
      </c>
      <c r="L272" s="97">
        <f t="shared" si="39"/>
        <v>12</v>
      </c>
      <c r="M272" s="97">
        <f t="shared" si="41"/>
        <v>111</v>
      </c>
      <c r="N272" s="97">
        <f>RANK(D272,$D$2:$D$314,0)</f>
        <v>103</v>
      </c>
      <c r="O272" s="97">
        <f t="shared" si="42"/>
        <v>136</v>
      </c>
      <c r="P272" s="97">
        <f t="shared" si="43"/>
        <v>111</v>
      </c>
      <c r="Q272" s="97">
        <f t="shared" si="44"/>
        <v>145</v>
      </c>
      <c r="R272" s="97">
        <f t="shared" si="45"/>
        <v>149</v>
      </c>
      <c r="S272" s="97">
        <f t="shared" si="46"/>
        <v>166</v>
      </c>
    </row>
    <row r="273" customHeight="1" spans="1:19">
      <c r="A273" s="79">
        <v>190736</v>
      </c>
      <c r="B273" s="80" t="s">
        <v>302</v>
      </c>
      <c r="C273" s="83">
        <v>89.5</v>
      </c>
      <c r="D273" s="84">
        <v>100</v>
      </c>
      <c r="E273" s="83">
        <v>83.5</v>
      </c>
      <c r="F273" s="84">
        <v>98</v>
      </c>
      <c r="G273" s="83">
        <v>92</v>
      </c>
      <c r="H273" s="90">
        <v>98</v>
      </c>
      <c r="I273" s="98">
        <v>95</v>
      </c>
      <c r="J273" s="97">
        <f t="shared" si="40"/>
        <v>656</v>
      </c>
      <c r="K273" s="97">
        <f t="shared" si="47"/>
        <v>2</v>
      </c>
      <c r="L273" s="97">
        <f t="shared" si="39"/>
        <v>1</v>
      </c>
      <c r="M273" s="97">
        <f t="shared" si="41"/>
        <v>5</v>
      </c>
      <c r="N273" s="97">
        <f>RANK(D273,$D$2:$D$314,0)</f>
        <v>1</v>
      </c>
      <c r="O273" s="97">
        <f t="shared" si="42"/>
        <v>21</v>
      </c>
      <c r="P273" s="97">
        <f t="shared" si="43"/>
        <v>4</v>
      </c>
      <c r="Q273" s="97">
        <f t="shared" si="44"/>
        <v>7</v>
      </c>
      <c r="R273" s="97">
        <f t="shared" si="45"/>
        <v>5</v>
      </c>
      <c r="S273" s="97">
        <f t="shared" si="46"/>
        <v>2</v>
      </c>
    </row>
    <row r="274" customHeight="1" spans="1:19">
      <c r="A274" s="79">
        <v>190737</v>
      </c>
      <c r="B274" s="80" t="s">
        <v>303</v>
      </c>
      <c r="C274" s="83">
        <v>15.5</v>
      </c>
      <c r="D274" s="84">
        <v>12</v>
      </c>
      <c r="E274" s="83">
        <v>23</v>
      </c>
      <c r="F274" s="84">
        <v>60</v>
      </c>
      <c r="G274" s="83">
        <v>35</v>
      </c>
      <c r="H274" s="90">
        <v>16</v>
      </c>
      <c r="I274" s="98">
        <v>22</v>
      </c>
      <c r="J274" s="97">
        <f t="shared" si="40"/>
        <v>183.5</v>
      </c>
      <c r="K274" s="97">
        <f t="shared" si="47"/>
        <v>300</v>
      </c>
      <c r="L274" s="97">
        <f t="shared" si="39"/>
        <v>36</v>
      </c>
      <c r="M274" s="97">
        <f t="shared" si="41"/>
        <v>305</v>
      </c>
      <c r="N274" s="97">
        <f>RANK(D274,$D$2:$D$314,0)</f>
        <v>271</v>
      </c>
      <c r="O274" s="97">
        <f t="shared" si="42"/>
        <v>298</v>
      </c>
      <c r="P274" s="97">
        <f t="shared" si="43"/>
        <v>266</v>
      </c>
      <c r="Q274" s="97">
        <f t="shared" si="44"/>
        <v>271</v>
      </c>
      <c r="R274" s="97">
        <f t="shared" si="45"/>
        <v>303</v>
      </c>
      <c r="S274" s="97">
        <f t="shared" si="46"/>
        <v>296</v>
      </c>
    </row>
    <row r="275" customHeight="1" spans="1:19">
      <c r="A275" s="79">
        <v>190738</v>
      </c>
      <c r="B275" s="80" t="s">
        <v>304</v>
      </c>
      <c r="C275" s="83">
        <v>2</v>
      </c>
      <c r="D275" s="84"/>
      <c r="E275" s="83"/>
      <c r="F275" s="84"/>
      <c r="G275" s="83"/>
      <c r="H275" s="90"/>
      <c r="I275" s="98">
        <v>16</v>
      </c>
      <c r="J275" s="97">
        <f t="shared" si="40"/>
        <v>18</v>
      </c>
      <c r="K275" s="97">
        <f t="shared" si="47"/>
        <v>309</v>
      </c>
      <c r="L275" s="97">
        <f t="shared" si="39"/>
        <v>38</v>
      </c>
      <c r="M275" s="97">
        <f t="shared" si="41"/>
        <v>309</v>
      </c>
      <c r="N275" s="97" t="e">
        <f>RANK(D275,$D$2:$D$314,0)</f>
        <v>#N/A</v>
      </c>
      <c r="O275" s="97" t="e">
        <f t="shared" si="42"/>
        <v>#N/A</v>
      </c>
      <c r="P275" s="97" t="e">
        <f t="shared" si="43"/>
        <v>#N/A</v>
      </c>
      <c r="Q275" s="97" t="e">
        <f t="shared" si="44"/>
        <v>#N/A</v>
      </c>
      <c r="R275" s="97" t="e">
        <f t="shared" si="45"/>
        <v>#N/A</v>
      </c>
      <c r="S275" s="97">
        <f t="shared" si="46"/>
        <v>306</v>
      </c>
    </row>
    <row r="276" customHeight="1" spans="1:19">
      <c r="A276" s="79">
        <v>190801</v>
      </c>
      <c r="B276" s="80" t="s">
        <v>305</v>
      </c>
      <c r="C276" s="81">
        <v>65</v>
      </c>
      <c r="D276" s="82">
        <v>18</v>
      </c>
      <c r="E276" s="81">
        <v>44.5</v>
      </c>
      <c r="F276" s="82">
        <v>73</v>
      </c>
      <c r="G276" s="81">
        <v>60</v>
      </c>
      <c r="H276" s="89">
        <v>32</v>
      </c>
      <c r="I276" s="96">
        <v>30</v>
      </c>
      <c r="J276" s="97">
        <f t="shared" si="40"/>
        <v>322.5</v>
      </c>
      <c r="K276" s="97">
        <f t="shared" si="47"/>
        <v>230</v>
      </c>
      <c r="L276" s="97">
        <f>RANK(J276,$J$276:$J$314,0)</f>
        <v>32</v>
      </c>
      <c r="M276" s="97">
        <f t="shared" si="41"/>
        <v>184</v>
      </c>
      <c r="N276" s="97">
        <f>RANK(D276,$D$2:$D$314,0)</f>
        <v>247</v>
      </c>
      <c r="O276" s="97">
        <f t="shared" si="42"/>
        <v>212</v>
      </c>
      <c r="P276" s="97">
        <f t="shared" si="43"/>
        <v>215</v>
      </c>
      <c r="Q276" s="97">
        <f t="shared" si="44"/>
        <v>178</v>
      </c>
      <c r="R276" s="97">
        <f t="shared" si="45"/>
        <v>258</v>
      </c>
      <c r="S276" s="97">
        <f t="shared" si="46"/>
        <v>263</v>
      </c>
    </row>
    <row r="277" customHeight="1" spans="1:19">
      <c r="A277" s="79">
        <v>190802</v>
      </c>
      <c r="B277" s="80" t="s">
        <v>306</v>
      </c>
      <c r="C277" s="83">
        <v>41</v>
      </c>
      <c r="D277" s="84">
        <v>10</v>
      </c>
      <c r="E277" s="83">
        <v>31.5</v>
      </c>
      <c r="F277" s="84">
        <v>57</v>
      </c>
      <c r="G277" s="83">
        <v>50</v>
      </c>
      <c r="H277" s="90">
        <v>32</v>
      </c>
      <c r="I277" s="98">
        <v>37</v>
      </c>
      <c r="J277" s="97">
        <f t="shared" si="40"/>
        <v>258.5</v>
      </c>
      <c r="K277" s="97">
        <f t="shared" si="47"/>
        <v>278</v>
      </c>
      <c r="L277" s="97">
        <f t="shared" ref="L277:L314" si="48">RANK(J277,$J$276:$J$314,0)</f>
        <v>37</v>
      </c>
      <c r="M277" s="97">
        <f t="shared" si="41"/>
        <v>284</v>
      </c>
      <c r="N277" s="97">
        <f>RANK(D277,$D$2:$D$314,0)</f>
        <v>288</v>
      </c>
      <c r="O277" s="97">
        <f t="shared" si="42"/>
        <v>259</v>
      </c>
      <c r="P277" s="97">
        <f t="shared" si="43"/>
        <v>276</v>
      </c>
      <c r="Q277" s="97">
        <f t="shared" si="44"/>
        <v>215</v>
      </c>
      <c r="R277" s="97">
        <f t="shared" si="45"/>
        <v>258</v>
      </c>
      <c r="S277" s="97">
        <f t="shared" si="46"/>
        <v>234</v>
      </c>
    </row>
    <row r="278" customHeight="1" spans="1:19">
      <c r="A278" s="79">
        <v>190803</v>
      </c>
      <c r="B278" s="80" t="s">
        <v>307</v>
      </c>
      <c r="C278" s="83">
        <v>72.5</v>
      </c>
      <c r="D278" s="84">
        <v>43</v>
      </c>
      <c r="E278" s="83">
        <v>71</v>
      </c>
      <c r="F278" s="84">
        <v>78</v>
      </c>
      <c r="G278" s="83">
        <v>79</v>
      </c>
      <c r="H278" s="90">
        <v>79</v>
      </c>
      <c r="I278" s="98">
        <v>78</v>
      </c>
      <c r="J278" s="97">
        <f t="shared" si="40"/>
        <v>500.5</v>
      </c>
      <c r="K278" s="97">
        <f t="shared" si="47"/>
        <v>81</v>
      </c>
      <c r="L278" s="97">
        <f t="shared" si="48"/>
        <v>16</v>
      </c>
      <c r="M278" s="97">
        <f t="shared" si="41"/>
        <v>111</v>
      </c>
      <c r="N278" s="97">
        <f>RANK(D278,$D$2:$D$314,0)</f>
        <v>159</v>
      </c>
      <c r="O278" s="97">
        <f t="shared" si="42"/>
        <v>92</v>
      </c>
      <c r="P278" s="97">
        <f t="shared" si="43"/>
        <v>164</v>
      </c>
      <c r="Q278" s="97">
        <f t="shared" si="44"/>
        <v>69</v>
      </c>
      <c r="R278" s="97">
        <f t="shared" si="45"/>
        <v>54</v>
      </c>
      <c r="S278" s="97">
        <f t="shared" si="46"/>
        <v>46</v>
      </c>
    </row>
    <row r="279" customHeight="1" spans="1:19">
      <c r="A279" s="79">
        <v>190804</v>
      </c>
      <c r="B279" s="80" t="s">
        <v>308</v>
      </c>
      <c r="C279" s="83">
        <v>55</v>
      </c>
      <c r="D279" s="84">
        <v>51</v>
      </c>
      <c r="E279" s="83">
        <v>38</v>
      </c>
      <c r="F279" s="84">
        <v>77</v>
      </c>
      <c r="G279" s="83">
        <v>41</v>
      </c>
      <c r="H279" s="90">
        <v>39</v>
      </c>
      <c r="I279" s="98">
        <v>62</v>
      </c>
      <c r="J279" s="97">
        <f t="shared" si="40"/>
        <v>363</v>
      </c>
      <c r="K279" s="97">
        <f t="shared" si="47"/>
        <v>200</v>
      </c>
      <c r="L279" s="97">
        <f t="shared" si="48"/>
        <v>27</v>
      </c>
      <c r="M279" s="97">
        <f t="shared" si="41"/>
        <v>240</v>
      </c>
      <c r="N279" s="97">
        <f>RANK(D279,$D$2:$D$314,0)</f>
        <v>117</v>
      </c>
      <c r="O279" s="97">
        <f t="shared" si="42"/>
        <v>235</v>
      </c>
      <c r="P279" s="97">
        <f t="shared" si="43"/>
        <v>174</v>
      </c>
      <c r="Q279" s="97">
        <f t="shared" si="44"/>
        <v>246</v>
      </c>
      <c r="R279" s="97">
        <f t="shared" si="45"/>
        <v>219</v>
      </c>
      <c r="S279" s="97">
        <f t="shared" si="46"/>
        <v>102</v>
      </c>
    </row>
    <row r="280" customHeight="1" spans="1:19">
      <c r="A280" s="79">
        <v>190805</v>
      </c>
      <c r="B280" s="80" t="s">
        <v>309</v>
      </c>
      <c r="C280" s="83">
        <v>60.5</v>
      </c>
      <c r="D280" s="84">
        <v>41</v>
      </c>
      <c r="E280" s="83">
        <v>68.5</v>
      </c>
      <c r="F280" s="84">
        <v>78</v>
      </c>
      <c r="G280" s="83">
        <v>63</v>
      </c>
      <c r="H280" s="90">
        <v>74</v>
      </c>
      <c r="I280" s="98">
        <v>58</v>
      </c>
      <c r="J280" s="97">
        <f t="shared" si="40"/>
        <v>443</v>
      </c>
      <c r="K280" s="97">
        <f t="shared" si="47"/>
        <v>124</v>
      </c>
      <c r="L280" s="97">
        <f t="shared" si="48"/>
        <v>20</v>
      </c>
      <c r="M280" s="97">
        <f t="shared" si="41"/>
        <v>216</v>
      </c>
      <c r="N280" s="97">
        <f>RANK(D280,$D$2:$D$314,0)</f>
        <v>165</v>
      </c>
      <c r="O280" s="97">
        <f t="shared" si="42"/>
        <v>103</v>
      </c>
      <c r="P280" s="97">
        <f t="shared" si="43"/>
        <v>164</v>
      </c>
      <c r="Q280" s="97">
        <f t="shared" si="44"/>
        <v>160</v>
      </c>
      <c r="R280" s="97">
        <f t="shared" si="45"/>
        <v>75</v>
      </c>
      <c r="S280" s="97">
        <f t="shared" si="46"/>
        <v>128</v>
      </c>
    </row>
    <row r="281" customHeight="1" spans="1:19">
      <c r="A281" s="79">
        <v>190806</v>
      </c>
      <c r="B281" s="80" t="s">
        <v>310</v>
      </c>
      <c r="C281" s="83">
        <v>87.5</v>
      </c>
      <c r="D281" s="84">
        <v>46.6</v>
      </c>
      <c r="E281" s="83">
        <v>86</v>
      </c>
      <c r="F281" s="84">
        <v>95</v>
      </c>
      <c r="G281" s="83">
        <v>74</v>
      </c>
      <c r="H281" s="90">
        <v>60</v>
      </c>
      <c r="I281" s="98">
        <v>72</v>
      </c>
      <c r="J281" s="97">
        <f t="shared" si="40"/>
        <v>521.1</v>
      </c>
      <c r="K281" s="97">
        <f t="shared" si="47"/>
        <v>68</v>
      </c>
      <c r="L281" s="97">
        <f t="shared" si="48"/>
        <v>13</v>
      </c>
      <c r="M281" s="97">
        <f t="shared" si="41"/>
        <v>10</v>
      </c>
      <c r="N281" s="97">
        <f>RANK(D281,$D$2:$D$314,0)</f>
        <v>140</v>
      </c>
      <c r="O281" s="97">
        <f t="shared" si="42"/>
        <v>16</v>
      </c>
      <c r="P281" s="97">
        <f t="shared" si="43"/>
        <v>24</v>
      </c>
      <c r="Q281" s="97">
        <f t="shared" si="44"/>
        <v>103</v>
      </c>
      <c r="R281" s="97">
        <f t="shared" si="45"/>
        <v>123</v>
      </c>
      <c r="S281" s="97">
        <f t="shared" si="46"/>
        <v>68</v>
      </c>
    </row>
    <row r="282" customHeight="1" spans="1:19">
      <c r="A282" s="79">
        <v>190807</v>
      </c>
      <c r="B282" s="80" t="s">
        <v>311</v>
      </c>
      <c r="C282" s="83">
        <v>63.5</v>
      </c>
      <c r="D282" s="84">
        <v>48</v>
      </c>
      <c r="E282" s="83">
        <v>28.5</v>
      </c>
      <c r="F282" s="84">
        <v>83</v>
      </c>
      <c r="G282" s="83">
        <v>55</v>
      </c>
      <c r="H282" s="90">
        <v>66</v>
      </c>
      <c r="I282" s="98">
        <v>69</v>
      </c>
      <c r="J282" s="97">
        <f t="shared" si="40"/>
        <v>413</v>
      </c>
      <c r="K282" s="97">
        <f t="shared" si="47"/>
        <v>153</v>
      </c>
      <c r="L282" s="97">
        <f t="shared" si="48"/>
        <v>23</v>
      </c>
      <c r="M282" s="97">
        <f t="shared" si="41"/>
        <v>197</v>
      </c>
      <c r="N282" s="97">
        <f>RANK(D282,$D$2:$D$314,0)</f>
        <v>130</v>
      </c>
      <c r="O282" s="97">
        <f t="shared" si="42"/>
        <v>273</v>
      </c>
      <c r="P282" s="97">
        <f t="shared" si="43"/>
        <v>129</v>
      </c>
      <c r="Q282" s="97">
        <f t="shared" si="44"/>
        <v>197</v>
      </c>
      <c r="R282" s="97">
        <f t="shared" si="45"/>
        <v>93</v>
      </c>
      <c r="S282" s="97">
        <f t="shared" si="46"/>
        <v>84</v>
      </c>
    </row>
    <row r="283" customHeight="1" spans="1:19">
      <c r="A283" s="79">
        <v>190808</v>
      </c>
      <c r="B283" s="80" t="s">
        <v>312</v>
      </c>
      <c r="C283" s="83">
        <v>73</v>
      </c>
      <c r="D283" s="84">
        <v>92</v>
      </c>
      <c r="E283" s="83">
        <v>80</v>
      </c>
      <c r="F283" s="84">
        <v>90</v>
      </c>
      <c r="G283" s="83">
        <v>92</v>
      </c>
      <c r="H283" s="90">
        <v>93</v>
      </c>
      <c r="I283" s="98">
        <v>88</v>
      </c>
      <c r="J283" s="97">
        <f t="shared" si="40"/>
        <v>608</v>
      </c>
      <c r="K283" s="97">
        <f t="shared" si="47"/>
        <v>14</v>
      </c>
      <c r="L283" s="97">
        <f t="shared" si="48"/>
        <v>2</v>
      </c>
      <c r="M283" s="97">
        <f t="shared" si="41"/>
        <v>107</v>
      </c>
      <c r="N283" s="97">
        <f>RANK(D283,$D$2:$D$314,0)</f>
        <v>6</v>
      </c>
      <c r="O283" s="97">
        <f t="shared" si="42"/>
        <v>30</v>
      </c>
      <c r="P283" s="97">
        <f t="shared" si="43"/>
        <v>67</v>
      </c>
      <c r="Q283" s="97">
        <f t="shared" si="44"/>
        <v>7</v>
      </c>
      <c r="R283" s="97">
        <f t="shared" si="45"/>
        <v>16</v>
      </c>
      <c r="S283" s="97">
        <f t="shared" si="46"/>
        <v>16</v>
      </c>
    </row>
    <row r="284" customHeight="1" spans="1:19">
      <c r="A284" s="79">
        <v>190809</v>
      </c>
      <c r="B284" s="80" t="s">
        <v>313</v>
      </c>
      <c r="C284" s="83">
        <v>62</v>
      </c>
      <c r="D284" s="84">
        <v>22</v>
      </c>
      <c r="E284" s="83">
        <v>27</v>
      </c>
      <c r="F284" s="84">
        <v>76</v>
      </c>
      <c r="G284" s="83">
        <v>83</v>
      </c>
      <c r="H284" s="90">
        <v>82</v>
      </c>
      <c r="I284" s="98">
        <v>60</v>
      </c>
      <c r="J284" s="97">
        <f t="shared" si="40"/>
        <v>412</v>
      </c>
      <c r="K284" s="97">
        <f t="shared" si="47"/>
        <v>155</v>
      </c>
      <c r="L284" s="97">
        <f t="shared" si="48"/>
        <v>24</v>
      </c>
      <c r="M284" s="97">
        <f t="shared" si="41"/>
        <v>206</v>
      </c>
      <c r="N284" s="97">
        <f>RANK(D284,$D$2:$D$314,0)</f>
        <v>229</v>
      </c>
      <c r="O284" s="97">
        <f t="shared" si="42"/>
        <v>283</v>
      </c>
      <c r="P284" s="97">
        <f t="shared" si="43"/>
        <v>188</v>
      </c>
      <c r="Q284" s="97">
        <f t="shared" si="44"/>
        <v>48</v>
      </c>
      <c r="R284" s="97">
        <f t="shared" si="45"/>
        <v>47</v>
      </c>
      <c r="S284" s="97">
        <f t="shared" si="46"/>
        <v>113</v>
      </c>
    </row>
    <row r="285" customHeight="1" spans="1:19">
      <c r="A285" s="79">
        <v>190810</v>
      </c>
      <c r="B285" s="80" t="s">
        <v>314</v>
      </c>
      <c r="C285" s="83">
        <v>55</v>
      </c>
      <c r="D285" s="84">
        <v>12</v>
      </c>
      <c r="E285" s="83">
        <v>46</v>
      </c>
      <c r="F285" s="84">
        <v>73</v>
      </c>
      <c r="G285" s="83">
        <v>54</v>
      </c>
      <c r="H285" s="90">
        <v>30</v>
      </c>
      <c r="I285" s="98">
        <v>24</v>
      </c>
      <c r="J285" s="97">
        <f t="shared" si="40"/>
        <v>294</v>
      </c>
      <c r="K285" s="97">
        <f t="shared" si="47"/>
        <v>260</v>
      </c>
      <c r="L285" s="97">
        <f t="shared" si="48"/>
        <v>34</v>
      </c>
      <c r="M285" s="97">
        <f t="shared" si="41"/>
        <v>240</v>
      </c>
      <c r="N285" s="97">
        <f>RANK(D285,$D$2:$D$314,0)</f>
        <v>271</v>
      </c>
      <c r="O285" s="97">
        <f t="shared" si="42"/>
        <v>199</v>
      </c>
      <c r="P285" s="97">
        <f t="shared" si="43"/>
        <v>215</v>
      </c>
      <c r="Q285" s="97">
        <f t="shared" si="44"/>
        <v>204</v>
      </c>
      <c r="R285" s="97">
        <f t="shared" si="45"/>
        <v>270</v>
      </c>
      <c r="S285" s="97">
        <f t="shared" si="46"/>
        <v>293</v>
      </c>
    </row>
    <row r="286" customHeight="1" spans="1:19">
      <c r="A286" s="79">
        <v>190811</v>
      </c>
      <c r="B286" s="80" t="s">
        <v>315</v>
      </c>
      <c r="C286" s="83">
        <v>83</v>
      </c>
      <c r="D286" s="84">
        <v>54</v>
      </c>
      <c r="E286" s="83">
        <v>82.5</v>
      </c>
      <c r="F286" s="84">
        <v>99</v>
      </c>
      <c r="G286" s="83">
        <v>89</v>
      </c>
      <c r="H286" s="90">
        <v>88</v>
      </c>
      <c r="I286" s="98">
        <v>78</v>
      </c>
      <c r="J286" s="97">
        <f t="shared" si="40"/>
        <v>573.5</v>
      </c>
      <c r="K286" s="97">
        <f t="shared" si="47"/>
        <v>27</v>
      </c>
      <c r="L286" s="97">
        <f t="shared" si="48"/>
        <v>4</v>
      </c>
      <c r="M286" s="97">
        <f t="shared" si="41"/>
        <v>28</v>
      </c>
      <c r="N286" s="97">
        <f>RANK(D286,$D$2:$D$314,0)</f>
        <v>97</v>
      </c>
      <c r="O286" s="97">
        <f t="shared" si="42"/>
        <v>23</v>
      </c>
      <c r="P286" s="97">
        <f t="shared" si="43"/>
        <v>1</v>
      </c>
      <c r="Q286" s="97">
        <f t="shared" si="44"/>
        <v>21</v>
      </c>
      <c r="R286" s="97">
        <f t="shared" si="45"/>
        <v>30</v>
      </c>
      <c r="S286" s="97">
        <f t="shared" si="46"/>
        <v>46</v>
      </c>
    </row>
    <row r="287" customHeight="1" spans="1:19">
      <c r="A287" s="79">
        <v>190812</v>
      </c>
      <c r="B287" s="80" t="s">
        <v>316</v>
      </c>
      <c r="C287" s="83">
        <v>68</v>
      </c>
      <c r="D287" s="84">
        <v>45</v>
      </c>
      <c r="E287" s="83">
        <v>71.5</v>
      </c>
      <c r="F287" s="84">
        <v>93</v>
      </c>
      <c r="G287" s="83">
        <v>80</v>
      </c>
      <c r="H287" s="90">
        <v>52</v>
      </c>
      <c r="I287" s="98">
        <v>59</v>
      </c>
      <c r="J287" s="97">
        <f t="shared" si="40"/>
        <v>468.5</v>
      </c>
      <c r="K287" s="97">
        <f t="shared" si="47"/>
        <v>107</v>
      </c>
      <c r="L287" s="97">
        <f t="shared" si="48"/>
        <v>18</v>
      </c>
      <c r="M287" s="97">
        <f t="shared" si="41"/>
        <v>158</v>
      </c>
      <c r="N287" s="97">
        <f>RANK(D287,$D$2:$D$314,0)</f>
        <v>147</v>
      </c>
      <c r="O287" s="97">
        <f t="shared" si="42"/>
        <v>87</v>
      </c>
      <c r="P287" s="97">
        <f t="shared" si="43"/>
        <v>39</v>
      </c>
      <c r="Q287" s="97">
        <f t="shared" si="44"/>
        <v>57</v>
      </c>
      <c r="R287" s="97">
        <f t="shared" si="45"/>
        <v>144</v>
      </c>
      <c r="S287" s="97">
        <f t="shared" si="46"/>
        <v>122</v>
      </c>
    </row>
    <row r="288" customHeight="1" spans="1:19">
      <c r="A288" s="79">
        <v>190813</v>
      </c>
      <c r="B288" s="80" t="s">
        <v>317</v>
      </c>
      <c r="C288" s="83">
        <v>54.5</v>
      </c>
      <c r="D288" s="84">
        <v>22</v>
      </c>
      <c r="E288" s="83">
        <v>84</v>
      </c>
      <c r="F288" s="84">
        <v>86</v>
      </c>
      <c r="G288" s="83">
        <v>81</v>
      </c>
      <c r="H288" s="90">
        <v>83</v>
      </c>
      <c r="I288" s="98">
        <v>40</v>
      </c>
      <c r="J288" s="97">
        <f t="shared" si="40"/>
        <v>450.5</v>
      </c>
      <c r="K288" s="97">
        <f t="shared" si="47"/>
        <v>120</v>
      </c>
      <c r="L288" s="97">
        <f t="shared" si="48"/>
        <v>19</v>
      </c>
      <c r="M288" s="97">
        <f t="shared" si="41"/>
        <v>244</v>
      </c>
      <c r="N288" s="97">
        <f>RANK(D288,$D$2:$D$314,0)</f>
        <v>229</v>
      </c>
      <c r="O288" s="97">
        <f t="shared" si="42"/>
        <v>20</v>
      </c>
      <c r="P288" s="97">
        <f t="shared" si="43"/>
        <v>111</v>
      </c>
      <c r="Q288" s="97">
        <f t="shared" si="44"/>
        <v>53</v>
      </c>
      <c r="R288" s="97">
        <f t="shared" si="45"/>
        <v>44</v>
      </c>
      <c r="S288" s="97">
        <f t="shared" si="46"/>
        <v>221</v>
      </c>
    </row>
    <row r="289" customHeight="1" spans="1:19">
      <c r="A289" s="79">
        <v>190814</v>
      </c>
      <c r="B289" s="80" t="s">
        <v>318</v>
      </c>
      <c r="C289" s="83">
        <v>67</v>
      </c>
      <c r="D289" s="84">
        <v>44</v>
      </c>
      <c r="E289" s="83">
        <v>51.5</v>
      </c>
      <c r="F289" s="84">
        <v>89</v>
      </c>
      <c r="G289" s="83">
        <v>65</v>
      </c>
      <c r="H289" s="90">
        <v>31</v>
      </c>
      <c r="I289" s="98">
        <v>59</v>
      </c>
      <c r="J289" s="97">
        <f t="shared" si="40"/>
        <v>406.5</v>
      </c>
      <c r="K289" s="97">
        <f t="shared" si="47"/>
        <v>160</v>
      </c>
      <c r="L289" s="97">
        <f t="shared" si="48"/>
        <v>25</v>
      </c>
      <c r="M289" s="97">
        <f t="shared" si="41"/>
        <v>169</v>
      </c>
      <c r="N289" s="97">
        <f>RANK(D289,$D$2:$D$314,0)</f>
        <v>151</v>
      </c>
      <c r="O289" s="97">
        <f t="shared" si="42"/>
        <v>179</v>
      </c>
      <c r="P289" s="97">
        <f t="shared" si="43"/>
        <v>74</v>
      </c>
      <c r="Q289" s="97">
        <f t="shared" si="44"/>
        <v>151</v>
      </c>
      <c r="R289" s="97">
        <f t="shared" si="45"/>
        <v>266</v>
      </c>
      <c r="S289" s="97">
        <f t="shared" si="46"/>
        <v>122</v>
      </c>
    </row>
    <row r="290" customHeight="1" spans="1:19">
      <c r="A290" s="79">
        <v>190815</v>
      </c>
      <c r="B290" s="80" t="s">
        <v>319</v>
      </c>
      <c r="C290" s="85">
        <v>85</v>
      </c>
      <c r="D290" s="84">
        <v>94</v>
      </c>
      <c r="E290" s="83">
        <v>89</v>
      </c>
      <c r="F290" s="91">
        <v>96</v>
      </c>
      <c r="G290" s="83">
        <v>90</v>
      </c>
      <c r="H290" s="90">
        <v>79</v>
      </c>
      <c r="I290" s="98">
        <v>77</v>
      </c>
      <c r="J290" s="97">
        <f t="shared" si="40"/>
        <v>610</v>
      </c>
      <c r="K290" s="97">
        <f t="shared" si="47"/>
        <v>13</v>
      </c>
      <c r="L290" s="97">
        <f t="shared" si="48"/>
        <v>1</v>
      </c>
      <c r="M290" s="97">
        <f t="shared" si="41"/>
        <v>18</v>
      </c>
      <c r="N290" s="97">
        <f>RANK(D290,$D$2:$D$314,0)</f>
        <v>5</v>
      </c>
      <c r="O290" s="97">
        <f t="shared" si="42"/>
        <v>5</v>
      </c>
      <c r="P290" s="97">
        <f t="shared" si="43"/>
        <v>18</v>
      </c>
      <c r="Q290" s="97">
        <f t="shared" si="44"/>
        <v>15</v>
      </c>
      <c r="R290" s="97">
        <f t="shared" si="45"/>
        <v>54</v>
      </c>
      <c r="S290" s="97">
        <f t="shared" si="46"/>
        <v>50</v>
      </c>
    </row>
    <row r="291" customHeight="1" spans="1:19">
      <c r="A291" s="79">
        <v>190816</v>
      </c>
      <c r="B291" s="80" t="s">
        <v>320</v>
      </c>
      <c r="C291" s="83">
        <v>28</v>
      </c>
      <c r="D291" s="84">
        <v>30</v>
      </c>
      <c r="E291" s="83">
        <v>27.5</v>
      </c>
      <c r="F291" s="84">
        <v>50</v>
      </c>
      <c r="G291" s="83">
        <v>38</v>
      </c>
      <c r="H291" s="90">
        <v>36</v>
      </c>
      <c r="I291" s="98">
        <v>32</v>
      </c>
      <c r="J291" s="97">
        <f t="shared" si="40"/>
        <v>241.5</v>
      </c>
      <c r="K291" s="97">
        <f t="shared" si="47"/>
        <v>284</v>
      </c>
      <c r="L291" s="97">
        <f t="shared" si="48"/>
        <v>38</v>
      </c>
      <c r="M291" s="97">
        <f t="shared" si="41"/>
        <v>298</v>
      </c>
      <c r="N291" s="97">
        <f>RANK(D291,$D$2:$D$314,0)</f>
        <v>199</v>
      </c>
      <c r="O291" s="97">
        <f t="shared" si="42"/>
        <v>281</v>
      </c>
      <c r="P291" s="97">
        <f t="shared" si="43"/>
        <v>290</v>
      </c>
      <c r="Q291" s="97">
        <f t="shared" si="44"/>
        <v>260</v>
      </c>
      <c r="R291" s="97">
        <f t="shared" si="45"/>
        <v>233</v>
      </c>
      <c r="S291" s="97">
        <f t="shared" si="46"/>
        <v>251</v>
      </c>
    </row>
    <row r="292" customHeight="1" spans="1:19">
      <c r="A292" s="79">
        <v>190817</v>
      </c>
      <c r="B292" s="80" t="s">
        <v>321</v>
      </c>
      <c r="C292" s="83">
        <v>88.5</v>
      </c>
      <c r="D292" s="84">
        <v>69</v>
      </c>
      <c r="E292" s="83">
        <v>78</v>
      </c>
      <c r="F292" s="84">
        <v>95</v>
      </c>
      <c r="G292" s="83">
        <v>88</v>
      </c>
      <c r="H292" s="90">
        <v>69</v>
      </c>
      <c r="I292" s="98">
        <v>72</v>
      </c>
      <c r="J292" s="97">
        <f t="shared" si="40"/>
        <v>559.5</v>
      </c>
      <c r="K292" s="97">
        <f t="shared" si="47"/>
        <v>35</v>
      </c>
      <c r="L292" s="97">
        <f t="shared" si="48"/>
        <v>5</v>
      </c>
      <c r="M292" s="97">
        <f t="shared" si="41"/>
        <v>8</v>
      </c>
      <c r="N292" s="97">
        <f>RANK(D292,$D$2:$D$314,0)</f>
        <v>49</v>
      </c>
      <c r="O292" s="97">
        <f t="shared" si="42"/>
        <v>45</v>
      </c>
      <c r="P292" s="97">
        <f t="shared" si="43"/>
        <v>24</v>
      </c>
      <c r="Q292" s="97">
        <f t="shared" si="44"/>
        <v>26</v>
      </c>
      <c r="R292" s="97">
        <f t="shared" si="45"/>
        <v>82</v>
      </c>
      <c r="S292" s="97">
        <f t="shared" si="46"/>
        <v>68</v>
      </c>
    </row>
    <row r="293" customHeight="1" spans="1:19">
      <c r="A293" s="79">
        <v>190818</v>
      </c>
      <c r="B293" s="80" t="s">
        <v>322</v>
      </c>
      <c r="C293" s="83">
        <v>68.5</v>
      </c>
      <c r="D293" s="84">
        <v>78</v>
      </c>
      <c r="E293" s="83">
        <v>80.5</v>
      </c>
      <c r="F293" s="84">
        <v>93</v>
      </c>
      <c r="G293" s="83">
        <v>77</v>
      </c>
      <c r="H293" s="90">
        <v>67</v>
      </c>
      <c r="I293" s="98">
        <v>67</v>
      </c>
      <c r="J293" s="97">
        <f t="shared" si="40"/>
        <v>531</v>
      </c>
      <c r="K293" s="97">
        <f t="shared" si="47"/>
        <v>57</v>
      </c>
      <c r="L293" s="97">
        <f t="shared" si="48"/>
        <v>8</v>
      </c>
      <c r="M293" s="97">
        <f t="shared" si="41"/>
        <v>156</v>
      </c>
      <c r="N293" s="97">
        <f>RANK(D293,$D$2:$D$314,0)</f>
        <v>23</v>
      </c>
      <c r="O293" s="97">
        <f t="shared" si="42"/>
        <v>29</v>
      </c>
      <c r="P293" s="97">
        <f t="shared" si="43"/>
        <v>39</v>
      </c>
      <c r="Q293" s="97">
        <f t="shared" si="44"/>
        <v>83</v>
      </c>
      <c r="R293" s="97">
        <f t="shared" si="45"/>
        <v>88</v>
      </c>
      <c r="S293" s="97">
        <f t="shared" si="46"/>
        <v>90</v>
      </c>
    </row>
    <row r="294" customHeight="1" spans="1:19">
      <c r="A294" s="79">
        <v>190819</v>
      </c>
      <c r="B294" s="80" t="s">
        <v>323</v>
      </c>
      <c r="C294" s="83">
        <v>67</v>
      </c>
      <c r="D294" s="84">
        <v>49</v>
      </c>
      <c r="E294" s="83">
        <v>78</v>
      </c>
      <c r="F294" s="84">
        <v>90</v>
      </c>
      <c r="G294" s="83">
        <v>62</v>
      </c>
      <c r="H294" s="90">
        <v>76</v>
      </c>
      <c r="I294" s="98">
        <v>73</v>
      </c>
      <c r="J294" s="97">
        <f t="shared" si="40"/>
        <v>495</v>
      </c>
      <c r="K294" s="97">
        <f t="shared" si="47"/>
        <v>86</v>
      </c>
      <c r="L294" s="97">
        <f t="shared" si="48"/>
        <v>17</v>
      </c>
      <c r="M294" s="97">
        <f t="shared" si="41"/>
        <v>169</v>
      </c>
      <c r="N294" s="97">
        <f>RANK(D294,$D$2:$D$314,0)</f>
        <v>125</v>
      </c>
      <c r="O294" s="97">
        <f t="shared" si="42"/>
        <v>45</v>
      </c>
      <c r="P294" s="97">
        <f t="shared" si="43"/>
        <v>67</v>
      </c>
      <c r="Q294" s="97">
        <f t="shared" si="44"/>
        <v>168</v>
      </c>
      <c r="R294" s="97">
        <f t="shared" si="45"/>
        <v>70</v>
      </c>
      <c r="S294" s="97">
        <f t="shared" si="46"/>
        <v>61</v>
      </c>
    </row>
    <row r="295" customHeight="1" spans="1:19">
      <c r="A295" s="79">
        <v>190820</v>
      </c>
      <c r="B295" s="80" t="s">
        <v>324</v>
      </c>
      <c r="C295" s="83">
        <v>84.5</v>
      </c>
      <c r="D295" s="84">
        <v>49</v>
      </c>
      <c r="E295" s="83">
        <v>89</v>
      </c>
      <c r="F295" s="84">
        <v>88</v>
      </c>
      <c r="G295" s="83">
        <v>81</v>
      </c>
      <c r="H295" s="90">
        <v>73</v>
      </c>
      <c r="I295" s="98">
        <v>79</v>
      </c>
      <c r="J295" s="97">
        <f t="shared" si="40"/>
        <v>543.5</v>
      </c>
      <c r="K295" s="97">
        <f t="shared" si="47"/>
        <v>48</v>
      </c>
      <c r="L295" s="97">
        <f t="shared" si="48"/>
        <v>6</v>
      </c>
      <c r="M295" s="97">
        <f t="shared" si="41"/>
        <v>21</v>
      </c>
      <c r="N295" s="97">
        <f>RANK(D295,$D$2:$D$314,0)</f>
        <v>125</v>
      </c>
      <c r="O295" s="97">
        <f t="shared" si="42"/>
        <v>5</v>
      </c>
      <c r="P295" s="97">
        <f t="shared" si="43"/>
        <v>88</v>
      </c>
      <c r="Q295" s="97">
        <f t="shared" si="44"/>
        <v>53</v>
      </c>
      <c r="R295" s="97">
        <f t="shared" si="45"/>
        <v>77</v>
      </c>
      <c r="S295" s="97">
        <f t="shared" si="46"/>
        <v>41</v>
      </c>
    </row>
    <row r="296" customHeight="1" spans="1:19">
      <c r="A296" s="79">
        <v>190821</v>
      </c>
      <c r="B296" s="80" t="s">
        <v>325</v>
      </c>
      <c r="C296" s="83">
        <v>78</v>
      </c>
      <c r="D296" s="84">
        <v>47</v>
      </c>
      <c r="E296" s="83">
        <v>86.5</v>
      </c>
      <c r="F296" s="84">
        <v>89</v>
      </c>
      <c r="G296" s="83">
        <v>88</v>
      </c>
      <c r="H296" s="90">
        <v>79</v>
      </c>
      <c r="I296" s="98">
        <v>63</v>
      </c>
      <c r="J296" s="97">
        <f t="shared" si="40"/>
        <v>530.5</v>
      </c>
      <c r="K296" s="97">
        <f t="shared" si="47"/>
        <v>59</v>
      </c>
      <c r="L296" s="97">
        <f t="shared" si="48"/>
        <v>10</v>
      </c>
      <c r="M296" s="97">
        <f t="shared" si="41"/>
        <v>69</v>
      </c>
      <c r="N296" s="97">
        <f>RANK(D296,$D$2:$D$314,0)</f>
        <v>136</v>
      </c>
      <c r="O296" s="97">
        <f t="shared" si="42"/>
        <v>14</v>
      </c>
      <c r="P296" s="97">
        <f t="shared" si="43"/>
        <v>74</v>
      </c>
      <c r="Q296" s="97">
        <f t="shared" si="44"/>
        <v>26</v>
      </c>
      <c r="R296" s="97">
        <f t="shared" si="45"/>
        <v>54</v>
      </c>
      <c r="S296" s="97">
        <f t="shared" si="46"/>
        <v>99</v>
      </c>
    </row>
    <row r="297" customHeight="1" spans="1:19">
      <c r="A297" s="79">
        <v>190822</v>
      </c>
      <c r="B297" s="80" t="s">
        <v>326</v>
      </c>
      <c r="C297" s="83">
        <v>57</v>
      </c>
      <c r="D297" s="84">
        <v>30</v>
      </c>
      <c r="E297" s="83">
        <v>46</v>
      </c>
      <c r="F297" s="84">
        <v>57</v>
      </c>
      <c r="G297" s="83">
        <v>56</v>
      </c>
      <c r="H297" s="90">
        <v>49</v>
      </c>
      <c r="I297" s="98">
        <v>30</v>
      </c>
      <c r="J297" s="97">
        <f t="shared" si="40"/>
        <v>325</v>
      </c>
      <c r="K297" s="97">
        <f t="shared" si="47"/>
        <v>229</v>
      </c>
      <c r="L297" s="97">
        <f t="shared" si="48"/>
        <v>31</v>
      </c>
      <c r="M297" s="97">
        <f t="shared" si="41"/>
        <v>234</v>
      </c>
      <c r="N297" s="97">
        <f>RANK(D297,$D$2:$D$314,0)</f>
        <v>199</v>
      </c>
      <c r="O297" s="97">
        <f t="shared" si="42"/>
        <v>199</v>
      </c>
      <c r="P297" s="97">
        <f t="shared" si="43"/>
        <v>276</v>
      </c>
      <c r="Q297" s="97">
        <f t="shared" si="44"/>
        <v>195</v>
      </c>
      <c r="R297" s="97">
        <f t="shared" si="45"/>
        <v>160</v>
      </c>
      <c r="S297" s="97">
        <f t="shared" si="46"/>
        <v>263</v>
      </c>
    </row>
    <row r="298" customHeight="1" spans="1:19">
      <c r="A298" s="79">
        <v>190823</v>
      </c>
      <c r="B298" s="80" t="s">
        <v>327</v>
      </c>
      <c r="C298" s="83">
        <v>53</v>
      </c>
      <c r="D298" s="84">
        <v>25</v>
      </c>
      <c r="E298" s="83">
        <v>66</v>
      </c>
      <c r="F298" s="84">
        <v>67</v>
      </c>
      <c r="G298" s="83">
        <v>53</v>
      </c>
      <c r="H298" s="90">
        <v>42</v>
      </c>
      <c r="I298" s="98">
        <v>45</v>
      </c>
      <c r="J298" s="97">
        <f t="shared" si="40"/>
        <v>351</v>
      </c>
      <c r="K298" s="97">
        <f t="shared" si="47"/>
        <v>210</v>
      </c>
      <c r="L298" s="97">
        <f t="shared" si="48"/>
        <v>29</v>
      </c>
      <c r="M298" s="97">
        <f t="shared" si="41"/>
        <v>253</v>
      </c>
      <c r="N298" s="97">
        <f>RANK(D298,$D$2:$D$314,0)</f>
        <v>220</v>
      </c>
      <c r="O298" s="97">
        <f t="shared" si="42"/>
        <v>116</v>
      </c>
      <c r="P298" s="97">
        <f t="shared" si="43"/>
        <v>243</v>
      </c>
      <c r="Q298" s="97">
        <f t="shared" si="44"/>
        <v>209</v>
      </c>
      <c r="R298" s="97">
        <f t="shared" si="45"/>
        <v>193</v>
      </c>
      <c r="S298" s="97">
        <f t="shared" si="46"/>
        <v>193</v>
      </c>
    </row>
    <row r="299" customHeight="1" spans="1:19">
      <c r="A299" s="79">
        <v>190824</v>
      </c>
      <c r="B299" s="80" t="s">
        <v>328</v>
      </c>
      <c r="C299" s="83">
        <v>73.5</v>
      </c>
      <c r="D299" s="84">
        <v>40</v>
      </c>
      <c r="E299" s="83">
        <v>56.5</v>
      </c>
      <c r="F299" s="84">
        <v>82</v>
      </c>
      <c r="G299" s="83">
        <v>68</v>
      </c>
      <c r="H299" s="90">
        <v>49</v>
      </c>
      <c r="I299" s="98">
        <v>57</v>
      </c>
      <c r="J299" s="97">
        <f t="shared" si="40"/>
        <v>426</v>
      </c>
      <c r="K299" s="97">
        <f t="shared" si="47"/>
        <v>139</v>
      </c>
      <c r="L299" s="97">
        <f t="shared" si="48"/>
        <v>21</v>
      </c>
      <c r="M299" s="97">
        <f t="shared" si="41"/>
        <v>101</v>
      </c>
      <c r="N299" s="97">
        <f>RANK(D299,$D$2:$D$314,0)</f>
        <v>169</v>
      </c>
      <c r="O299" s="97">
        <f t="shared" si="42"/>
        <v>156</v>
      </c>
      <c r="P299" s="97">
        <f t="shared" si="43"/>
        <v>135</v>
      </c>
      <c r="Q299" s="97">
        <f t="shared" si="44"/>
        <v>135</v>
      </c>
      <c r="R299" s="97">
        <f t="shared" si="45"/>
        <v>160</v>
      </c>
      <c r="S299" s="97">
        <f t="shared" si="46"/>
        <v>132</v>
      </c>
    </row>
    <row r="300" customHeight="1" spans="1:19">
      <c r="A300" s="79">
        <v>190825</v>
      </c>
      <c r="B300" s="80" t="s">
        <v>329</v>
      </c>
      <c r="C300" s="83">
        <v>63.5</v>
      </c>
      <c r="D300" s="84">
        <v>18.5</v>
      </c>
      <c r="E300" s="83">
        <v>49.5</v>
      </c>
      <c r="F300" s="84">
        <v>65</v>
      </c>
      <c r="G300" s="83">
        <v>64</v>
      </c>
      <c r="H300" s="90">
        <v>33</v>
      </c>
      <c r="I300" s="98">
        <v>35</v>
      </c>
      <c r="J300" s="97">
        <f t="shared" si="40"/>
        <v>328.5</v>
      </c>
      <c r="K300" s="97">
        <f t="shared" si="47"/>
        <v>227</v>
      </c>
      <c r="L300" s="97">
        <f t="shared" si="48"/>
        <v>30</v>
      </c>
      <c r="M300" s="97">
        <f t="shared" si="41"/>
        <v>197</v>
      </c>
      <c r="N300" s="97">
        <f>RANK(D300,$D$2:$D$314,0)</f>
        <v>246</v>
      </c>
      <c r="O300" s="97">
        <f t="shared" si="42"/>
        <v>186</v>
      </c>
      <c r="P300" s="97">
        <f t="shared" si="43"/>
        <v>248</v>
      </c>
      <c r="Q300" s="97">
        <f t="shared" si="44"/>
        <v>157</v>
      </c>
      <c r="R300" s="97">
        <f t="shared" si="45"/>
        <v>252</v>
      </c>
      <c r="S300" s="97">
        <f t="shared" si="46"/>
        <v>239</v>
      </c>
    </row>
    <row r="301" customHeight="1" spans="1:19">
      <c r="A301" s="79">
        <v>190826</v>
      </c>
      <c r="B301" s="80" t="s">
        <v>330</v>
      </c>
      <c r="C301" s="83">
        <v>83</v>
      </c>
      <c r="D301" s="84">
        <v>69</v>
      </c>
      <c r="E301" s="83">
        <v>68.5</v>
      </c>
      <c r="F301" s="84">
        <v>89</v>
      </c>
      <c r="G301" s="83">
        <v>70</v>
      </c>
      <c r="H301" s="90">
        <v>73</v>
      </c>
      <c r="I301" s="98">
        <v>82</v>
      </c>
      <c r="J301" s="97">
        <f t="shared" si="40"/>
        <v>534.5</v>
      </c>
      <c r="K301" s="97">
        <f t="shared" si="47"/>
        <v>54</v>
      </c>
      <c r="L301" s="97">
        <f t="shared" si="48"/>
        <v>7</v>
      </c>
      <c r="M301" s="97">
        <f t="shared" si="41"/>
        <v>28</v>
      </c>
      <c r="N301" s="97">
        <f>RANK(D301,$D$2:$D$314,0)</f>
        <v>49</v>
      </c>
      <c r="O301" s="97">
        <f t="shared" si="42"/>
        <v>103</v>
      </c>
      <c r="P301" s="97">
        <f t="shared" si="43"/>
        <v>74</v>
      </c>
      <c r="Q301" s="97">
        <f t="shared" si="44"/>
        <v>123</v>
      </c>
      <c r="R301" s="97">
        <f t="shared" si="45"/>
        <v>77</v>
      </c>
      <c r="S301" s="97">
        <f t="shared" si="46"/>
        <v>33</v>
      </c>
    </row>
    <row r="302" customHeight="1" spans="1:19">
      <c r="A302" s="79">
        <v>190827</v>
      </c>
      <c r="B302" s="80" t="s">
        <v>331</v>
      </c>
      <c r="C302" s="83">
        <v>83.5</v>
      </c>
      <c r="D302" s="84">
        <v>58</v>
      </c>
      <c r="E302" s="83">
        <v>60.5</v>
      </c>
      <c r="F302" s="84">
        <v>89</v>
      </c>
      <c r="G302" s="83">
        <v>95</v>
      </c>
      <c r="H302" s="90">
        <v>64</v>
      </c>
      <c r="I302" s="98">
        <v>77</v>
      </c>
      <c r="J302" s="97">
        <f t="shared" si="40"/>
        <v>527</v>
      </c>
      <c r="K302" s="97">
        <f t="shared" si="47"/>
        <v>63</v>
      </c>
      <c r="L302" s="97">
        <f t="shared" si="48"/>
        <v>11</v>
      </c>
      <c r="M302" s="97">
        <f t="shared" si="41"/>
        <v>25</v>
      </c>
      <c r="N302" s="97">
        <f>RANK(D302,$D$2:$D$314,0)</f>
        <v>83</v>
      </c>
      <c r="O302" s="97">
        <f t="shared" si="42"/>
        <v>136</v>
      </c>
      <c r="P302" s="97">
        <f t="shared" si="43"/>
        <v>74</v>
      </c>
      <c r="Q302" s="97">
        <f t="shared" si="44"/>
        <v>3</v>
      </c>
      <c r="R302" s="97">
        <f t="shared" si="45"/>
        <v>107</v>
      </c>
      <c r="S302" s="97">
        <f t="shared" si="46"/>
        <v>50</v>
      </c>
    </row>
    <row r="303" customHeight="1" spans="1:19">
      <c r="A303" s="79">
        <v>190828</v>
      </c>
      <c r="B303" s="80" t="s">
        <v>332</v>
      </c>
      <c r="C303" s="83">
        <v>41</v>
      </c>
      <c r="D303" s="84">
        <v>16</v>
      </c>
      <c r="E303" s="83">
        <v>27</v>
      </c>
      <c r="F303" s="84">
        <v>75</v>
      </c>
      <c r="G303" s="83">
        <v>46</v>
      </c>
      <c r="H303" s="90">
        <v>22</v>
      </c>
      <c r="I303" s="98">
        <v>32</v>
      </c>
      <c r="J303" s="97">
        <f t="shared" si="40"/>
        <v>259</v>
      </c>
      <c r="K303" s="97">
        <f t="shared" si="47"/>
        <v>277</v>
      </c>
      <c r="L303" s="97">
        <f t="shared" si="48"/>
        <v>36</v>
      </c>
      <c r="M303" s="97">
        <f t="shared" si="41"/>
        <v>284</v>
      </c>
      <c r="N303" s="97">
        <f>RANK(D303,$D$2:$D$314,0)</f>
        <v>254</v>
      </c>
      <c r="O303" s="97">
        <f t="shared" si="42"/>
        <v>283</v>
      </c>
      <c r="P303" s="97">
        <f t="shared" si="43"/>
        <v>198</v>
      </c>
      <c r="Q303" s="97">
        <f t="shared" si="44"/>
        <v>228</v>
      </c>
      <c r="R303" s="97">
        <f t="shared" si="45"/>
        <v>291</v>
      </c>
      <c r="S303" s="97">
        <f t="shared" si="46"/>
        <v>251</v>
      </c>
    </row>
    <row r="304" customHeight="1" spans="1:19">
      <c r="A304" s="79">
        <v>190829</v>
      </c>
      <c r="B304" s="80" t="s">
        <v>333</v>
      </c>
      <c r="C304" s="83">
        <v>62.5</v>
      </c>
      <c r="D304" s="84">
        <v>22</v>
      </c>
      <c r="E304" s="83">
        <v>45.5</v>
      </c>
      <c r="F304" s="84">
        <v>67</v>
      </c>
      <c r="G304" s="83">
        <v>49</v>
      </c>
      <c r="H304" s="90">
        <v>64</v>
      </c>
      <c r="I304" s="98">
        <v>42</v>
      </c>
      <c r="J304" s="97">
        <f t="shared" si="40"/>
        <v>352</v>
      </c>
      <c r="K304" s="97">
        <f t="shared" si="47"/>
        <v>207</v>
      </c>
      <c r="L304" s="97">
        <f t="shared" si="48"/>
        <v>28</v>
      </c>
      <c r="M304" s="97">
        <f t="shared" si="41"/>
        <v>204</v>
      </c>
      <c r="N304" s="97">
        <f>RANK(D304,$D$2:$D$314,0)</f>
        <v>229</v>
      </c>
      <c r="O304" s="97">
        <f t="shared" si="42"/>
        <v>206</v>
      </c>
      <c r="P304" s="97">
        <f t="shared" si="43"/>
        <v>243</v>
      </c>
      <c r="Q304" s="97">
        <f t="shared" si="44"/>
        <v>219</v>
      </c>
      <c r="R304" s="97">
        <f t="shared" si="45"/>
        <v>107</v>
      </c>
      <c r="S304" s="97">
        <f t="shared" si="46"/>
        <v>210</v>
      </c>
    </row>
    <row r="305" customHeight="1" spans="1:19">
      <c r="A305" s="79">
        <v>190830</v>
      </c>
      <c r="B305" s="80" t="s">
        <v>334</v>
      </c>
      <c r="C305" s="83">
        <v>70.5</v>
      </c>
      <c r="D305" s="84">
        <v>84</v>
      </c>
      <c r="E305" s="83">
        <v>66.5</v>
      </c>
      <c r="F305" s="84">
        <v>95</v>
      </c>
      <c r="G305" s="83">
        <v>79</v>
      </c>
      <c r="H305" s="90">
        <v>52</v>
      </c>
      <c r="I305" s="98">
        <v>59</v>
      </c>
      <c r="J305" s="97">
        <f t="shared" si="40"/>
        <v>506</v>
      </c>
      <c r="K305" s="97">
        <f t="shared" si="47"/>
        <v>74</v>
      </c>
      <c r="L305" s="97">
        <f t="shared" si="48"/>
        <v>14</v>
      </c>
      <c r="M305" s="97">
        <f t="shared" si="41"/>
        <v>130</v>
      </c>
      <c r="N305" s="97">
        <f>RANK(D305,$D$2:$D$314,0)</f>
        <v>17</v>
      </c>
      <c r="O305" s="97">
        <f t="shared" si="42"/>
        <v>113</v>
      </c>
      <c r="P305" s="97">
        <f t="shared" si="43"/>
        <v>24</v>
      </c>
      <c r="Q305" s="97">
        <f t="shared" si="44"/>
        <v>69</v>
      </c>
      <c r="R305" s="97">
        <f t="shared" si="45"/>
        <v>144</v>
      </c>
      <c r="S305" s="97">
        <f t="shared" si="46"/>
        <v>122</v>
      </c>
    </row>
    <row r="306" customHeight="1" spans="1:19">
      <c r="A306" s="79">
        <v>190831</v>
      </c>
      <c r="B306" s="80" t="s">
        <v>335</v>
      </c>
      <c r="C306" s="83">
        <v>82.5</v>
      </c>
      <c r="D306" s="84">
        <v>84</v>
      </c>
      <c r="E306" s="83">
        <v>81.5</v>
      </c>
      <c r="F306" s="84">
        <v>93</v>
      </c>
      <c r="G306" s="83">
        <v>87</v>
      </c>
      <c r="H306" s="90">
        <v>97</v>
      </c>
      <c r="I306" s="98">
        <v>78</v>
      </c>
      <c r="J306" s="97">
        <f t="shared" si="40"/>
        <v>603</v>
      </c>
      <c r="K306" s="97">
        <f t="shared" si="47"/>
        <v>18</v>
      </c>
      <c r="L306" s="97">
        <f t="shared" si="48"/>
        <v>3</v>
      </c>
      <c r="M306" s="97">
        <f t="shared" si="41"/>
        <v>33</v>
      </c>
      <c r="N306" s="97">
        <f>RANK(D306,$D$2:$D$314,0)</f>
        <v>17</v>
      </c>
      <c r="O306" s="97">
        <f t="shared" si="42"/>
        <v>28</v>
      </c>
      <c r="P306" s="97">
        <f t="shared" si="43"/>
        <v>39</v>
      </c>
      <c r="Q306" s="97">
        <f t="shared" si="44"/>
        <v>30</v>
      </c>
      <c r="R306" s="97">
        <f t="shared" si="45"/>
        <v>7</v>
      </c>
      <c r="S306" s="97">
        <f t="shared" si="46"/>
        <v>46</v>
      </c>
    </row>
    <row r="307" customHeight="1" spans="1:19">
      <c r="A307" s="79">
        <v>190832</v>
      </c>
      <c r="B307" s="80" t="s">
        <v>336</v>
      </c>
      <c r="C307" s="83">
        <v>81</v>
      </c>
      <c r="D307" s="84">
        <v>66</v>
      </c>
      <c r="E307" s="83">
        <v>67</v>
      </c>
      <c r="F307" s="84">
        <v>85</v>
      </c>
      <c r="G307" s="83">
        <v>79</v>
      </c>
      <c r="H307" s="90">
        <v>84</v>
      </c>
      <c r="I307" s="98">
        <v>69</v>
      </c>
      <c r="J307" s="97">
        <f t="shared" si="40"/>
        <v>531</v>
      </c>
      <c r="K307" s="97">
        <f t="shared" si="47"/>
        <v>57</v>
      </c>
      <c r="L307" s="97">
        <f t="shared" si="48"/>
        <v>8</v>
      </c>
      <c r="M307" s="97">
        <f t="shared" si="41"/>
        <v>48</v>
      </c>
      <c r="N307" s="97">
        <f>RANK(D307,$D$2:$D$314,0)</f>
        <v>61</v>
      </c>
      <c r="O307" s="97">
        <f t="shared" si="42"/>
        <v>110</v>
      </c>
      <c r="P307" s="97">
        <f t="shared" si="43"/>
        <v>119</v>
      </c>
      <c r="Q307" s="97">
        <f t="shared" si="44"/>
        <v>69</v>
      </c>
      <c r="R307" s="97">
        <f t="shared" si="45"/>
        <v>38</v>
      </c>
      <c r="S307" s="97">
        <f t="shared" si="46"/>
        <v>84</v>
      </c>
    </row>
    <row r="308" customHeight="1" spans="1:19">
      <c r="A308" s="79">
        <v>190833</v>
      </c>
      <c r="B308" s="80" t="s">
        <v>337</v>
      </c>
      <c r="C308" s="83">
        <v>62</v>
      </c>
      <c r="D308" s="84">
        <v>12</v>
      </c>
      <c r="E308" s="83">
        <v>27</v>
      </c>
      <c r="F308" s="84">
        <v>59</v>
      </c>
      <c r="G308" s="83">
        <v>58</v>
      </c>
      <c r="H308" s="90">
        <v>65</v>
      </c>
      <c r="I308" s="98">
        <v>36</v>
      </c>
      <c r="J308" s="97">
        <f t="shared" si="40"/>
        <v>319</v>
      </c>
      <c r="K308" s="97">
        <f t="shared" si="47"/>
        <v>235</v>
      </c>
      <c r="L308" s="97">
        <f t="shared" si="48"/>
        <v>33</v>
      </c>
      <c r="M308" s="97">
        <f t="shared" si="41"/>
        <v>206</v>
      </c>
      <c r="N308" s="97">
        <f>RANK(D308,$D$2:$D$314,0)</f>
        <v>271</v>
      </c>
      <c r="O308" s="97">
        <f t="shared" si="42"/>
        <v>283</v>
      </c>
      <c r="P308" s="97">
        <f t="shared" si="43"/>
        <v>270</v>
      </c>
      <c r="Q308" s="97">
        <f t="shared" si="44"/>
        <v>187</v>
      </c>
      <c r="R308" s="97">
        <f t="shared" si="45"/>
        <v>99</v>
      </c>
      <c r="S308" s="97">
        <f t="shared" si="46"/>
        <v>237</v>
      </c>
    </row>
    <row r="309" customHeight="1" spans="1:19">
      <c r="A309" s="79">
        <v>190834</v>
      </c>
      <c r="B309" s="80" t="s">
        <v>338</v>
      </c>
      <c r="C309" s="83">
        <v>64</v>
      </c>
      <c r="D309" s="84">
        <v>24</v>
      </c>
      <c r="E309" s="83">
        <v>69.5</v>
      </c>
      <c r="F309" s="84">
        <v>88</v>
      </c>
      <c r="G309" s="83">
        <v>63</v>
      </c>
      <c r="H309" s="90">
        <v>63</v>
      </c>
      <c r="I309" s="98">
        <v>50</v>
      </c>
      <c r="J309" s="97">
        <f t="shared" si="40"/>
        <v>421.5</v>
      </c>
      <c r="K309" s="97">
        <f t="shared" si="47"/>
        <v>145</v>
      </c>
      <c r="L309" s="97">
        <f t="shared" si="48"/>
        <v>22</v>
      </c>
      <c r="M309" s="97">
        <f t="shared" si="41"/>
        <v>193</v>
      </c>
      <c r="N309" s="97">
        <f>RANK(D309,$D$2:$D$314,0)</f>
        <v>222</v>
      </c>
      <c r="O309" s="97">
        <f t="shared" si="42"/>
        <v>97</v>
      </c>
      <c r="P309" s="97">
        <f t="shared" si="43"/>
        <v>88</v>
      </c>
      <c r="Q309" s="97">
        <f t="shared" si="44"/>
        <v>160</v>
      </c>
      <c r="R309" s="97">
        <f t="shared" si="45"/>
        <v>112</v>
      </c>
      <c r="S309" s="97">
        <f t="shared" si="46"/>
        <v>166</v>
      </c>
    </row>
    <row r="310" customHeight="1" spans="1:19">
      <c r="A310" s="79">
        <v>190835</v>
      </c>
      <c r="B310" s="80" t="s">
        <v>339</v>
      </c>
      <c r="C310" s="83">
        <v>84.5</v>
      </c>
      <c r="D310" s="84">
        <v>58</v>
      </c>
      <c r="E310" s="83">
        <v>75</v>
      </c>
      <c r="F310" s="84">
        <v>93</v>
      </c>
      <c r="G310" s="83">
        <v>80</v>
      </c>
      <c r="H310" s="90">
        <v>52</v>
      </c>
      <c r="I310" s="98">
        <v>79</v>
      </c>
      <c r="J310" s="97">
        <f t="shared" si="40"/>
        <v>521.5</v>
      </c>
      <c r="K310" s="97">
        <f t="shared" si="47"/>
        <v>67</v>
      </c>
      <c r="L310" s="97">
        <f t="shared" si="48"/>
        <v>12</v>
      </c>
      <c r="M310" s="97">
        <f t="shared" si="41"/>
        <v>21</v>
      </c>
      <c r="N310" s="97">
        <f>RANK(D310,$D$2:$D$314,0)</f>
        <v>83</v>
      </c>
      <c r="O310" s="97">
        <f t="shared" si="42"/>
        <v>67</v>
      </c>
      <c r="P310" s="97">
        <f t="shared" si="43"/>
        <v>39</v>
      </c>
      <c r="Q310" s="97">
        <f t="shared" si="44"/>
        <v>57</v>
      </c>
      <c r="R310" s="97">
        <f t="shared" si="45"/>
        <v>144</v>
      </c>
      <c r="S310" s="97">
        <f t="shared" si="46"/>
        <v>41</v>
      </c>
    </row>
    <row r="311" customHeight="1" spans="1:19">
      <c r="A311" s="79">
        <v>190836</v>
      </c>
      <c r="B311" s="80" t="s">
        <v>340</v>
      </c>
      <c r="C311" s="83">
        <v>78</v>
      </c>
      <c r="D311" s="84">
        <v>44</v>
      </c>
      <c r="E311" s="83">
        <v>82.5</v>
      </c>
      <c r="F311" s="84">
        <v>85</v>
      </c>
      <c r="G311" s="83">
        <v>79</v>
      </c>
      <c r="H311" s="90">
        <v>61</v>
      </c>
      <c r="I311" s="98">
        <v>72</v>
      </c>
      <c r="J311" s="97">
        <f t="shared" si="40"/>
        <v>501.5</v>
      </c>
      <c r="K311" s="97">
        <f t="shared" si="47"/>
        <v>80</v>
      </c>
      <c r="L311" s="97">
        <f t="shared" si="48"/>
        <v>15</v>
      </c>
      <c r="M311" s="97">
        <f t="shared" si="41"/>
        <v>69</v>
      </c>
      <c r="N311" s="97">
        <f>RANK(D311,$D$2:$D$314,0)</f>
        <v>151</v>
      </c>
      <c r="O311" s="97">
        <f t="shared" si="42"/>
        <v>23</v>
      </c>
      <c r="P311" s="97">
        <f t="shared" si="43"/>
        <v>119</v>
      </c>
      <c r="Q311" s="97">
        <f t="shared" si="44"/>
        <v>69</v>
      </c>
      <c r="R311" s="97">
        <f t="shared" si="45"/>
        <v>118</v>
      </c>
      <c r="S311" s="97">
        <f t="shared" si="46"/>
        <v>68</v>
      </c>
    </row>
    <row r="312" customHeight="1" spans="1:19">
      <c r="A312" s="79">
        <v>190837</v>
      </c>
      <c r="B312" s="80" t="s">
        <v>341</v>
      </c>
      <c r="C312" s="83">
        <v>49</v>
      </c>
      <c r="D312" s="84">
        <v>10</v>
      </c>
      <c r="E312" s="83">
        <v>26.5</v>
      </c>
      <c r="F312" s="84">
        <v>68</v>
      </c>
      <c r="G312" s="83">
        <v>37</v>
      </c>
      <c r="H312" s="90">
        <v>33</v>
      </c>
      <c r="I312" s="98">
        <v>45</v>
      </c>
      <c r="J312" s="97">
        <f t="shared" si="40"/>
        <v>268.5</v>
      </c>
      <c r="K312" s="97">
        <f t="shared" si="47"/>
        <v>271</v>
      </c>
      <c r="L312" s="97">
        <f t="shared" si="48"/>
        <v>35</v>
      </c>
      <c r="M312" s="97">
        <f t="shared" si="41"/>
        <v>267</v>
      </c>
      <c r="N312" s="97">
        <f>RANK(D312,$D$2:$D$314,0)</f>
        <v>288</v>
      </c>
      <c r="O312" s="97">
        <f t="shared" si="42"/>
        <v>287</v>
      </c>
      <c r="P312" s="97">
        <f t="shared" si="43"/>
        <v>237</v>
      </c>
      <c r="Q312" s="97">
        <f t="shared" si="44"/>
        <v>262</v>
      </c>
      <c r="R312" s="97">
        <f t="shared" si="45"/>
        <v>252</v>
      </c>
      <c r="S312" s="97">
        <f t="shared" si="46"/>
        <v>193</v>
      </c>
    </row>
    <row r="313" customHeight="1" spans="1:19">
      <c r="A313" s="79">
        <v>190838</v>
      </c>
      <c r="B313" s="80" t="s">
        <v>342</v>
      </c>
      <c r="C313" s="83">
        <v>56.5</v>
      </c>
      <c r="D313" s="84">
        <v>21.5</v>
      </c>
      <c r="E313" s="83">
        <v>64</v>
      </c>
      <c r="F313" s="84">
        <v>68</v>
      </c>
      <c r="G313" s="83">
        <v>54</v>
      </c>
      <c r="H313" s="90">
        <v>50</v>
      </c>
      <c r="I313" s="98">
        <v>57</v>
      </c>
      <c r="J313" s="97">
        <f t="shared" si="40"/>
        <v>371</v>
      </c>
      <c r="K313" s="97">
        <f t="shared" si="47"/>
        <v>194</v>
      </c>
      <c r="L313" s="97">
        <f t="shared" si="48"/>
        <v>26</v>
      </c>
      <c r="M313" s="97">
        <f t="shared" si="41"/>
        <v>236</v>
      </c>
      <c r="N313" s="97">
        <f>RANK(D313,$D$2:$D$314,0)</f>
        <v>236</v>
      </c>
      <c r="O313" s="97">
        <f t="shared" si="42"/>
        <v>121</v>
      </c>
      <c r="P313" s="97">
        <f t="shared" si="43"/>
        <v>237</v>
      </c>
      <c r="Q313" s="97">
        <f t="shared" si="44"/>
        <v>204</v>
      </c>
      <c r="R313" s="97">
        <f t="shared" si="45"/>
        <v>153</v>
      </c>
      <c r="S313" s="97">
        <f t="shared" si="46"/>
        <v>132</v>
      </c>
    </row>
    <row r="314" customHeight="1" spans="1:19">
      <c r="A314" s="79">
        <v>190839</v>
      </c>
      <c r="B314" s="80" t="s">
        <v>343</v>
      </c>
      <c r="C314" s="83">
        <v>53</v>
      </c>
      <c r="D314" s="84">
        <v>6</v>
      </c>
      <c r="E314" s="83">
        <v>15</v>
      </c>
      <c r="F314" s="84">
        <v>80</v>
      </c>
      <c r="G314" s="83">
        <v>3</v>
      </c>
      <c r="H314" s="90">
        <v>31</v>
      </c>
      <c r="I314" s="98">
        <v>21</v>
      </c>
      <c r="J314" s="97">
        <f t="shared" si="40"/>
        <v>209</v>
      </c>
      <c r="K314" s="97">
        <f t="shared" si="47"/>
        <v>291</v>
      </c>
      <c r="L314" s="97">
        <f t="shared" si="48"/>
        <v>39</v>
      </c>
      <c r="M314" s="97">
        <f t="shared" si="41"/>
        <v>253</v>
      </c>
      <c r="N314" s="97">
        <f>RANK(D314,$D$2:$D$314,0)</f>
        <v>302</v>
      </c>
      <c r="O314" s="97">
        <f t="shared" si="42"/>
        <v>307</v>
      </c>
      <c r="P314" s="97">
        <f t="shared" si="43"/>
        <v>151</v>
      </c>
      <c r="Q314" s="97">
        <f t="shared" si="44"/>
        <v>308</v>
      </c>
      <c r="R314" s="97">
        <f t="shared" si="45"/>
        <v>266</v>
      </c>
      <c r="S314" s="97">
        <f t="shared" si="46"/>
        <v>300</v>
      </c>
    </row>
    <row r="316" customHeight="1" spans="1:11">
      <c r="A316" s="117"/>
      <c r="B316" s="118" t="s">
        <v>353</v>
      </c>
      <c r="C316" s="119">
        <f t="shared" ref="C316:I316" si="49">SUM(C2:C314)</f>
        <v>20265.7</v>
      </c>
      <c r="D316" s="119">
        <f t="shared" si="49"/>
        <v>13276.6</v>
      </c>
      <c r="E316" s="119">
        <f t="shared" si="49"/>
        <v>17185.5</v>
      </c>
      <c r="F316" s="119">
        <f t="shared" si="49"/>
        <v>23923</v>
      </c>
      <c r="G316" s="119">
        <f t="shared" si="49"/>
        <v>19000</v>
      </c>
      <c r="H316" s="119">
        <f t="shared" si="49"/>
        <v>16730</v>
      </c>
      <c r="I316" s="124">
        <f t="shared" si="49"/>
        <v>16664</v>
      </c>
      <c r="K316" s="125"/>
    </row>
    <row r="317" customHeight="1" spans="1:11">
      <c r="A317" s="120"/>
      <c r="B317" s="121" t="s">
        <v>354</v>
      </c>
      <c r="C317" s="122">
        <f t="shared" ref="C317:I317" si="50">AVERAGE(C2:C314)</f>
        <v>65.5847896440129</v>
      </c>
      <c r="D317" s="122">
        <f t="shared" si="50"/>
        <v>43.2462540716612</v>
      </c>
      <c r="E317" s="122">
        <f t="shared" si="50"/>
        <v>55.9788273615635</v>
      </c>
      <c r="F317" s="122">
        <f t="shared" si="50"/>
        <v>77.6720779220779</v>
      </c>
      <c r="G317" s="122">
        <f t="shared" si="50"/>
        <v>61.6883116883117</v>
      </c>
      <c r="H317" s="122">
        <f t="shared" si="50"/>
        <v>54.4951140065147</v>
      </c>
      <c r="I317" s="124">
        <f t="shared" si="50"/>
        <v>53.9288025889968</v>
      </c>
      <c r="K317" s="125"/>
    </row>
    <row r="318" customHeight="1" spans="1:11">
      <c r="A318" s="121"/>
      <c r="B318" s="123" t="s">
        <v>355</v>
      </c>
      <c r="C318" s="122">
        <f t="shared" ref="C318:I318" si="51">COUNTIF(C2:C314,"&gt;=60")</f>
        <v>226</v>
      </c>
      <c r="D318" s="122">
        <f t="shared" si="51"/>
        <v>79</v>
      </c>
      <c r="E318" s="122">
        <f t="shared" si="51"/>
        <v>141</v>
      </c>
      <c r="F318" s="122">
        <f t="shared" si="51"/>
        <v>269</v>
      </c>
      <c r="G318" s="122">
        <f t="shared" si="51"/>
        <v>184</v>
      </c>
      <c r="H318" s="122">
        <f t="shared" si="51"/>
        <v>126</v>
      </c>
      <c r="I318" s="124">
        <f t="shared" si="51"/>
        <v>121</v>
      </c>
      <c r="K318" s="125"/>
    </row>
    <row r="319" customHeight="1" spans="1:11">
      <c r="A319" s="121"/>
      <c r="B319" s="123" t="s">
        <v>356</v>
      </c>
      <c r="C319" s="122">
        <f t="shared" ref="C319:I319" si="52">COUNTIF(C2:C314,"&gt;=80")</f>
        <v>55</v>
      </c>
      <c r="D319" s="122">
        <f t="shared" si="52"/>
        <v>22</v>
      </c>
      <c r="E319" s="122">
        <f t="shared" si="52"/>
        <v>35</v>
      </c>
      <c r="F319" s="122">
        <f t="shared" si="52"/>
        <v>155</v>
      </c>
      <c r="G319" s="122">
        <f t="shared" si="52"/>
        <v>68</v>
      </c>
      <c r="H319" s="122">
        <f t="shared" si="52"/>
        <v>53</v>
      </c>
      <c r="I319" s="124">
        <f t="shared" si="52"/>
        <v>40</v>
      </c>
      <c r="K319" s="125"/>
    </row>
    <row r="320" customHeight="1" spans="1:11">
      <c r="A320" s="121"/>
      <c r="B320" s="123" t="s">
        <v>64</v>
      </c>
      <c r="C320" s="122">
        <f t="shared" ref="C320:I320" si="53">COUNTIF(C2:C314,"&lt;60")</f>
        <v>83</v>
      </c>
      <c r="D320" s="122">
        <f t="shared" si="53"/>
        <v>228</v>
      </c>
      <c r="E320" s="122">
        <f t="shared" si="53"/>
        <v>166</v>
      </c>
      <c r="F320" s="122">
        <f t="shared" si="53"/>
        <v>39</v>
      </c>
      <c r="G320" s="122">
        <f t="shared" si="53"/>
        <v>124</v>
      </c>
      <c r="H320" s="122">
        <f t="shared" si="53"/>
        <v>181</v>
      </c>
      <c r="I320" s="124">
        <f t="shared" si="53"/>
        <v>188</v>
      </c>
      <c r="K320" s="125"/>
    </row>
    <row r="321" customHeight="1" spans="1:11">
      <c r="A321" s="121"/>
      <c r="B321" s="121" t="s">
        <v>357</v>
      </c>
      <c r="C321" s="122">
        <f t="shared" ref="C321:I321" si="54">MAX(C2:C314)</f>
        <v>94</v>
      </c>
      <c r="D321" s="122">
        <f t="shared" si="54"/>
        <v>100</v>
      </c>
      <c r="E321" s="122">
        <f t="shared" si="54"/>
        <v>92.5</v>
      </c>
      <c r="F321" s="122">
        <f t="shared" si="54"/>
        <v>99</v>
      </c>
      <c r="G321" s="122">
        <f t="shared" si="54"/>
        <v>100</v>
      </c>
      <c r="H321" s="122">
        <f t="shared" si="54"/>
        <v>100</v>
      </c>
      <c r="I321" s="124">
        <f t="shared" si="54"/>
        <v>97</v>
      </c>
      <c r="K321" s="125"/>
    </row>
    <row r="322" customHeight="1" spans="1:11">
      <c r="A322" s="121"/>
      <c r="B322" s="121" t="s">
        <v>358</v>
      </c>
      <c r="C322" s="122">
        <f t="shared" ref="C322:I322" si="55">MIN(C2:C314)</f>
        <v>2</v>
      </c>
      <c r="D322" s="122">
        <f t="shared" si="55"/>
        <v>4</v>
      </c>
      <c r="E322" s="122">
        <f t="shared" si="55"/>
        <v>15</v>
      </c>
      <c r="F322" s="122">
        <f t="shared" si="55"/>
        <v>17</v>
      </c>
      <c r="G322" s="122">
        <f t="shared" si="55"/>
        <v>3</v>
      </c>
      <c r="H322" s="122">
        <f t="shared" si="55"/>
        <v>11</v>
      </c>
      <c r="I322" s="124">
        <f t="shared" si="55"/>
        <v>12</v>
      </c>
      <c r="K322" s="125"/>
    </row>
    <row r="323" customHeight="1" spans="1:11">
      <c r="A323" s="121"/>
      <c r="B323" s="121" t="s">
        <v>359</v>
      </c>
      <c r="C323" s="122">
        <f t="shared" ref="C323:I323" si="56">COUNT(C2:C314)</f>
        <v>309</v>
      </c>
      <c r="D323" s="122">
        <f t="shared" si="56"/>
        <v>307</v>
      </c>
      <c r="E323" s="122">
        <f t="shared" si="56"/>
        <v>307</v>
      </c>
      <c r="F323" s="122">
        <f t="shared" si="56"/>
        <v>308</v>
      </c>
      <c r="G323" s="122">
        <f t="shared" si="56"/>
        <v>308</v>
      </c>
      <c r="H323" s="122">
        <f t="shared" si="56"/>
        <v>307</v>
      </c>
      <c r="I323" s="124">
        <f t="shared" si="56"/>
        <v>309</v>
      </c>
      <c r="K323" s="125"/>
    </row>
    <row r="324" customHeight="1" spans="1:9">
      <c r="A324" s="126"/>
      <c r="B324" s="121" t="s">
        <v>360</v>
      </c>
      <c r="C324" s="122">
        <f t="shared" ref="C324:I324" si="57">C319/C323*100</f>
        <v>17.7993527508091</v>
      </c>
      <c r="D324" s="122">
        <f t="shared" si="57"/>
        <v>7.16612377850163</v>
      </c>
      <c r="E324" s="122">
        <f t="shared" si="57"/>
        <v>11.400651465798</v>
      </c>
      <c r="F324" s="122">
        <f t="shared" si="57"/>
        <v>50.3246753246753</v>
      </c>
      <c r="G324" s="122">
        <f t="shared" si="57"/>
        <v>22.0779220779221</v>
      </c>
      <c r="H324" s="122">
        <f t="shared" si="57"/>
        <v>17.2638436482085</v>
      </c>
      <c r="I324" s="34">
        <f t="shared" si="57"/>
        <v>12.9449838187702</v>
      </c>
    </row>
    <row r="325" customHeight="1" spans="1:11">
      <c r="A325" s="126"/>
      <c r="B325" s="121" t="s">
        <v>361</v>
      </c>
      <c r="C325" s="122">
        <f t="shared" ref="C325:I325" si="58">C318/C323*100</f>
        <v>73.1391585760518</v>
      </c>
      <c r="D325" s="122">
        <f t="shared" si="58"/>
        <v>25.7328990228013</v>
      </c>
      <c r="E325" s="122">
        <f t="shared" si="58"/>
        <v>45.928338762215</v>
      </c>
      <c r="F325" s="122">
        <f t="shared" si="58"/>
        <v>87.3376623376623</v>
      </c>
      <c r="G325" s="122">
        <f t="shared" si="58"/>
        <v>59.7402597402597</v>
      </c>
      <c r="H325" s="122">
        <f t="shared" si="58"/>
        <v>41.042345276873</v>
      </c>
      <c r="I325" s="34">
        <f t="shared" si="58"/>
        <v>39.1585760517799</v>
      </c>
      <c r="K325" s="130"/>
    </row>
    <row r="326" customHeight="1" spans="2:15">
      <c r="B326" t="s">
        <v>362</v>
      </c>
      <c r="C326" s="122">
        <f>初一1!C51</f>
        <v>20</v>
      </c>
      <c r="D326" s="122">
        <f>初一1!D51</f>
        <v>2.5</v>
      </c>
      <c r="E326" s="122">
        <f>初一1!E51</f>
        <v>7.5</v>
      </c>
      <c r="F326" s="122">
        <f>初一1!F51</f>
        <v>55</v>
      </c>
      <c r="G326" s="122">
        <f>初一1!G51</f>
        <v>17.5</v>
      </c>
      <c r="H326" s="122">
        <f>初一1!H51</f>
        <v>17.5</v>
      </c>
      <c r="I326" s="122">
        <f>初一1!I51</f>
        <v>17.5</v>
      </c>
      <c r="K326" s="122"/>
      <c r="L326" s="122"/>
      <c r="M326" s="122"/>
      <c r="N326" s="122"/>
      <c r="O326" s="122"/>
    </row>
    <row r="327" customHeight="1" spans="2:15">
      <c r="B327" t="s">
        <v>363</v>
      </c>
      <c r="C327" s="122">
        <f>初一1!C52</f>
        <v>87.5</v>
      </c>
      <c r="D327" s="122">
        <f>初一1!D52</f>
        <v>30</v>
      </c>
      <c r="E327" s="122">
        <f>初一1!E52</f>
        <v>35</v>
      </c>
      <c r="F327" s="122">
        <f>初一1!F52</f>
        <v>97.5</v>
      </c>
      <c r="G327" s="122">
        <f>初一1!G52</f>
        <v>57.5</v>
      </c>
      <c r="H327" s="122">
        <f>初一1!H52</f>
        <v>42.5</v>
      </c>
      <c r="I327" s="122">
        <f>初一1!I52</f>
        <v>35</v>
      </c>
      <c r="K327" s="122"/>
      <c r="L327" s="122"/>
      <c r="M327" s="122"/>
      <c r="N327" s="122"/>
      <c r="O327" s="122"/>
    </row>
    <row r="328" customHeight="1" spans="2:15">
      <c r="B328" t="s">
        <v>364</v>
      </c>
      <c r="C328" s="122">
        <f t="shared" ref="C328:I328" si="59">AVERAGE(C2:C42)</f>
        <v>70.08</v>
      </c>
      <c r="D328" s="122">
        <f t="shared" si="59"/>
        <v>42.4</v>
      </c>
      <c r="E328" s="122">
        <f t="shared" si="59"/>
        <v>55.15</v>
      </c>
      <c r="F328" s="122">
        <f t="shared" si="59"/>
        <v>81.2</v>
      </c>
      <c r="G328" s="122">
        <f t="shared" si="59"/>
        <v>62.475</v>
      </c>
      <c r="H328" s="122">
        <f t="shared" si="59"/>
        <v>56.1875</v>
      </c>
      <c r="I328" s="34">
        <f t="shared" si="59"/>
        <v>54.4</v>
      </c>
      <c r="K328" s="122"/>
      <c r="L328" s="122"/>
      <c r="M328" s="122"/>
      <c r="N328" s="122"/>
      <c r="O328" s="122"/>
    </row>
    <row r="329" customHeight="1" spans="2:15">
      <c r="B329" s="127" t="s">
        <v>365</v>
      </c>
      <c r="C329" s="128">
        <f>初一2!C48</f>
        <v>2.7027027027027</v>
      </c>
      <c r="D329" s="128">
        <f>初一2!D48</f>
        <v>2.7027027027027</v>
      </c>
      <c r="E329" s="128">
        <f>初一2!E48</f>
        <v>0</v>
      </c>
      <c r="F329" s="128">
        <f>初一2!F48</f>
        <v>32.4324324324324</v>
      </c>
      <c r="G329" s="128">
        <f>初一2!G48</f>
        <v>10.8108108108108</v>
      </c>
      <c r="H329" s="128">
        <f>初一2!H48</f>
        <v>5.40540540540541</v>
      </c>
      <c r="I329" s="128">
        <f>初一2!I48</f>
        <v>2.7027027027027</v>
      </c>
      <c r="J329" s="127"/>
      <c r="K329" s="128"/>
      <c r="L329" s="128"/>
      <c r="M329" s="128"/>
      <c r="N329" s="128"/>
      <c r="O329" s="128"/>
    </row>
    <row r="330" customHeight="1" spans="2:15">
      <c r="B330" s="127" t="s">
        <v>366</v>
      </c>
      <c r="C330" s="128">
        <f>初一2!C49</f>
        <v>62.1621621621622</v>
      </c>
      <c r="D330" s="128">
        <f>初一2!D49</f>
        <v>13.5135135135135</v>
      </c>
      <c r="E330" s="128">
        <f>初一2!E49</f>
        <v>27.027027027027</v>
      </c>
      <c r="F330" s="128">
        <f>初一2!F49</f>
        <v>72.972972972973</v>
      </c>
      <c r="G330" s="128">
        <f>初一2!G49</f>
        <v>43.2432432432432</v>
      </c>
      <c r="H330" s="128">
        <f>初一2!H49</f>
        <v>24.3243243243243</v>
      </c>
      <c r="I330" s="128">
        <f>初一2!I49</f>
        <v>13.5135135135135</v>
      </c>
      <c r="J330" s="127"/>
      <c r="K330" s="128"/>
      <c r="L330" s="128"/>
      <c r="M330" s="128"/>
      <c r="N330" s="128"/>
      <c r="O330" s="128"/>
    </row>
    <row r="331" customHeight="1" spans="2:15">
      <c r="B331" s="127" t="s">
        <v>367</v>
      </c>
      <c r="C331" s="128">
        <f>初一2!C49</f>
        <v>62.1621621621622</v>
      </c>
      <c r="D331" s="128">
        <f t="shared" ref="D331:I331" si="60">AVERAGE(D43:D80)</f>
        <v>38.0945945945946</v>
      </c>
      <c r="E331" s="128">
        <f t="shared" si="60"/>
        <v>47.7972972972973</v>
      </c>
      <c r="F331" s="128">
        <f t="shared" si="60"/>
        <v>71.027027027027</v>
      </c>
      <c r="G331" s="128">
        <f t="shared" si="60"/>
        <v>52.8918918918919</v>
      </c>
      <c r="H331" s="128">
        <f t="shared" si="60"/>
        <v>46.5540540540541</v>
      </c>
      <c r="I331" s="34">
        <f t="shared" si="60"/>
        <v>41.4324324324324</v>
      </c>
      <c r="J331" s="127"/>
      <c r="K331" s="128"/>
      <c r="L331" s="128"/>
      <c r="M331" s="128"/>
      <c r="N331" s="128"/>
      <c r="O331" s="128"/>
    </row>
    <row r="332" customHeight="1" spans="2:15">
      <c r="B332" t="s">
        <v>368</v>
      </c>
      <c r="C332" s="122">
        <f>初一3!C47</f>
        <v>43.2432432432432</v>
      </c>
      <c r="D332" s="122">
        <f>初一3!D47</f>
        <v>21.6216216216216</v>
      </c>
      <c r="E332" s="122">
        <f>初一3!E47</f>
        <v>27.027027027027</v>
      </c>
      <c r="F332" s="122">
        <f>初一3!F47</f>
        <v>72.972972972973</v>
      </c>
      <c r="G332" s="122">
        <f>初一3!G47</f>
        <v>29.7297297297297</v>
      </c>
      <c r="H332" s="122">
        <f>初一3!H47</f>
        <v>37.8378378378378</v>
      </c>
      <c r="I332" s="122">
        <f>初一3!I47</f>
        <v>24.3243243243243</v>
      </c>
      <c r="K332" s="122"/>
      <c r="L332" s="122"/>
      <c r="M332" s="122"/>
      <c r="N332" s="122"/>
      <c r="O332" s="122"/>
    </row>
    <row r="333" customHeight="1" spans="2:15">
      <c r="B333" t="s">
        <v>369</v>
      </c>
      <c r="C333" s="122">
        <f>初一3!C48</f>
        <v>100</v>
      </c>
      <c r="D333" s="122">
        <f>初一3!D48</f>
        <v>62.1621621621622</v>
      </c>
      <c r="E333" s="122">
        <f>初一3!E48</f>
        <v>78.3783783783784</v>
      </c>
      <c r="F333" s="122">
        <f>初一3!F48</f>
        <v>100</v>
      </c>
      <c r="G333" s="122">
        <f>初一3!G48</f>
        <v>81.0810810810811</v>
      </c>
      <c r="H333" s="122">
        <f>初一3!H48</f>
        <v>56.7567567567568</v>
      </c>
      <c r="I333" s="122">
        <f>初一3!I48</f>
        <v>56.7567567567568</v>
      </c>
      <c r="K333" s="122"/>
      <c r="L333" s="122"/>
      <c r="M333" s="122"/>
      <c r="N333" s="122"/>
      <c r="O333" s="122"/>
    </row>
    <row r="334" customHeight="1" spans="2:15">
      <c r="B334" t="s">
        <v>370</v>
      </c>
      <c r="C334" s="122">
        <f t="shared" ref="C334:I334" si="61">AVERAGE(C81:C117)</f>
        <v>77.7837837837838</v>
      </c>
      <c r="D334" s="122">
        <f t="shared" si="61"/>
        <v>63.4054054054054</v>
      </c>
      <c r="E334" s="122">
        <f t="shared" si="61"/>
        <v>69.7027027027027</v>
      </c>
      <c r="F334" s="122">
        <f t="shared" si="61"/>
        <v>85.3243243243243</v>
      </c>
      <c r="G334" s="122">
        <f t="shared" si="61"/>
        <v>72.2162162162162</v>
      </c>
      <c r="H334" s="122">
        <f t="shared" si="61"/>
        <v>65.0810810810811</v>
      </c>
      <c r="I334" s="34">
        <f t="shared" si="61"/>
        <v>62.2162162162162</v>
      </c>
      <c r="K334" s="122"/>
      <c r="L334" s="122"/>
      <c r="M334" s="122"/>
      <c r="N334" s="122"/>
      <c r="O334" s="122"/>
    </row>
    <row r="335" customHeight="1" spans="2:15">
      <c r="B335" s="127" t="s">
        <v>371</v>
      </c>
      <c r="C335" s="128">
        <f>初一4!C50</f>
        <v>25.6410256410256</v>
      </c>
      <c r="D335" s="128">
        <f>初一4!D50</f>
        <v>7.69230769230769</v>
      </c>
      <c r="E335" s="128">
        <f>初一4!E50</f>
        <v>7.69230769230769</v>
      </c>
      <c r="F335" s="128">
        <f>初一4!F50</f>
        <v>35.8974358974359</v>
      </c>
      <c r="G335" s="128">
        <f>初一4!G50</f>
        <v>17.9487179487179</v>
      </c>
      <c r="H335" s="128">
        <f>初一4!H50</f>
        <v>12.8205128205128</v>
      </c>
      <c r="I335" s="128">
        <f>初一4!I50</f>
        <v>15.3846153846154</v>
      </c>
      <c r="J335" s="127"/>
      <c r="K335" s="128"/>
      <c r="L335" s="128"/>
      <c r="M335" s="128"/>
      <c r="N335" s="128"/>
      <c r="O335" s="128"/>
    </row>
    <row r="336" customHeight="1" spans="2:15">
      <c r="B336" s="127" t="s">
        <v>372</v>
      </c>
      <c r="C336" s="128">
        <f>初一4!C51</f>
        <v>76.9230769230769</v>
      </c>
      <c r="D336" s="128">
        <f>初一4!D51</f>
        <v>33.3333333333333</v>
      </c>
      <c r="E336" s="128">
        <f>初一4!E51</f>
        <v>33.3333333333333</v>
      </c>
      <c r="F336" s="128">
        <f>初一4!F51</f>
        <v>82.051282051282</v>
      </c>
      <c r="G336" s="128">
        <f>初一4!G51</f>
        <v>48.7179487179487</v>
      </c>
      <c r="H336" s="128">
        <f>初一4!H51</f>
        <v>35.8974358974359</v>
      </c>
      <c r="I336" s="128">
        <f>初一4!I51</f>
        <v>43.5897435897436</v>
      </c>
      <c r="J336" s="127"/>
      <c r="K336" s="128"/>
      <c r="L336" s="128"/>
      <c r="M336" s="128"/>
      <c r="N336" s="128"/>
      <c r="O336" s="128"/>
    </row>
    <row r="337" customHeight="1" spans="2:15">
      <c r="B337" s="127" t="s">
        <v>373</v>
      </c>
      <c r="C337" s="128">
        <f t="shared" ref="C337:I337" si="62">AVERAGE(C118:C157)</f>
        <v>65.6923076923077</v>
      </c>
      <c r="D337" s="128">
        <f t="shared" si="62"/>
        <v>44.8589743589744</v>
      </c>
      <c r="E337" s="128">
        <f t="shared" si="62"/>
        <v>50.1282051282051</v>
      </c>
      <c r="F337" s="128">
        <f t="shared" si="62"/>
        <v>72.4615384615385</v>
      </c>
      <c r="G337" s="128">
        <f t="shared" si="62"/>
        <v>54.0512820512821</v>
      </c>
      <c r="H337" s="128">
        <f t="shared" si="62"/>
        <v>50.4102564102564</v>
      </c>
      <c r="I337" s="128">
        <f t="shared" si="62"/>
        <v>54.5128205128205</v>
      </c>
      <c r="J337" s="127"/>
      <c r="K337" s="128"/>
      <c r="L337" s="128"/>
      <c r="M337" s="128"/>
      <c r="N337" s="128"/>
      <c r="O337" s="128"/>
    </row>
    <row r="338" customHeight="1" spans="2:15">
      <c r="B338" t="s">
        <v>374</v>
      </c>
      <c r="C338" s="129">
        <f>初一5!C49</f>
        <v>2.56410256410256</v>
      </c>
      <c r="D338" s="129">
        <f>初一5!D49</f>
        <v>2.56410256410256</v>
      </c>
      <c r="E338" s="129">
        <f>初一5!E49</f>
        <v>7.69230769230769</v>
      </c>
      <c r="F338" s="129">
        <f>初一5!F49</f>
        <v>48.7179487179487</v>
      </c>
      <c r="G338" s="129">
        <f>初一5!G49</f>
        <v>20.5128205128205</v>
      </c>
      <c r="H338" s="129">
        <f>初一5!H49</f>
        <v>23.0769230769231</v>
      </c>
      <c r="I338" s="129">
        <f>初一5!I49</f>
        <v>20.5128205128205</v>
      </c>
      <c r="K338" s="34"/>
      <c r="L338" s="34"/>
      <c r="M338" s="34"/>
      <c r="N338" s="34"/>
      <c r="O338" s="34"/>
    </row>
    <row r="339" customHeight="1" spans="2:9">
      <c r="B339" t="s">
        <v>375</v>
      </c>
      <c r="C339" s="129">
        <f>初一5!C50</f>
        <v>61.5384615384615</v>
      </c>
      <c r="D339" s="129">
        <f>初一5!D50</f>
        <v>12.8205128205128</v>
      </c>
      <c r="E339" s="129">
        <f>初一5!E50</f>
        <v>46.1538461538462</v>
      </c>
      <c r="F339" s="129">
        <f>初一5!F50</f>
        <v>76.9230769230769</v>
      </c>
      <c r="G339" s="129">
        <f>初一5!G50</f>
        <v>56.4102564102564</v>
      </c>
      <c r="H339" s="129">
        <f>初一5!H50</f>
        <v>41.025641025641</v>
      </c>
      <c r="I339" s="129">
        <f>初一5!I50</f>
        <v>56.4102564102564</v>
      </c>
    </row>
    <row r="340" customHeight="1" spans="2:9">
      <c r="B340" t="s">
        <v>376</v>
      </c>
      <c r="C340" s="122">
        <f t="shared" ref="C340:I340" si="63">AVERAGE(C158:C196)</f>
        <v>59.525641025641</v>
      </c>
      <c r="D340" s="122">
        <f t="shared" si="63"/>
        <v>37.0384615384615</v>
      </c>
      <c r="E340" s="122">
        <f t="shared" si="63"/>
        <v>56.0384615384615</v>
      </c>
      <c r="F340" s="122">
        <f t="shared" si="63"/>
        <v>74.2307692307692</v>
      </c>
      <c r="G340" s="122">
        <f t="shared" si="63"/>
        <v>60</v>
      </c>
      <c r="H340" s="122">
        <f t="shared" si="63"/>
        <v>55.2051282051282</v>
      </c>
      <c r="I340" s="34">
        <f t="shared" si="63"/>
        <v>62.1794871794872</v>
      </c>
    </row>
    <row r="341" customHeight="1" spans="2:9">
      <c r="B341" s="127" t="s">
        <v>377</v>
      </c>
      <c r="C341" s="128">
        <f>初一6!C51</f>
        <v>10</v>
      </c>
      <c r="D341" s="128">
        <f>初一6!D51</f>
        <v>2.5</v>
      </c>
      <c r="E341" s="128">
        <f>初一6!E51</f>
        <v>7.5</v>
      </c>
      <c r="F341" s="128">
        <f>初一6!F51</f>
        <v>50</v>
      </c>
      <c r="G341" s="128">
        <f>初一6!G51</f>
        <v>22.5</v>
      </c>
      <c r="H341" s="128">
        <f>初一6!H51</f>
        <v>15</v>
      </c>
      <c r="I341" s="128">
        <f>初一6!I51</f>
        <v>7.5</v>
      </c>
    </row>
    <row r="342" customHeight="1" spans="2:9">
      <c r="B342" s="127" t="s">
        <v>378</v>
      </c>
      <c r="C342" s="128">
        <f>初一6!C52</f>
        <v>75</v>
      </c>
      <c r="D342" s="128">
        <f>初一6!D52</f>
        <v>12.5</v>
      </c>
      <c r="E342" s="128">
        <f>初一6!E52</f>
        <v>57.5</v>
      </c>
      <c r="F342" s="128">
        <f>初一6!F52</f>
        <v>87.5</v>
      </c>
      <c r="G342" s="128">
        <f>初一6!G52</f>
        <v>62.5</v>
      </c>
      <c r="H342" s="128">
        <f>初一6!H52</f>
        <v>42.5</v>
      </c>
      <c r="I342" s="128">
        <f>初一6!I52</f>
        <v>32.5</v>
      </c>
    </row>
    <row r="343" customHeight="1" spans="2:9">
      <c r="B343" s="127" t="s">
        <v>379</v>
      </c>
      <c r="C343" s="128">
        <f t="shared" ref="C343:I343" si="64">AVERAGE(C197:C237)</f>
        <v>63.6625</v>
      </c>
      <c r="D343" s="128">
        <f t="shared" si="64"/>
        <v>40.75</v>
      </c>
      <c r="E343" s="128">
        <f t="shared" si="64"/>
        <v>62.6375</v>
      </c>
      <c r="F343" s="128">
        <f t="shared" si="64"/>
        <v>77.025</v>
      </c>
      <c r="G343" s="128">
        <f t="shared" si="64"/>
        <v>61.6</v>
      </c>
      <c r="H343" s="128">
        <f t="shared" si="64"/>
        <v>53.9</v>
      </c>
      <c r="I343" s="34">
        <f t="shared" si="64"/>
        <v>51.225</v>
      </c>
    </row>
    <row r="344" customHeight="1" spans="2:9">
      <c r="B344" t="s">
        <v>380</v>
      </c>
      <c r="C344" s="122">
        <f>初一7!C48</f>
        <v>13.1578947368421</v>
      </c>
      <c r="D344" s="122">
        <f>初一7!D48</f>
        <v>8.33333333333333</v>
      </c>
      <c r="E344" s="122">
        <f>初一7!E48</f>
        <v>8.33333333333333</v>
      </c>
      <c r="F344" s="122">
        <f>初一7!F48</f>
        <v>48.6486486486487</v>
      </c>
      <c r="G344" s="122">
        <f>初一7!G48</f>
        <v>27.027027027027</v>
      </c>
      <c r="H344" s="122">
        <f>初一7!H48</f>
        <v>11.1111111111111</v>
      </c>
      <c r="I344" s="122">
        <f>初一7!I48</f>
        <v>10.5263157894737</v>
      </c>
    </row>
    <row r="345" customHeight="1" spans="2:9">
      <c r="B345" t="s">
        <v>381</v>
      </c>
      <c r="C345" s="122">
        <f>初一7!C49</f>
        <v>50</v>
      </c>
      <c r="D345" s="122">
        <f>初一7!D49</f>
        <v>22.2222222222222</v>
      </c>
      <c r="E345" s="122">
        <f>初一7!E49</f>
        <v>30.5555555555556</v>
      </c>
      <c r="F345" s="122">
        <f>初一7!F49</f>
        <v>91.8918918918919</v>
      </c>
      <c r="G345" s="122">
        <f>初一7!G49</f>
        <v>62.1621621621622</v>
      </c>
      <c r="H345" s="122">
        <f>初一7!H49</f>
        <v>27.7777777777778</v>
      </c>
      <c r="I345" s="122">
        <f>初一7!I49</f>
        <v>26.3157894736842</v>
      </c>
    </row>
    <row r="346" customHeight="1" spans="2:9">
      <c r="B346" t="s">
        <v>382</v>
      </c>
      <c r="C346" s="122">
        <f t="shared" ref="C346:I346" si="65">AVERAGE(C238:C275)</f>
        <v>59.2763157894737</v>
      </c>
      <c r="D346" s="122">
        <f t="shared" si="65"/>
        <v>37.4583333333333</v>
      </c>
      <c r="E346" s="122">
        <f t="shared" si="65"/>
        <v>45.9166666666667</v>
      </c>
      <c r="F346" s="122">
        <f t="shared" si="65"/>
        <v>79.3243243243243</v>
      </c>
      <c r="G346" s="122">
        <f t="shared" si="65"/>
        <v>63.5135135135135</v>
      </c>
      <c r="H346" s="122">
        <f t="shared" si="65"/>
        <v>49.25</v>
      </c>
      <c r="I346" s="34">
        <f t="shared" si="65"/>
        <v>47.6315789473684</v>
      </c>
    </row>
    <row r="347" customHeight="1" spans="2:9">
      <c r="B347" s="127" t="s">
        <v>383</v>
      </c>
      <c r="C347" s="128">
        <f>初一8!C49</f>
        <v>25.6410256410256</v>
      </c>
      <c r="D347" s="128">
        <f>初一8!D49</f>
        <v>10.2564102564103</v>
      </c>
      <c r="E347" s="128">
        <f>初一8!E49</f>
        <v>25.6410256410256</v>
      </c>
      <c r="F347" s="128">
        <f>初一8!F49</f>
        <v>58.974358974359</v>
      </c>
      <c r="G347" s="128">
        <f>初一8!G49</f>
        <v>30.7692307692308</v>
      </c>
      <c r="H347" s="128">
        <f>初一8!H49</f>
        <v>15.3846153846154</v>
      </c>
      <c r="I347" s="128">
        <f>初一8!I49</f>
        <v>5.12820512820513</v>
      </c>
    </row>
    <row r="348" customHeight="1" spans="2:9">
      <c r="B348" s="127" t="s">
        <v>384</v>
      </c>
      <c r="C348" s="128">
        <f>初一8!C50</f>
        <v>71.7948717948718</v>
      </c>
      <c r="D348" s="128">
        <f>初一8!D50</f>
        <v>20.5128205128205</v>
      </c>
      <c r="E348" s="128">
        <f>初一8!E50</f>
        <v>58.974358974359</v>
      </c>
      <c r="F348" s="128">
        <f>初一8!F50</f>
        <v>89.7435897435898</v>
      </c>
      <c r="G348" s="128">
        <f>初一8!G50</f>
        <v>66.6666666666667</v>
      </c>
      <c r="H348" s="128">
        <f>初一8!H50</f>
        <v>56.4102564102564</v>
      </c>
      <c r="I348" s="128">
        <f>初一8!I50</f>
        <v>48.7179487179487</v>
      </c>
    </row>
    <row r="349" customHeight="1" spans="2:9">
      <c r="B349" s="127" t="s">
        <v>385</v>
      </c>
      <c r="C349" s="128">
        <f t="shared" ref="C349:I349" si="66">AVERAGE(C276:C314)</f>
        <v>66.7948717948718</v>
      </c>
      <c r="D349" s="128">
        <f t="shared" si="66"/>
        <v>42.374358974359</v>
      </c>
      <c r="E349" s="128">
        <f t="shared" si="66"/>
        <v>59.8205128205128</v>
      </c>
      <c r="F349" s="128">
        <f t="shared" si="66"/>
        <v>80.8461538461538</v>
      </c>
      <c r="G349" s="128">
        <f t="shared" si="66"/>
        <v>66.9230769230769</v>
      </c>
      <c r="H349" s="128">
        <f t="shared" si="66"/>
        <v>59.0769230769231</v>
      </c>
      <c r="I349" s="34">
        <f t="shared" si="66"/>
        <v>57.5128205128205</v>
      </c>
    </row>
  </sheetData>
  <pageMargins left="0.75" right="0.75" top="1" bottom="1" header="0.5" footer="0.5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初一1</vt:lpstr>
      <vt:lpstr>初一2</vt:lpstr>
      <vt:lpstr>初一3</vt:lpstr>
      <vt:lpstr>初一4</vt:lpstr>
      <vt:lpstr>初一5</vt:lpstr>
      <vt:lpstr>初一6</vt:lpstr>
      <vt:lpstr>初一7</vt:lpstr>
      <vt:lpstr>初一8</vt:lpstr>
      <vt:lpstr>总表</vt:lpstr>
      <vt:lpstr>总表2</vt:lpstr>
      <vt:lpstr>按名次</vt:lpstr>
      <vt:lpstr>综合排名</vt:lpstr>
      <vt:lpstr>优秀率排名</vt:lpstr>
      <vt:lpstr>及格率排名</vt:lpstr>
      <vt:lpstr>平均分排名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1996-12-18T01:32:42Z</dcterms:created>
  <cp:lastPrinted>2019-10-15T08:56:19Z</cp:lastPrinted>
  <dcterms:modified xsi:type="dcterms:W3CDTF">2020-09-03T20:42:46Z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