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570" windowHeight="9410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H7" i="2"/>
  <c r="H6" i="2"/>
  <c r="H5" i="2"/>
  <c r="H4" i="2"/>
  <c r="H3" i="2"/>
  <c r="H2" i="2"/>
  <c r="C17" i="1"/>
  <c r="D17" i="1"/>
  <c r="E17" i="1"/>
  <c r="B17" i="1"/>
  <c r="G17" i="1" s="1"/>
  <c r="C16" i="1"/>
  <c r="D16" i="1"/>
  <c r="E16" i="1"/>
  <c r="B16" i="1"/>
  <c r="G16" i="1" s="1"/>
  <c r="G25" i="1" l="1"/>
  <c r="B19" i="1"/>
  <c r="C19" i="1"/>
  <c r="D19" i="1"/>
  <c r="E19" i="1"/>
  <c r="G19" i="1" l="1"/>
  <c r="G29" i="1"/>
  <c r="G26" i="1"/>
  <c r="G24" i="1"/>
  <c r="G30" i="1"/>
  <c r="C30" i="1" l="1"/>
  <c r="C15" i="1"/>
  <c r="E15" i="1"/>
  <c r="D15" i="1"/>
  <c r="B15" i="1"/>
  <c r="E30" i="1" l="1"/>
  <c r="D30" i="1"/>
  <c r="B30" i="1"/>
  <c r="G15" i="1"/>
  <c r="C13" i="1"/>
  <c r="D13" i="1"/>
  <c r="E13" i="1"/>
  <c r="C14" i="1"/>
  <c r="D14" i="1"/>
  <c r="E14" i="1"/>
  <c r="C18" i="1"/>
  <c r="D18" i="1"/>
  <c r="E18" i="1"/>
  <c r="B13" i="1"/>
  <c r="B14" i="1"/>
  <c r="B18" i="1"/>
  <c r="G18" i="1" l="1"/>
  <c r="C29" i="1" s="1"/>
  <c r="G14" i="1"/>
  <c r="C25" i="1" s="1"/>
  <c r="G13" i="1"/>
  <c r="D24" i="1" s="1"/>
  <c r="D25" i="1" l="1"/>
  <c r="D29" i="1"/>
  <c r="B29" i="1"/>
  <c r="E29" i="1"/>
  <c r="B25" i="1"/>
  <c r="E25" i="1"/>
  <c r="C26" i="1"/>
  <c r="G20" i="1"/>
  <c r="B26" i="1"/>
  <c r="E26" i="1"/>
  <c r="D26" i="1"/>
  <c r="E24" i="1"/>
  <c r="B24" i="1"/>
</calcChain>
</file>

<file path=xl/sharedStrings.xml><?xml version="1.0" encoding="utf-8"?>
<sst xmlns="http://schemas.openxmlformats.org/spreadsheetml/2006/main" count="101" uniqueCount="41">
  <si>
    <t>Water</t>
  </si>
  <si>
    <t>Forest</t>
  </si>
  <si>
    <t>Urban</t>
  </si>
  <si>
    <t>Agriculture</t>
  </si>
  <si>
    <t>sq.km</t>
  </si>
  <si>
    <t>sq.m</t>
  </si>
  <si>
    <t>year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</si>
  <si>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</si>
  <si>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</si>
  <si>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</si>
  <si>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</si>
  <si>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</si>
  <si>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</si>
  <si>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</si>
  <si>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</si>
  <si>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</si>
  <si>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</si>
  <si>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</si>
  <si>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</si>
  <si>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</si>
  <si>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</si>
  <si>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</si>
  <si>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</si>
  <si>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</si>
  <si>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</si>
  <si>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</si>
  <si>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</si>
  <si>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</si>
  <si>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</si>
  <si>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</si>
  <si>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</si>
  <si>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</si>
  <si>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</si>
  <si>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</si>
  <si>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Tiger Mortality</t>
  </si>
  <si>
    <t>(% of total)</t>
  </si>
  <si>
    <t>Arranged</t>
  </si>
  <si>
    <t>Years</t>
  </si>
  <si>
    <t>Predicted Tiger Mortality</t>
  </si>
  <si>
    <t>Standard Residuals</t>
  </si>
  <si>
    <t>tm+s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</si>
</sst>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5" fillId="5" borderId="2" applyNumberFormat="0" applyAlignment="0" applyProtection="0"/>
    <xf numFmtId="0" fontId="6" fillId="6" borderId="0" applyNumberFormat="0" applyBorder="0" applyAlignment="0" applyProtection="0"/>
  </cellStyleXfs>
  <cellXfs count="13">
    <xf numFmtId="0" fontId="0" fillId="0" borderId="0" xfId="0"/>
    <xf numFmtId="0" fontId="2" fillId="3" borderId="1" xfId="2"/>
    <xf numFmtId="0" fontId="1" fillId="2" borderId="1" xfId="1" applyBorder="1"/>
    <xf numFmtId="0" fontId="1" fillId="2" borderId="0" xfId="1"/>
    <xf numFmtId="0" fontId="1" fillId="2" borderId="0" xfId="1" applyBorder="1"/>
    <xf numFmtId="0" fontId="3" fillId="4" borderId="2" xfId="3"/>
    <xf numFmtId="0" fontId="2" fillId="3" borderId="3" xfId="2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5" fillId="5" borderId="2" xfId="4"/>
    <xf numFmtId="0" fontId="6" fillId="6" borderId="0" xfId="5"/>
  </cellXfs>
  <cellStyles count="6">
    <cellStyle name="Bad" xfId="5" builtinId="27"/>
    <cellStyle name="Calculation" xfId="3" builtinId="22"/>
    <cellStyle name="Check Cell" xfId="2" builtinId="23"/>
    <cellStyle name="Good" xfId="1" builtinId="26"/>
    <cellStyle name="Input" xfId="4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Forest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Sheet1!$A$24:$A$30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Sheet1!$C$24:$C$30</c:f>
              <c:numCache>
                <c:formatCode>General</c:formatCode>
                <c:ptCount val="7"/>
                <c:pt idx="0">
                  <c:v>12.127751196300977</c:v>
                </c:pt>
                <c:pt idx="1">
                  <c:v>27.18867582845041</c:v>
                </c:pt>
                <c:pt idx="2">
                  <c:v>20.814614054211646</c:v>
                </c:pt>
                <c:pt idx="5">
                  <c:v>18.76544479112157</c:v>
                </c:pt>
                <c:pt idx="6">
                  <c:v>13.260197237842222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E-43C7-B9A1-64CF0AFA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40752"/>
        <c:axId val="708538672"/>
      </c:lineChart>
      <c:catAx>
        <c:axId val="7085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38672"/>
        <c:crosses val="autoZero"/>
        <c:auto val="1"/>
        <c:lblAlgn val="ctr"/>
        <c:lblOffset val="100"/>
        <c:noMultiLvlLbl val="0"/>
      </c:catAx>
      <c:valAx>
        <c:axId val="7085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4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2078703703703704"/>
          <c:w val="0.91119685039370091"/>
          <c:h val="0.79496172353455818"/>
        </c:manualLayout>
      </c:layout>
      <c:lineChart>
        <c:grouping val="standard"/>
        <c:varyColors val="0"/>
        <c:ser>
          <c:idx val="0"/>
          <c:order val="0"/>
          <c:tx>
            <c:strRef>
              <c:f>Sheet1!$G$23</c:f>
              <c:strCache>
                <c:ptCount val="1"/>
                <c:pt idx="0">
                  <c:v>Tiger Mortality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Sheet1!$A$24:$A$30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Sheet1!$G$24:$G$30</c:f>
              <c:numCache>
                <c:formatCode>General</c:formatCode>
                <c:ptCount val="7"/>
                <c:pt idx="0">
                  <c:v>26</c:v>
                </c:pt>
                <c:pt idx="1">
                  <c:v>13</c:v>
                </c:pt>
                <c:pt idx="2">
                  <c:v>10</c:v>
                </c:pt>
                <c:pt idx="3">
                  <c:v>20</c:v>
                </c:pt>
                <c:pt idx="4">
                  <c:v>21</c:v>
                </c:pt>
                <c:pt idx="5">
                  <c:v>23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E-4775-A94F-C4DCB5F93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486096"/>
        <c:axId val="707486928"/>
      </c:lineChart>
      <c:catAx>
        <c:axId val="7074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86928"/>
        <c:crosses val="autoZero"/>
        <c:auto val="1"/>
        <c:lblAlgn val="ctr"/>
        <c:lblOffset val="100"/>
        <c:noMultiLvlLbl val="0"/>
      </c:catAx>
      <c:valAx>
        <c:axId val="7074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area of land cover from 2009-2016</a:t>
            </a:r>
          </a:p>
        </c:rich>
      </c:tx>
      <c:layout>
        <c:manualLayout>
          <c:xMode val="edge"/>
          <c:yMode val="edge"/>
          <c:x val="0.29933156988188975"/>
          <c:y val="2.560819462227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541666666666668"/>
          <c:w val="0.87232174103237092"/>
          <c:h val="0.76718394575678039"/>
        </c:manualLayout>
      </c:layout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Forest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Sheet2!$C$2:$C$8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Sheet2!$G$2:$G$8</c:f>
              <c:numCache>
                <c:formatCode>General</c:formatCode>
                <c:ptCount val="7"/>
                <c:pt idx="0">
                  <c:v>70917.499899999995</c:v>
                </c:pt>
                <c:pt idx="1">
                  <c:v>65956.429799999998</c:v>
                </c:pt>
                <c:pt idx="2">
                  <c:v>63587</c:v>
                </c:pt>
                <c:pt idx="3">
                  <c:v>62004.601799999997</c:v>
                </c:pt>
                <c:pt idx="4">
                  <c:v>54437.778899999998</c:v>
                </c:pt>
                <c:pt idx="5">
                  <c:v>52575.1227</c:v>
                </c:pt>
                <c:pt idx="6">
                  <c:v>39352.936500000003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7-4A3E-BDE4-A8F2840B0896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Urban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Sheet2!$D$2:$D$8</c:f>
              <c:numCache>
                <c:formatCode>General</c:formatCode>
                <c:ptCount val="7"/>
                <c:pt idx="0">
                  <c:v>42345.647100000002</c:v>
                </c:pt>
                <c:pt idx="1">
                  <c:v>53639.737200000003</c:v>
                </c:pt>
                <c:pt idx="2">
                  <c:v>71148.958199999994</c:v>
                </c:pt>
                <c:pt idx="3">
                  <c:v>88626.141000000003</c:v>
                </c:pt>
                <c:pt idx="4">
                  <c:v>90907.4908</c:v>
                </c:pt>
                <c:pt idx="5">
                  <c:v>96952.609700000001</c:v>
                </c:pt>
                <c:pt idx="6">
                  <c:v>112393.79549999999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7-4A3E-BDE4-A8F2840B0896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Sheet2!$E$2:$E$8</c:f>
              <c:numCache>
                <c:formatCode>General</c:formatCode>
                <c:ptCount val="7"/>
                <c:pt idx="0">
                  <c:v>141128.5355</c:v>
                </c:pt>
                <c:pt idx="1">
                  <c:v>172489.11730000001</c:v>
                </c:pt>
                <c:pt idx="2">
                  <c:v>196180.01209999999</c:v>
                </c:pt>
                <c:pt idx="3">
                  <c:v>204708.3284</c:v>
                </c:pt>
                <c:pt idx="4">
                  <c:v>241754.02979999999</c:v>
                </c:pt>
                <c:pt idx="5">
                  <c:v>275378.22240000003</c:v>
                </c:pt>
                <c:pt idx="6">
                  <c:v>286930.2279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7-4A3E-BDE4-A8F2840B0896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Water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Sheet2!$F$2:$F$8</c:f>
              <c:numCache>
                <c:formatCode>General</c:formatCode>
                <c:ptCount val="7"/>
                <c:pt idx="0">
                  <c:v>1659.5550000000001</c:v>
                </c:pt>
                <c:pt idx="1">
                  <c:v>2759.1912000000002</c:v>
                </c:pt>
                <c:pt idx="2">
                  <c:v>3590.1837</c:v>
                </c:pt>
                <c:pt idx="3">
                  <c:v>3989.9663999999998</c:v>
                </c:pt>
                <c:pt idx="4">
                  <c:v>2912.9166</c:v>
                </c:pt>
                <c:pt idx="5">
                  <c:v>3327.2514000000001</c:v>
                </c:pt>
                <c:pt idx="6">
                  <c:v>1415.0492999999999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7-4A3E-BDE4-A8F2840B08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9373664"/>
        <c:axId val="579373992"/>
      </c:lineChart>
      <c:catAx>
        <c:axId val="579373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3992"/>
        <c:crosses val="autoZero"/>
        <c:auto val="1"/>
        <c:lblAlgn val="ctr"/>
        <c:lblOffset val="100"/>
        <c:noMultiLvlLbl val="0"/>
      </c:catAx>
      <c:valAx>
        <c:axId val="579373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in square kilometers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109537</xdr:colOff>
      <xdr:row>1</xdr:row>
      <xdr:rowOff>57150</xdr:rowOff>
    </xdr:from>
    <xdr:to>
      <xdr:col>21</xdr:col>
      <xdr:colOff>414337</xdr:colOff>
      <xdr:row>19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478895</xdr:colOff>
      <xdr:row>30</xdr:row>
      <xdr:rowOff>114300</xdr:rowOff>
    </xdr:from>
    <xdr:to>
      <xdr:col>11</xdr:col>
      <xdr:colOff>301095</xdr:colOff>
      <xdr:row>44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76200</xdr:rowOff>
    </xdr:from>
    <xdr:to>
      <xdr:col>14</xdr:col>
      <xdr:colOff>279400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CCDD-2D2B-4C80-9DDD-0A3B171C3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8" zoomScale="90" zoomScaleNormal="90" workbookViewId="0">
      <selection activeCell="B12" sqref="B12:B19"/>
    </sheetView>
  </sheetViews>
  <sheetFormatPr defaultRowHeight="14.5" x14ac:dyDescent="0.35"/>
  <cols>
    <col min="1" max="1" width="18" bestFit="1" customWidth="1"/>
    <col min="2" max="3" width="14.54296875" bestFit="1" customWidth="1"/>
    <col min="4" max="4" width="12.7265625" bestFit="1" customWidth="1"/>
    <col min="5" max="5" width="11.81640625" bestFit="1" customWidth="1"/>
    <col min="6" max="6" width="13.26953125" bestFit="1" customWidth="1"/>
    <col min="7" max="7" width="15" bestFit="1" customWidth="1"/>
    <col min="8" max="8" width="14.1796875" bestFit="1" customWidth="1"/>
    <col min="9" max="9" width="14.54296875" bestFit="1" customWidth="1"/>
    <col min="10" max="10" width="15.26953125" bestFit="1" customWidth="1"/>
  </cols>
  <sheetData>
    <row r="1" spans="1:7" ht="15" thickBot="1" x14ac:dyDescent="0.4">
      <c r="A1" t="s">
        <v>5</v>
      </c>
    </row>
    <row r="2" spans="1:7" ht="15.5" thickTop="1" thickBot="1" x14ac:dyDescent="0.4">
      <c r="A2" s="2"/>
      <c r="B2" s="1" t="s">
        <v>0</v>
      </c>
      <c r="C2" s="1" t="s">
        <v>1</v>
      </c>
      <c r="D2" s="1" t="s">
        <v>2</v>
      </c>
      <c r="E2" s="1" t="s">
        <v>3</v>
      </c>
      <c r="F2" s="1"/>
    </row>
    <row r="3" spans="1:7" ht="15" thickTop="1" x14ac:dyDescent="0.35">
      <c r="A3" s="3">
        <v>2009</v>
      </c>
      <c r="B3">
        <v>1659555000</v>
      </c>
      <c r="C3">
        <v>39352936500</v>
      </c>
      <c r="D3">
        <v>42345647100</v>
      </c>
      <c r="E3">
        <v>241128535500</v>
      </c>
    </row>
    <row r="4" spans="1:7" x14ac:dyDescent="0.35">
      <c r="A4" s="3">
        <v>2010</v>
      </c>
      <c r="B4">
        <v>2759191200</v>
      </c>
      <c r="C4">
        <v>92937966300</v>
      </c>
      <c r="D4">
        <v>53639737200</v>
      </c>
      <c r="E4">
        <v>192489117300</v>
      </c>
    </row>
    <row r="5" spans="1:7" x14ac:dyDescent="0.35">
      <c r="A5" s="3">
        <v>2011</v>
      </c>
      <c r="B5">
        <v>3590183700</v>
      </c>
      <c r="C5">
        <v>65956429800</v>
      </c>
      <c r="D5">
        <v>71148958200</v>
      </c>
      <c r="E5">
        <v>176180012100</v>
      </c>
    </row>
    <row r="6" spans="1:7" x14ac:dyDescent="0.35">
      <c r="A6" s="3">
        <v>2013</v>
      </c>
      <c r="B6">
        <v>3989966400</v>
      </c>
      <c r="C6">
        <v>52575122700</v>
      </c>
      <c r="D6">
        <v>88626141000</v>
      </c>
      <c r="E6">
        <v>184708328400</v>
      </c>
    </row>
    <row r="7" spans="1:7" x14ac:dyDescent="0.35">
      <c r="A7" s="3">
        <v>2014</v>
      </c>
      <c r="B7">
        <v>2912916600</v>
      </c>
      <c r="C7">
        <v>62004601800</v>
      </c>
      <c r="D7">
        <v>80907490800</v>
      </c>
      <c r="E7">
        <v>181754029800</v>
      </c>
    </row>
    <row r="8" spans="1:7" x14ac:dyDescent="0.35">
      <c r="A8" s="3">
        <v>2015</v>
      </c>
      <c r="B8">
        <v>3327251400</v>
      </c>
      <c r="C8">
        <v>54437778900</v>
      </c>
      <c r="D8">
        <v>16952609700</v>
      </c>
      <c r="E8">
        <v>215378222400</v>
      </c>
    </row>
    <row r="9" spans="1:7" x14ac:dyDescent="0.35">
      <c r="A9" s="4">
        <v>2016</v>
      </c>
      <c r="B9">
        <v>1415049300</v>
      </c>
      <c r="C9">
        <v>42917499900</v>
      </c>
      <c r="D9">
        <v>112393795500</v>
      </c>
      <c r="E9">
        <v>166930227900</v>
      </c>
    </row>
    <row r="11" spans="1:7" ht="15" thickBot="1" x14ac:dyDescent="0.4">
      <c r="A11" t="s">
        <v>4</v>
      </c>
    </row>
    <row r="12" spans="1:7" ht="15.5" thickTop="1" thickBot="1" x14ac:dyDescent="0.4">
      <c r="A12" s="2" t="s">
        <v>6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34</v>
      </c>
      <c r="G12" s="5" t="s">
        <v>7</v>
      </c>
    </row>
    <row r="13" spans="1:7" ht="15" thickTop="1" x14ac:dyDescent="0.35">
      <c r="A13" s="3">
        <v>2009</v>
      </c>
      <c r="B13">
        <f t="shared" ref="B13:E15" si="0">B3/1000000</f>
        <v>1659.5550000000001</v>
      </c>
      <c r="C13">
        <f t="shared" si="0"/>
        <v>39352.936500000003</v>
      </c>
      <c r="D13">
        <f t="shared" si="0"/>
        <v>42345.647100000002</v>
      </c>
      <c r="E13">
        <f t="shared" si="0"/>
        <v>241128.5355</v>
      </c>
      <c r="F13">
        <v>26</v>
      </c>
      <c r="G13" s="5">
        <f t="shared" ref="G13:G19" si="1">SUM(B13:E13)</f>
        <v>324486.6741</v>
      </c>
    </row>
    <row r="14" spans="1:7" x14ac:dyDescent="0.35">
      <c r="A14" s="3">
        <v>2010</v>
      </c>
      <c r="B14">
        <f t="shared" si="0"/>
        <v>2759.1912000000002</v>
      </c>
      <c r="C14">
        <f t="shared" si="0"/>
        <v>92937.9663</v>
      </c>
      <c r="D14">
        <f t="shared" si="0"/>
        <v>53639.737200000003</v>
      </c>
      <c r="E14">
        <f t="shared" si="0"/>
        <v>192489.11730000001</v>
      </c>
      <c r="F14">
        <v>13</v>
      </c>
      <c r="G14" s="5">
        <f t="shared" si="1"/>
        <v>341826.01199999999</v>
      </c>
    </row>
    <row r="15" spans="1:7" x14ac:dyDescent="0.35">
      <c r="A15" s="3">
        <v>2011</v>
      </c>
      <c r="B15">
        <f t="shared" si="0"/>
        <v>3590.1837</v>
      </c>
      <c r="C15">
        <f t="shared" si="0"/>
        <v>65956.429799999998</v>
      </c>
      <c r="D15">
        <f t="shared" si="0"/>
        <v>71148.958199999994</v>
      </c>
      <c r="E15">
        <f t="shared" si="0"/>
        <v>176180.01209999999</v>
      </c>
      <c r="F15">
        <v>10</v>
      </c>
      <c r="G15" s="5">
        <f t="shared" si="1"/>
        <v>316875.58379999996</v>
      </c>
    </row>
    <row r="16" spans="1:7" x14ac:dyDescent="0.35">
      <c r="A16" s="3">
        <v>2013</v>
      </c>
      <c r="B16">
        <f>B6/1000000</f>
        <v>3989.9663999999998</v>
      </c>
      <c r="C16">
        <f t="shared" ref="C16:E16" si="2">C6/1000000</f>
        <v>52575.1227</v>
      </c>
      <c r="D16">
        <f t="shared" si="2"/>
        <v>88626.141000000003</v>
      </c>
      <c r="E16">
        <f t="shared" si="2"/>
        <v>184708.3284</v>
      </c>
      <c r="F16">
        <v>20</v>
      </c>
      <c r="G16" s="5">
        <f t="shared" si="1"/>
        <v>329899.55849999998</v>
      </c>
    </row>
    <row r="17" spans="1:7" x14ac:dyDescent="0.35">
      <c r="A17" s="3">
        <v>2014</v>
      </c>
      <c r="B17">
        <f>B7/1000000</f>
        <v>2912.9166</v>
      </c>
      <c r="C17">
        <f t="shared" ref="C17:E17" si="3">C7/1000000</f>
        <v>62004.601799999997</v>
      </c>
      <c r="D17">
        <f t="shared" si="3"/>
        <v>80907.4908</v>
      </c>
      <c r="E17">
        <f t="shared" si="3"/>
        <v>181754.02979999999</v>
      </c>
      <c r="F17">
        <v>21</v>
      </c>
      <c r="G17" s="5">
        <f t="shared" si="1"/>
        <v>327579.03899999999</v>
      </c>
    </row>
    <row r="18" spans="1:7" x14ac:dyDescent="0.35">
      <c r="A18" s="3">
        <v>2015</v>
      </c>
      <c r="B18">
        <f t="shared" ref="B18:E19" si="4">B8/1000000</f>
        <v>3327.2514000000001</v>
      </c>
      <c r="C18">
        <f t="shared" si="4"/>
        <v>54437.778899999998</v>
      </c>
      <c r="D18">
        <f t="shared" si="4"/>
        <v>16952.609700000001</v>
      </c>
      <c r="E18">
        <f t="shared" si="4"/>
        <v>215378.2224</v>
      </c>
      <c r="F18">
        <v>23</v>
      </c>
      <c r="G18" s="5">
        <f t="shared" si="1"/>
        <v>290095.86239999998</v>
      </c>
    </row>
    <row r="19" spans="1:7" x14ac:dyDescent="0.35">
      <c r="A19" s="4">
        <v>2016</v>
      </c>
      <c r="B19">
        <f t="shared" si="4"/>
        <v>1415.0492999999999</v>
      </c>
      <c r="C19">
        <f t="shared" si="4"/>
        <v>42917.499900000003</v>
      </c>
      <c r="D19">
        <f t="shared" si="4"/>
        <v>112393.79549999999</v>
      </c>
      <c r="E19">
        <f t="shared" si="4"/>
        <v>166930.2279</v>
      </c>
      <c r="F19">
        <v>45</v>
      </c>
      <c r="G19" s="5">
        <f t="shared" si="1"/>
        <v>323656.57259999996</v>
      </c>
    </row>
    <row r="20" spans="1:7" x14ac:dyDescent="0.35">
      <c r="G20" s="11">
        <f>AVERAGE(G13:G19)</f>
        <v>322059.90034285712</v>
      </c>
    </row>
    <row r="21" spans="1:7" ht="15" thickBot="1" x14ac:dyDescent="0.4"/>
    <row r="22" spans="1:7" ht="15.5" thickTop="1" thickBot="1" x14ac:dyDescent="0.4">
      <c r="A22" t="s">
        <v>35</v>
      </c>
      <c r="F22" s="1"/>
    </row>
    <row r="23" spans="1:7" ht="15.5" thickTop="1" thickBot="1" x14ac:dyDescent="0.4">
      <c r="A23" s="2" t="s">
        <v>6</v>
      </c>
      <c r="B23" s="1" t="s">
        <v>0</v>
      </c>
      <c r="C23" s="1" t="s">
        <v>1</v>
      </c>
      <c r="D23" s="1" t="s">
        <v>2</v>
      </c>
      <c r="E23" s="1" t="s">
        <v>3</v>
      </c>
      <c r="G23" s="6" t="s">
        <v>34</v>
      </c>
    </row>
    <row r="24" spans="1:7" ht="15" thickTop="1" x14ac:dyDescent="0.35">
      <c r="A24" s="3">
        <v>2009</v>
      </c>
      <c r="B24">
        <f>B13/G13*100</f>
        <v>0.51144010909013782</v>
      </c>
      <c r="C24">
        <v>12.127751196300977</v>
      </c>
      <c r="D24">
        <f>D13/G13*100</f>
        <v>13.050041952400782</v>
      </c>
      <c r="E24">
        <f>E13/G13*100</f>
        <v>74.310766742208102</v>
      </c>
      <c r="G24">
        <f>8+18</f>
        <v>26</v>
      </c>
    </row>
    <row r="25" spans="1:7" x14ac:dyDescent="0.35">
      <c r="A25" s="3">
        <v>2010</v>
      </c>
      <c r="B25">
        <f>B$14/G14*100</f>
        <v>0.80719170078841163</v>
      </c>
      <c r="C25">
        <f>C$14/G14*100</f>
        <v>27.18867582845041</v>
      </c>
      <c r="D25">
        <f>D$14/G14*100</f>
        <v>15.692116842178766</v>
      </c>
      <c r="E25">
        <f>E$14/G14*100</f>
        <v>56.312015628582422</v>
      </c>
      <c r="G25">
        <f>8+4+1</f>
        <v>13</v>
      </c>
    </row>
    <row r="26" spans="1:7" x14ac:dyDescent="0.35">
      <c r="A26" s="3">
        <v>2011</v>
      </c>
      <c r="B26">
        <f>B15/$G15*100</f>
        <v>1.1329947410103993</v>
      </c>
      <c r="C26">
        <f>C15/$G15*100</f>
        <v>20.814614054211646</v>
      </c>
      <c r="D26">
        <f>D15/$G15*100</f>
        <v>22.453278774835034</v>
      </c>
      <c r="E26">
        <f>E15/$G15*100</f>
        <v>55.59911242994292</v>
      </c>
      <c r="G26">
        <f>4+5+1</f>
        <v>10</v>
      </c>
    </row>
    <row r="27" spans="1:7" x14ac:dyDescent="0.35">
      <c r="A27" s="3">
        <v>2013</v>
      </c>
      <c r="G27">
        <v>20</v>
      </c>
    </row>
    <row r="28" spans="1:7" x14ac:dyDescent="0.35">
      <c r="A28" s="3">
        <v>2014</v>
      </c>
      <c r="G28">
        <v>21</v>
      </c>
    </row>
    <row r="29" spans="1:7" x14ac:dyDescent="0.35">
      <c r="A29" s="3">
        <v>2015</v>
      </c>
      <c r="B29">
        <f>B18/G$18*100</f>
        <v>1.146948933526051</v>
      </c>
      <c r="C29">
        <f>C18/G$18*100</f>
        <v>18.76544479112157</v>
      </c>
      <c r="D29" s="12">
        <f>D18/G$18*100</f>
        <v>5.8437957576329778</v>
      </c>
      <c r="E29">
        <f>E18/G$18*100</f>
        <v>74.243810517719396</v>
      </c>
      <c r="G29">
        <f>11+12</f>
        <v>23</v>
      </c>
    </row>
    <row r="30" spans="1:7" x14ac:dyDescent="0.35">
      <c r="A30" s="4">
        <v>2016</v>
      </c>
      <c r="B30">
        <f>B19/$G19*100</f>
        <v>0.43720703356419338</v>
      </c>
      <c r="C30">
        <f>C19/$G19*100</f>
        <v>13.260197237842222</v>
      </c>
      <c r="D30">
        <f>D19/$G19*100</f>
        <v>34.726251531713835</v>
      </c>
      <c r="E30">
        <f>E19/$G19*100</f>
        <v>51.576344196879752</v>
      </c>
      <c r="G30">
        <f>30+15</f>
        <v>45</v>
      </c>
    </row>
    <row r="33" spans="1:10" ht="15" thickBot="1" x14ac:dyDescent="0.4"/>
    <row r="34" spans="1:10" ht="15.5" thickTop="1" thickBot="1" x14ac:dyDescent="0.4">
      <c r="A34" t="s">
        <v>36</v>
      </c>
      <c r="F34" s="1"/>
    </row>
    <row r="35" spans="1:10" ht="15.5" thickTop="1" thickBot="1" x14ac:dyDescent="0.4">
      <c r="A35" s="2" t="s">
        <v>6</v>
      </c>
      <c r="B35" s="1" t="s">
        <v>34</v>
      </c>
      <c r="C35" s="1" t="s">
        <v>2</v>
      </c>
      <c r="D35" s="1" t="s">
        <v>3</v>
      </c>
      <c r="E35" s="1" t="s">
        <v>1</v>
      </c>
    </row>
    <row r="36" spans="1:10" ht="15" thickTop="1" x14ac:dyDescent="0.35">
      <c r="A36" s="3">
        <v>2009</v>
      </c>
      <c r="B36">
        <v>26</v>
      </c>
      <c r="C36">
        <v>13.050041952400782</v>
      </c>
      <c r="D36">
        <v>74.310766742208102</v>
      </c>
      <c r="E36">
        <v>12.127751196300977</v>
      </c>
      <c r="H36" s="9"/>
      <c r="I36" s="9" t="s">
        <v>34</v>
      </c>
      <c r="J36" s="9" t="s">
        <v>1</v>
      </c>
    </row>
    <row r="37" spans="1:10" x14ac:dyDescent="0.35">
      <c r="A37" s="3">
        <v>2010</v>
      </c>
      <c r="B37">
        <v>14</v>
      </c>
      <c r="C37">
        <v>15.692116842178766</v>
      </c>
      <c r="D37">
        <v>56.312015628582422</v>
      </c>
      <c r="E37">
        <v>27.18867582845041</v>
      </c>
      <c r="H37" s="7" t="s">
        <v>34</v>
      </c>
      <c r="I37" s="7">
        <v>1</v>
      </c>
      <c r="J37" s="7">
        <v>-0.72973585949268516</v>
      </c>
    </row>
    <row r="38" spans="1:10" ht="15" thickBot="1" x14ac:dyDescent="0.4">
      <c r="A38" s="3">
        <v>2011</v>
      </c>
      <c r="B38">
        <v>10</v>
      </c>
      <c r="C38">
        <v>22.453278774835034</v>
      </c>
      <c r="D38">
        <v>55.59911242994292</v>
      </c>
      <c r="E38">
        <v>20.814614054211646</v>
      </c>
      <c r="H38" s="8" t="s">
        <v>1</v>
      </c>
      <c r="I38" s="8">
        <v>-0.72973585949268516</v>
      </c>
      <c r="J38" s="8">
        <v>1</v>
      </c>
    </row>
    <row r="39" spans="1:10" x14ac:dyDescent="0.35">
      <c r="A39" s="3">
        <v>2015</v>
      </c>
      <c r="B39">
        <v>23</v>
      </c>
      <c r="C39">
        <v>5.8437957576329778</v>
      </c>
      <c r="D39">
        <v>74.243810517719396</v>
      </c>
      <c r="E39">
        <v>18.76544479112157</v>
      </c>
    </row>
    <row r="40" spans="1:10" ht="15" thickBot="1" x14ac:dyDescent="0.4">
      <c r="A40" s="4">
        <v>2016</v>
      </c>
      <c r="B40">
        <v>45</v>
      </c>
      <c r="C40">
        <v>34.726251531713835</v>
      </c>
      <c r="D40">
        <v>51.576344196879752</v>
      </c>
      <c r="E40">
        <v>13.260197237842222</v>
      </c>
    </row>
    <row r="41" spans="1:10" x14ac:dyDescent="0.35">
      <c r="H41" s="9"/>
      <c r="I41" s="9" t="s">
        <v>34</v>
      </c>
      <c r="J41" s="9" t="s">
        <v>2</v>
      </c>
    </row>
    <row r="42" spans="1:10" x14ac:dyDescent="0.35">
      <c r="H42" s="7" t="s">
        <v>34</v>
      </c>
      <c r="I42" s="7">
        <v>1</v>
      </c>
      <c r="J42" s="7"/>
    </row>
    <row r="43" spans="1:10" ht="15" thickBot="1" x14ac:dyDescent="0.4">
      <c r="H43" s="8" t="s">
        <v>2</v>
      </c>
      <c r="I43" s="8">
        <v>0.52991056371367506</v>
      </c>
      <c r="J43" s="8">
        <v>1</v>
      </c>
    </row>
    <row r="45" spans="1:10" x14ac:dyDescent="0.35">
      <c r="A45" t="s">
        <v>8</v>
      </c>
    </row>
    <row r="46" spans="1:10" ht="15" thickBot="1" x14ac:dyDescent="0.4"/>
    <row r="47" spans="1:10" x14ac:dyDescent="0.35">
      <c r="A47" s="10" t="s">
        <v>9</v>
      </c>
      <c r="B47" s="10"/>
    </row>
    <row r="48" spans="1:10" x14ac:dyDescent="0.35">
      <c r="A48" s="7" t="s">
        <v>10</v>
      </c>
      <c r="B48" s="7">
        <v>0.81938080751805009</v>
      </c>
    </row>
    <row r="49" spans="1:10" x14ac:dyDescent="0.35">
      <c r="A49" s="7" t="s">
        <v>11</v>
      </c>
      <c r="B49" s="7">
        <v>0.67138490772893189</v>
      </c>
    </row>
    <row r="50" spans="1:10" x14ac:dyDescent="0.35">
      <c r="A50" s="7" t="s">
        <v>12</v>
      </c>
      <c r="B50" s="7">
        <v>-0.31446036908427244</v>
      </c>
    </row>
    <row r="51" spans="1:10" x14ac:dyDescent="0.35">
      <c r="A51" s="7" t="s">
        <v>13</v>
      </c>
      <c r="B51" s="7">
        <v>15.606713503851978</v>
      </c>
    </row>
    <row r="52" spans="1:10" ht="15" thickBot="1" x14ac:dyDescent="0.4">
      <c r="A52" s="8" t="s">
        <v>14</v>
      </c>
      <c r="B52" s="8">
        <v>5</v>
      </c>
    </row>
    <row r="53" spans="1:10" ht="15" thickBot="1" x14ac:dyDescent="0.4"/>
    <row r="54" spans="1:10" ht="15" thickBot="1" x14ac:dyDescent="0.4">
      <c r="A54" t="s">
        <v>15</v>
      </c>
      <c r="F54" s="9"/>
    </row>
    <row r="55" spans="1:10" x14ac:dyDescent="0.35">
      <c r="A55" s="9"/>
      <c r="B55" s="9" t="s">
        <v>19</v>
      </c>
      <c r="C55" s="9" t="s">
        <v>20</v>
      </c>
      <c r="D55" s="9" t="s">
        <v>21</v>
      </c>
      <c r="E55" s="9" t="s">
        <v>22</v>
      </c>
      <c r="F55" s="7"/>
      <c r="G55" s="9" t="s">
        <v>23</v>
      </c>
    </row>
    <row r="56" spans="1:10" x14ac:dyDescent="0.35">
      <c r="A56" s="7" t="s">
        <v>16</v>
      </c>
      <c r="B56" s="7">
        <v>3</v>
      </c>
      <c r="C56" s="7">
        <v>497.63049360868433</v>
      </c>
      <c r="D56" s="7">
        <v>165.87683120289478</v>
      </c>
      <c r="E56" s="7">
        <v>0.68102462274731201</v>
      </c>
      <c r="F56" s="7"/>
      <c r="G56" s="7">
        <v>0.687661399149185</v>
      </c>
    </row>
    <row r="57" spans="1:10" ht="15" thickBot="1" x14ac:dyDescent="0.4">
      <c r="A57" s="7" t="s">
        <v>17</v>
      </c>
      <c r="B57" s="7">
        <v>1</v>
      </c>
      <c r="C57" s="7">
        <v>243.56950639131568</v>
      </c>
      <c r="D57" s="7">
        <v>243.56950639131568</v>
      </c>
      <c r="E57" s="7"/>
      <c r="F57" s="8"/>
      <c r="G57" s="7"/>
    </row>
    <row r="58" spans="1:10" ht="15" thickBot="1" x14ac:dyDescent="0.4">
      <c r="A58" s="8" t="s">
        <v>7</v>
      </c>
      <c r="B58" s="8">
        <v>4</v>
      </c>
      <c r="C58" s="8">
        <v>741.2</v>
      </c>
      <c r="D58" s="8"/>
      <c r="E58" s="8"/>
      <c r="G58" s="8"/>
    </row>
    <row r="59" spans="1:10" ht="15" thickBot="1" x14ac:dyDescent="0.4">
      <c r="F59" s="9"/>
    </row>
    <row r="60" spans="1:10" x14ac:dyDescent="0.35">
      <c r="A60" s="9"/>
      <c r="B60" s="9" t="s">
        <v>24</v>
      </c>
      <c r="C60" s="9" t="s">
        <v>13</v>
      </c>
      <c r="D60" s="9" t="s">
        <v>25</v>
      </c>
      <c r="E60" s="9" t="s">
        <v>26</v>
      </c>
      <c r="F60" s="7"/>
      <c r="G60" s="9" t="s">
        <v>27</v>
      </c>
      <c r="H60" s="9" t="s">
        <v>28</v>
      </c>
      <c r="I60" s="9" t="s">
        <v>29</v>
      </c>
      <c r="J60" s="9" t="s">
        <v>30</v>
      </c>
    </row>
    <row r="61" spans="1:10" x14ac:dyDescent="0.35">
      <c r="A61" s="7" t="s">
        <v>18</v>
      </c>
      <c r="B61" s="7">
        <v>-1349.8026782429106</v>
      </c>
      <c r="C61" s="7">
        <v>3352.6753096290422</v>
      </c>
      <c r="D61" s="7">
        <v>-0.40260465257885647</v>
      </c>
      <c r="E61" s="7">
        <v>0.75633394217121719</v>
      </c>
      <c r="F61" s="7"/>
      <c r="G61" s="7">
        <v>-43949.581576307442</v>
      </c>
      <c r="H61" s="7">
        <v>41249.976219821627</v>
      </c>
      <c r="I61" s="7">
        <v>-43949.581576307442</v>
      </c>
      <c r="J61" s="7">
        <v>41249.976219821627</v>
      </c>
    </row>
    <row r="62" spans="1:10" x14ac:dyDescent="0.35">
      <c r="A62" s="7" t="s">
        <v>1</v>
      </c>
      <c r="B62" s="7">
        <v>13.054471941962534</v>
      </c>
      <c r="C62" s="7">
        <v>34.554013689248258</v>
      </c>
      <c r="D62" s="7">
        <v>0.37779900359374263</v>
      </c>
      <c r="E62" s="7">
        <v>0.77003872234502135</v>
      </c>
      <c r="F62" s="7"/>
      <c r="G62" s="7">
        <v>-425.99590045020932</v>
      </c>
      <c r="H62" s="7">
        <v>452.10484433413444</v>
      </c>
      <c r="I62" s="7">
        <v>-425.99590045020932</v>
      </c>
      <c r="J62" s="7">
        <v>452.10484433413444</v>
      </c>
    </row>
    <row r="63" spans="1:10" ht="15" thickBot="1" x14ac:dyDescent="0.4">
      <c r="A63" s="7" t="s">
        <v>2</v>
      </c>
      <c r="B63" s="7">
        <v>14.2373424075549</v>
      </c>
      <c r="C63" s="7">
        <v>33.275152783153516</v>
      </c>
      <c r="D63" s="7">
        <v>0.42786707848755412</v>
      </c>
      <c r="E63" s="7">
        <v>0.74261680315508438</v>
      </c>
      <c r="F63" s="8"/>
      <c r="G63" s="7">
        <v>-408.56356148268731</v>
      </c>
      <c r="H63" s="7">
        <v>437.03824629779706</v>
      </c>
      <c r="I63" s="7">
        <v>-408.56356148268731</v>
      </c>
      <c r="J63" s="7">
        <v>437.03824629779706</v>
      </c>
    </row>
    <row r="64" spans="1:10" ht="15" thickBot="1" x14ac:dyDescent="0.4">
      <c r="A64" s="8" t="s">
        <v>3</v>
      </c>
      <c r="B64" s="8">
        <v>13.957120515806229</v>
      </c>
      <c r="C64" s="8">
        <v>33.745592210706143</v>
      </c>
      <c r="D64" s="8">
        <v>0.41359832800261798</v>
      </c>
      <c r="E64" s="8">
        <v>0.75033438427186328</v>
      </c>
      <c r="G64" s="8">
        <v>-414.82128305688843</v>
      </c>
      <c r="H64" s="8">
        <v>442.73552408850094</v>
      </c>
      <c r="I64" s="8">
        <v>-414.82128305688843</v>
      </c>
      <c r="J64" s="8">
        <v>442.73552408850094</v>
      </c>
    </row>
    <row r="69" spans="1:3" ht="15" thickBot="1" x14ac:dyDescent="0.4"/>
    <row r="70" spans="1:3" x14ac:dyDescent="0.35">
      <c r="A70" s="9"/>
      <c r="B70" s="9"/>
      <c r="C70" s="9"/>
    </row>
    <row r="71" spans="1:3" x14ac:dyDescent="0.35">
      <c r="A71" s="7"/>
      <c r="B71" s="7"/>
      <c r="C71" s="7"/>
    </row>
    <row r="72" spans="1:3" x14ac:dyDescent="0.35">
      <c r="A72" s="7"/>
      <c r="B72" s="7"/>
      <c r="C72" s="7"/>
    </row>
    <row r="73" spans="1:3" x14ac:dyDescent="0.35">
      <c r="A73" s="7"/>
      <c r="B73" s="7"/>
      <c r="C73" s="7"/>
    </row>
    <row r="74" spans="1:3" x14ac:dyDescent="0.35">
      <c r="A74" s="7"/>
      <c r="B74" s="7"/>
      <c r="C74" s="7"/>
    </row>
    <row r="75" spans="1:3" ht="15" thickBot="1" x14ac:dyDescent="0.4">
      <c r="A75" s="8"/>
      <c r="B75" s="8"/>
      <c r="C75" s="8"/>
    </row>
  </sheetData>
  <sortState ref="A22:E28">
    <sortCondition ref="A22:A2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C1" sqref="C1:G8"/>
    </sheetView>
  </sheetViews>
  <sheetFormatPr defaultRowHeight="14.5" x14ac:dyDescent="0.35"/>
  <cols>
    <col min="1" max="1" width="13.26953125" bestFit="1" customWidth="1"/>
    <col min="2" max="2" width="15.26953125" customWidth="1"/>
    <col min="5" max="5" width="11.81640625" bestFit="1" customWidth="1"/>
  </cols>
  <sheetData>
    <row r="1" spans="1:8" ht="15.5" thickTop="1" thickBot="1" x14ac:dyDescent="0.4">
      <c r="A1" s="1" t="s">
        <v>34</v>
      </c>
      <c r="B1" t="s">
        <v>1</v>
      </c>
      <c r="C1" t="s">
        <v>37</v>
      </c>
      <c r="D1" t="s">
        <v>2</v>
      </c>
      <c r="E1" t="s">
        <v>3</v>
      </c>
      <c r="F1" t="s">
        <v>0</v>
      </c>
      <c r="G1" t="s">
        <v>1</v>
      </c>
      <c r="H1" t="s">
        <v>40</v>
      </c>
    </row>
    <row r="2" spans="1:8" ht="15" thickTop="1" x14ac:dyDescent="0.35">
      <c r="A2">
        <v>10</v>
      </c>
      <c r="B2">
        <v>1000</v>
      </c>
      <c r="C2">
        <v>2009</v>
      </c>
      <c r="D2">
        <v>42345.647100000002</v>
      </c>
      <c r="E2">
        <v>141128.5355</v>
      </c>
      <c r="F2">
        <v>1659.5550000000001</v>
      </c>
      <c r="G2">
        <v>70917.499899999995</v>
      </c>
      <c r="H2">
        <f>20+11</f>
        <v>31</v>
      </c>
    </row>
    <row r="3" spans="1:8" x14ac:dyDescent="0.35">
      <c r="A3">
        <v>20</v>
      </c>
      <c r="B3">
        <v>900</v>
      </c>
      <c r="C3">
        <v>2010</v>
      </c>
      <c r="D3">
        <v>53639.737200000003</v>
      </c>
      <c r="E3">
        <v>172489.11730000001</v>
      </c>
      <c r="F3">
        <v>2759.1912000000002</v>
      </c>
      <c r="G3">
        <v>65956.429799999998</v>
      </c>
      <c r="H3">
        <f>10+6+2</f>
        <v>18</v>
      </c>
    </row>
    <row r="4" spans="1:8" x14ac:dyDescent="0.35">
      <c r="A4">
        <v>30</v>
      </c>
      <c r="B4">
        <v>800</v>
      </c>
      <c r="C4">
        <v>2011</v>
      </c>
      <c r="D4">
        <v>71148.958199999994</v>
      </c>
      <c r="E4">
        <v>196180.01209999999</v>
      </c>
      <c r="F4">
        <v>3590.1837</v>
      </c>
      <c r="G4">
        <v>63587</v>
      </c>
      <c r="H4">
        <f>5+7+2</f>
        <v>14</v>
      </c>
    </row>
    <row r="5" spans="1:8" x14ac:dyDescent="0.35">
      <c r="A5">
        <v>40</v>
      </c>
      <c r="B5">
        <v>700</v>
      </c>
      <c r="C5">
        <v>2013</v>
      </c>
      <c r="D5">
        <v>88626.141000000003</v>
      </c>
      <c r="E5">
        <v>204708.3284</v>
      </c>
      <c r="F5">
        <v>3989.9663999999998</v>
      </c>
      <c r="G5">
        <v>62004.601799999997</v>
      </c>
      <c r="H5">
        <f>10+11+0</f>
        <v>21</v>
      </c>
    </row>
    <row r="6" spans="1:8" x14ac:dyDescent="0.35">
      <c r="A6">
        <v>50</v>
      </c>
      <c r="B6">
        <v>600</v>
      </c>
      <c r="C6">
        <v>2014</v>
      </c>
      <c r="D6">
        <v>90907.4908</v>
      </c>
      <c r="E6">
        <v>241754.02979999999</v>
      </c>
      <c r="F6">
        <v>2912.9166</v>
      </c>
      <c r="G6">
        <v>54437.778899999998</v>
      </c>
      <c r="H6">
        <f>15+8+0</f>
        <v>23</v>
      </c>
    </row>
    <row r="7" spans="1:8" x14ac:dyDescent="0.35">
      <c r="A7">
        <v>60</v>
      </c>
      <c r="B7">
        <v>500</v>
      </c>
      <c r="C7">
        <v>2015</v>
      </c>
      <c r="D7">
        <v>96952.609700000001</v>
      </c>
      <c r="E7">
        <v>275378.22240000003</v>
      </c>
      <c r="F7">
        <v>3327.2514000000001</v>
      </c>
      <c r="G7">
        <v>52575.1227</v>
      </c>
      <c r="H7">
        <f>15+11+0</f>
        <v>26</v>
      </c>
    </row>
    <row r="8" spans="1:8" x14ac:dyDescent="0.35">
      <c r="A8">
        <v>70</v>
      </c>
      <c r="B8">
        <v>400</v>
      </c>
      <c r="C8">
        <v>2016</v>
      </c>
      <c r="D8">
        <v>112393.79549999999</v>
      </c>
      <c r="E8">
        <v>286930.2279</v>
      </c>
      <c r="F8">
        <v>1415.0492999999999</v>
      </c>
      <c r="G8">
        <v>39352.936500000003</v>
      </c>
      <c r="H8">
        <f>32+17+1</f>
        <v>50</v>
      </c>
    </row>
    <row r="11" spans="1:8" x14ac:dyDescent="0.35">
      <c r="A11" t="s">
        <v>8</v>
      </c>
    </row>
    <row r="12" spans="1:8" ht="15" thickBot="1" x14ac:dyDescent="0.4"/>
    <row r="13" spans="1:8" x14ac:dyDescent="0.35">
      <c r="A13" s="10" t="s">
        <v>9</v>
      </c>
      <c r="B13" s="10"/>
    </row>
    <row r="14" spans="1:8" x14ac:dyDescent="0.35">
      <c r="A14" s="7" t="s">
        <v>10</v>
      </c>
      <c r="B14" s="7">
        <v>1</v>
      </c>
    </row>
    <row r="15" spans="1:8" x14ac:dyDescent="0.35">
      <c r="A15" s="7" t="s">
        <v>11</v>
      </c>
      <c r="B15" s="7">
        <v>1</v>
      </c>
    </row>
    <row r="16" spans="1:8" x14ac:dyDescent="0.35">
      <c r="A16" s="7" t="s">
        <v>12</v>
      </c>
      <c r="B16" s="7">
        <v>1</v>
      </c>
    </row>
    <row r="17" spans="1:9" x14ac:dyDescent="0.35">
      <c r="A17" s="7" t="s">
        <v>13</v>
      </c>
      <c r="B17" s="7">
        <v>1.7791302319389974E-15</v>
      </c>
    </row>
    <row r="18" spans="1:9" ht="15" thickBot="1" x14ac:dyDescent="0.4">
      <c r="A18" s="8" t="s">
        <v>14</v>
      </c>
      <c r="B18" s="8">
        <v>7</v>
      </c>
    </row>
    <row r="20" spans="1:9" ht="15" thickBot="1" x14ac:dyDescent="0.4">
      <c r="A20" t="s">
        <v>15</v>
      </c>
    </row>
    <row r="21" spans="1:9" x14ac:dyDescent="0.35">
      <c r="A21" s="9"/>
      <c r="B21" s="9" t="s">
        <v>19</v>
      </c>
      <c r="C21" s="9" t="s">
        <v>20</v>
      </c>
      <c r="D21" s="9" t="s">
        <v>21</v>
      </c>
      <c r="E21" s="9" t="s">
        <v>22</v>
      </c>
      <c r="F21" s="9" t="s">
        <v>23</v>
      </c>
    </row>
    <row r="22" spans="1:9" x14ac:dyDescent="0.35">
      <c r="A22" s="7" t="s">
        <v>16</v>
      </c>
      <c r="B22" s="7">
        <v>1</v>
      </c>
      <c r="C22" s="7">
        <v>2800</v>
      </c>
      <c r="D22" s="7">
        <v>2800</v>
      </c>
      <c r="E22" s="7">
        <v>8.8459107305645914E+32</v>
      </c>
      <c r="F22" s="7">
        <v>8.1554415771349271E-82</v>
      </c>
    </row>
    <row r="23" spans="1:9" x14ac:dyDescent="0.35">
      <c r="A23" s="7" t="s">
        <v>17</v>
      </c>
      <c r="B23" s="7">
        <v>5</v>
      </c>
      <c r="C23" s="7">
        <v>1.5826521910996549E-29</v>
      </c>
      <c r="D23" s="7">
        <v>3.16530438219931E-30</v>
      </c>
      <c r="E23" s="7"/>
      <c r="F23" s="7"/>
    </row>
    <row r="24" spans="1:9" ht="15" thickBot="1" x14ac:dyDescent="0.4">
      <c r="A24" s="8" t="s">
        <v>7</v>
      </c>
      <c r="B24" s="8">
        <v>6</v>
      </c>
      <c r="C24" s="8">
        <v>2800</v>
      </c>
      <c r="D24" s="8"/>
      <c r="E24" s="8"/>
      <c r="F24" s="8"/>
    </row>
    <row r="25" spans="1:9" ht="15" thickBot="1" x14ac:dyDescent="0.4"/>
    <row r="26" spans="1:9" x14ac:dyDescent="0.35">
      <c r="A26" s="9"/>
      <c r="B26" s="9" t="s">
        <v>24</v>
      </c>
      <c r="C26" s="9" t="s">
        <v>13</v>
      </c>
      <c r="D26" s="9" t="s">
        <v>25</v>
      </c>
      <c r="E26" s="9" t="s">
        <v>26</v>
      </c>
      <c r="F26" s="9" t="s">
        <v>27</v>
      </c>
      <c r="G26" s="9" t="s">
        <v>28</v>
      </c>
      <c r="H26" s="9" t="s">
        <v>29</v>
      </c>
      <c r="I26" s="9" t="s">
        <v>30</v>
      </c>
    </row>
    <row r="27" spans="1:9" x14ac:dyDescent="0.35">
      <c r="A27" s="7" t="s">
        <v>18</v>
      </c>
      <c r="B27" s="7">
        <v>109.99999999999999</v>
      </c>
      <c r="C27" s="7">
        <v>2.447747742142351E-15</v>
      </c>
      <c r="D27" s="7">
        <v>4.4939271357972656E+16</v>
      </c>
      <c r="E27" s="7">
        <v>1.0355563334218278E-82</v>
      </c>
      <c r="F27" s="7">
        <v>109.99999999999999</v>
      </c>
      <c r="G27" s="7">
        <v>109.99999999999999</v>
      </c>
      <c r="H27" s="7">
        <v>109.99999999999999</v>
      </c>
      <c r="I27" s="7">
        <v>109.99999999999999</v>
      </c>
    </row>
    <row r="28" spans="1:9" ht="15" thickBot="1" x14ac:dyDescent="0.4">
      <c r="A28" s="8" t="s">
        <v>1</v>
      </c>
      <c r="B28" s="8">
        <v>-9.9999999999999978E-2</v>
      </c>
      <c r="C28" s="8">
        <v>3.3622401026480357E-18</v>
      </c>
      <c r="D28" s="8">
        <v>-2.9742075802748856E+16</v>
      </c>
      <c r="E28" s="8">
        <v>8.1554415771349271E-82</v>
      </c>
      <c r="F28" s="8">
        <v>-9.9999999999999992E-2</v>
      </c>
      <c r="G28" s="8">
        <v>-9.9999999999999964E-2</v>
      </c>
      <c r="H28" s="8">
        <v>-9.9999999999999992E-2</v>
      </c>
      <c r="I28" s="8">
        <v>-9.9999999999999964E-2</v>
      </c>
    </row>
    <row r="32" spans="1:9" x14ac:dyDescent="0.35">
      <c r="A32" t="s">
        <v>31</v>
      </c>
    </row>
    <row r="33" spans="1:4" ht="15" thickBot="1" x14ac:dyDescent="0.4"/>
    <row r="34" spans="1:4" x14ac:dyDescent="0.35">
      <c r="A34" s="9" t="s">
        <v>32</v>
      </c>
      <c r="B34" s="9" t="s">
        <v>38</v>
      </c>
      <c r="C34" s="9" t="s">
        <v>33</v>
      </c>
      <c r="D34" s="9" t="s">
        <v>39</v>
      </c>
    </row>
    <row r="35" spans="1:4" x14ac:dyDescent="0.35">
      <c r="A35" s="7">
        <v>1</v>
      </c>
      <c r="B35" s="7">
        <v>10.000000000000014</v>
      </c>
      <c r="C35" s="7">
        <v>-1.4210854715202004E-14</v>
      </c>
      <c r="D35" s="7">
        <v>-2.4494897427831779</v>
      </c>
    </row>
    <row r="36" spans="1:4" x14ac:dyDescent="0.35">
      <c r="A36" s="7">
        <v>2</v>
      </c>
      <c r="B36" s="7">
        <v>20</v>
      </c>
      <c r="C36" s="7">
        <v>0</v>
      </c>
      <c r="D36" s="7">
        <v>0</v>
      </c>
    </row>
    <row r="37" spans="1:4" x14ac:dyDescent="0.35">
      <c r="A37" s="7">
        <v>3</v>
      </c>
      <c r="B37" s="7">
        <v>30</v>
      </c>
      <c r="C37" s="7">
        <v>0</v>
      </c>
      <c r="D37" s="7">
        <v>0</v>
      </c>
    </row>
    <row r="38" spans="1:4" x14ac:dyDescent="0.35">
      <c r="A38" s="7">
        <v>4</v>
      </c>
      <c r="B38" s="7">
        <v>40</v>
      </c>
      <c r="C38" s="7">
        <v>0</v>
      </c>
      <c r="D38" s="7">
        <v>0</v>
      </c>
    </row>
    <row r="39" spans="1:4" x14ac:dyDescent="0.35">
      <c r="A39" s="7">
        <v>5</v>
      </c>
      <c r="B39" s="7">
        <v>50</v>
      </c>
      <c r="C39" s="7">
        <v>0</v>
      </c>
      <c r="D39" s="7">
        <v>0</v>
      </c>
    </row>
    <row r="40" spans="1:4" x14ac:dyDescent="0.35">
      <c r="A40" s="7">
        <v>6</v>
      </c>
      <c r="B40" s="7">
        <v>60</v>
      </c>
      <c r="C40" s="7">
        <v>0</v>
      </c>
      <c r="D40" s="7">
        <v>0</v>
      </c>
    </row>
    <row r="41" spans="1:4" ht="15" thickBot="1" x14ac:dyDescent="0.4">
      <c r="A41" s="8">
        <v>7</v>
      </c>
      <c r="B41" s="8">
        <v>70</v>
      </c>
      <c r="C41" s="8">
        <v>0</v>
      </c>
      <c r="D41" s="8">
        <v>0</v>
      </c>
    </row>
  </sheetData>
  <printOptions gridLine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Tania</dc:creator>
  <cp:lastModifiedBy>Tania Banerjee</cp:lastModifiedBy>
  <cp:lastPrinted>2017-04-09T18:04:51Z</cp:lastPrinted>
  <dcterms:created xsi:type="dcterms:W3CDTF">2017-03-02T21:35:03Z</dcterms:created>
  <dcterms:modified xsi:type="dcterms:W3CDTF">2017-06-19T21:22:02Z</dcterms:modified>
</cp:coreProperties>
</file>