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Тетяна\Desktop\dataanalitic camp\datasets\excel_tutorial\"/>
    </mc:Choice>
  </mc:AlternateContent>
  <xr:revisionPtr revIDLastSave="0" documentId="13_ncr:1_{F9F55FB6-5235-42B0-9B81-6B16153B07A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otalSales" sheetId="18" r:id="rId1"/>
    <sheet name=" CountryBarChart" sheetId="20" r:id="rId2"/>
    <sheet name="Top5Customers" sheetId="21" r:id="rId3"/>
    <sheet name="Dashboard" sheetId="19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ласна_часова_шкала_Order_Date">#N/A</definedName>
    <definedName name="Роздільник_Loyalty_Card">#N/A</definedName>
    <definedName name="Роздільник_Roast_Type_Name">#N/A</definedName>
    <definedName name="Роздільник_Size">#N/A</definedName>
  </definedNames>
  <calcPr calcId="191028"/>
  <pivotCaches>
    <pivotCache cacheId="7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K2" i="17"/>
  <c r="J3" i="17"/>
  <c r="O3" i="17" s="1" a="1"/>
  <c r="O3" i="17" s="1"/>
  <c r="I2" i="17"/>
  <c r="N2" i="17" s="1" a="1"/>
  <c r="N2" i="17" s="1"/>
  <c r="I3" i="17"/>
  <c r="K3" i="17"/>
  <c r="L3" i="17"/>
  <c r="I4" i="17"/>
  <c r="J4" i="17"/>
  <c r="O4" i="17" s="1" a="1"/>
  <c r="O4" i="17" s="1"/>
  <c r="K4" i="17"/>
  <c r="L4" i="17"/>
  <c r="I5" i="17"/>
  <c r="J5" i="17"/>
  <c r="O5" i="17" s="1" a="1"/>
  <c r="O5" i="17" s="1"/>
  <c r="K5" i="17"/>
  <c r="L5" i="17"/>
  <c r="M5" i="17" s="1"/>
  <c r="I6" i="17"/>
  <c r="J6" i="17"/>
  <c r="O6" i="17" s="1" a="1"/>
  <c r="O6" i="17" s="1"/>
  <c r="K6" i="17"/>
  <c r="L6" i="17"/>
  <c r="I7" i="17"/>
  <c r="J7" i="17"/>
  <c r="O7" i="17" s="1" a="1"/>
  <c r="O7" i="17" s="1"/>
  <c r="K7" i="17"/>
  <c r="L7" i="17"/>
  <c r="I8" i="17"/>
  <c r="J8" i="17"/>
  <c r="O8" i="17" s="1" a="1"/>
  <c r="O8" i="17" s="1"/>
  <c r="K8" i="17"/>
  <c r="L8" i="17"/>
  <c r="I9" i="17"/>
  <c r="J9" i="17"/>
  <c r="O9" i="17" s="1" a="1"/>
  <c r="O9" i="17" s="1"/>
  <c r="K9" i="17"/>
  <c r="L9" i="17"/>
  <c r="M9" i="17" s="1"/>
  <c r="I10" i="17"/>
  <c r="J10" i="17"/>
  <c r="O10" i="17" s="1" a="1"/>
  <c r="O10" i="17" s="1"/>
  <c r="K10" i="17"/>
  <c r="L10" i="17"/>
  <c r="I11" i="17"/>
  <c r="J11" i="17"/>
  <c r="O11" i="17" s="1" a="1"/>
  <c r="O11" i="17" s="1"/>
  <c r="K11" i="17"/>
  <c r="L11" i="17"/>
  <c r="I12" i="17"/>
  <c r="J12" i="17"/>
  <c r="O12" i="17" s="1" a="1"/>
  <c r="O12" i="17" s="1"/>
  <c r="K12" i="17"/>
  <c r="L12" i="17"/>
  <c r="I13" i="17"/>
  <c r="J13" i="17"/>
  <c r="O13" i="17" s="1" a="1"/>
  <c r="O13" i="17" s="1"/>
  <c r="K13" i="17"/>
  <c r="L13" i="17"/>
  <c r="M13" i="17" s="1"/>
  <c r="I14" i="17"/>
  <c r="J14" i="17"/>
  <c r="O14" i="17" s="1" a="1"/>
  <c r="O14" i="17" s="1"/>
  <c r="K14" i="17"/>
  <c r="L14" i="17"/>
  <c r="I15" i="17"/>
  <c r="J15" i="17"/>
  <c r="O15" i="17" s="1" a="1"/>
  <c r="O15" i="17" s="1"/>
  <c r="K15" i="17"/>
  <c r="L15" i="17"/>
  <c r="I16" i="17"/>
  <c r="J16" i="17"/>
  <c r="O16" i="17" s="1" a="1"/>
  <c r="O16" i="17" s="1"/>
  <c r="K16" i="17"/>
  <c r="L16" i="17"/>
  <c r="I17" i="17"/>
  <c r="J17" i="17"/>
  <c r="O17" i="17" s="1" a="1"/>
  <c r="O17" i="17" s="1"/>
  <c r="K17" i="17"/>
  <c r="L17" i="17"/>
  <c r="M17" i="17" s="1"/>
  <c r="I18" i="17"/>
  <c r="J18" i="17"/>
  <c r="O18" i="17" s="1" a="1"/>
  <c r="O18" i="17" s="1"/>
  <c r="K18" i="17"/>
  <c r="L18" i="17"/>
  <c r="I19" i="17"/>
  <c r="J19" i="17"/>
  <c r="O19" i="17" s="1" a="1"/>
  <c r="O19" i="17" s="1"/>
  <c r="K19" i="17"/>
  <c r="L19" i="17"/>
  <c r="I20" i="17"/>
  <c r="J20" i="17"/>
  <c r="O20" i="17" s="1" a="1"/>
  <c r="O20" i="17" s="1"/>
  <c r="K20" i="17"/>
  <c r="L20" i="17"/>
  <c r="I21" i="17"/>
  <c r="J21" i="17"/>
  <c r="O21" i="17" s="1" a="1"/>
  <c r="O21" i="17" s="1"/>
  <c r="K21" i="17"/>
  <c r="L21" i="17"/>
  <c r="M21" i="17" s="1"/>
  <c r="I22" i="17"/>
  <c r="J22" i="17"/>
  <c r="O22" i="17" s="1" a="1"/>
  <c r="O22" i="17" s="1"/>
  <c r="K22" i="17"/>
  <c r="L22" i="17"/>
  <c r="I23" i="17"/>
  <c r="J23" i="17"/>
  <c r="O23" i="17" s="1" a="1"/>
  <c r="O23" i="17" s="1"/>
  <c r="K23" i="17"/>
  <c r="L23" i="17"/>
  <c r="I24" i="17"/>
  <c r="J24" i="17"/>
  <c r="O24" i="17" s="1" a="1"/>
  <c r="O24" i="17" s="1"/>
  <c r="K24" i="17"/>
  <c r="L24" i="17"/>
  <c r="I25" i="17"/>
  <c r="J25" i="17"/>
  <c r="O25" i="17" s="1" a="1"/>
  <c r="O25" i="17" s="1"/>
  <c r="K25" i="17"/>
  <c r="L25" i="17"/>
  <c r="I26" i="17"/>
  <c r="J26" i="17"/>
  <c r="O26" i="17" s="1" a="1"/>
  <c r="O26" i="17" s="1"/>
  <c r="K26" i="17"/>
  <c r="L26" i="17"/>
  <c r="I27" i="17"/>
  <c r="J27" i="17"/>
  <c r="O27" i="17" s="1" a="1"/>
  <c r="O27" i="17" s="1"/>
  <c r="K27" i="17"/>
  <c r="L27" i="17"/>
  <c r="I28" i="17"/>
  <c r="J28" i="17"/>
  <c r="O28" i="17" s="1" a="1"/>
  <c r="O28" i="17" s="1"/>
  <c r="K28" i="17"/>
  <c r="L28" i="17"/>
  <c r="I29" i="17"/>
  <c r="J29" i="17"/>
  <c r="O29" i="17" s="1" a="1"/>
  <c r="O29" i="17" s="1"/>
  <c r="K29" i="17"/>
  <c r="L29" i="17"/>
  <c r="M29" i="17" s="1"/>
  <c r="I30" i="17"/>
  <c r="J30" i="17"/>
  <c r="O30" i="17" s="1" a="1"/>
  <c r="O30" i="17" s="1"/>
  <c r="K30" i="17"/>
  <c r="L30" i="17"/>
  <c r="I31" i="17"/>
  <c r="J31" i="17"/>
  <c r="O31" i="17" s="1" a="1"/>
  <c r="O31" i="17" s="1"/>
  <c r="K31" i="17"/>
  <c r="L31" i="17"/>
  <c r="I32" i="17"/>
  <c r="J32" i="17"/>
  <c r="O32" i="17" s="1" a="1"/>
  <c r="O32" i="17" s="1"/>
  <c r="K32" i="17"/>
  <c r="L32" i="17"/>
  <c r="I33" i="17"/>
  <c r="J33" i="17"/>
  <c r="O33" i="17" s="1" a="1"/>
  <c r="O33" i="17" s="1"/>
  <c r="K33" i="17"/>
  <c r="L33" i="17"/>
  <c r="M33" i="17" s="1"/>
  <c r="I34" i="17"/>
  <c r="J34" i="17"/>
  <c r="O34" i="17" s="1" a="1"/>
  <c r="O34" i="17" s="1"/>
  <c r="K34" i="17"/>
  <c r="L34" i="17"/>
  <c r="I35" i="17"/>
  <c r="J35" i="17"/>
  <c r="O35" i="17" s="1" a="1"/>
  <c r="O35" i="17" s="1"/>
  <c r="K35" i="17"/>
  <c r="L35" i="17"/>
  <c r="I36" i="17"/>
  <c r="J36" i="17"/>
  <c r="O36" i="17" s="1" a="1"/>
  <c r="O36" i="17" s="1"/>
  <c r="K36" i="17"/>
  <c r="L36" i="17"/>
  <c r="I37" i="17"/>
  <c r="J37" i="17"/>
  <c r="O37" i="17" s="1" a="1"/>
  <c r="O37" i="17" s="1"/>
  <c r="K37" i="17"/>
  <c r="L37" i="17"/>
  <c r="M37" i="17" s="1"/>
  <c r="I38" i="17"/>
  <c r="J38" i="17"/>
  <c r="O38" i="17" s="1" a="1"/>
  <c r="O38" i="17" s="1"/>
  <c r="K38" i="17"/>
  <c r="L38" i="17"/>
  <c r="I39" i="17"/>
  <c r="J39" i="17"/>
  <c r="O39" i="17" s="1" a="1"/>
  <c r="O39" i="17" s="1"/>
  <c r="K39" i="17"/>
  <c r="L39" i="17"/>
  <c r="I40" i="17"/>
  <c r="J40" i="17"/>
  <c r="O40" i="17" s="1" a="1"/>
  <c r="O40" i="17" s="1"/>
  <c r="K40" i="17"/>
  <c r="L40" i="17"/>
  <c r="I41" i="17"/>
  <c r="J41" i="17"/>
  <c r="O41" i="17" s="1" a="1"/>
  <c r="O41" i="17" s="1"/>
  <c r="K41" i="17"/>
  <c r="L41" i="17"/>
  <c r="M41" i="17" s="1"/>
  <c r="I42" i="17"/>
  <c r="J42" i="17"/>
  <c r="O42" i="17" s="1" a="1"/>
  <c r="O42" i="17" s="1"/>
  <c r="K42" i="17"/>
  <c r="L42" i="17"/>
  <c r="I43" i="17"/>
  <c r="J43" i="17"/>
  <c r="O43" i="17" s="1" a="1"/>
  <c r="O43" i="17" s="1"/>
  <c r="K43" i="17"/>
  <c r="L43" i="17"/>
  <c r="I44" i="17"/>
  <c r="J44" i="17"/>
  <c r="O44" i="17" s="1" a="1"/>
  <c r="O44" i="17" s="1"/>
  <c r="K44" i="17"/>
  <c r="L44" i="17"/>
  <c r="I45" i="17"/>
  <c r="J45" i="17"/>
  <c r="O45" i="17" s="1" a="1"/>
  <c r="O45" i="17" s="1"/>
  <c r="K45" i="17"/>
  <c r="L45" i="17"/>
  <c r="M45" i="17" s="1"/>
  <c r="I46" i="17"/>
  <c r="J46" i="17"/>
  <c r="O46" i="17" s="1" a="1"/>
  <c r="O46" i="17" s="1"/>
  <c r="K46" i="17"/>
  <c r="L46" i="17"/>
  <c r="I47" i="17"/>
  <c r="J47" i="17"/>
  <c r="O47" i="17" s="1" a="1"/>
  <c r="O47" i="17" s="1"/>
  <c r="K47" i="17"/>
  <c r="L47" i="17"/>
  <c r="I48" i="17"/>
  <c r="J48" i="17"/>
  <c r="O48" i="17" s="1" a="1"/>
  <c r="O48" i="17" s="1"/>
  <c r="K48" i="17"/>
  <c r="L48" i="17"/>
  <c r="I49" i="17"/>
  <c r="J49" i="17"/>
  <c r="O49" i="17" s="1" a="1"/>
  <c r="O49" i="17" s="1"/>
  <c r="K49" i="17"/>
  <c r="L49" i="17"/>
  <c r="M49" i="17" s="1"/>
  <c r="I50" i="17"/>
  <c r="J50" i="17"/>
  <c r="O50" i="17" s="1" a="1"/>
  <c r="O50" i="17" s="1"/>
  <c r="K50" i="17"/>
  <c r="L50" i="17"/>
  <c r="I51" i="17"/>
  <c r="J51" i="17"/>
  <c r="O51" i="17" s="1" a="1"/>
  <c r="O51" i="17" s="1"/>
  <c r="K51" i="17"/>
  <c r="L51" i="17"/>
  <c r="I52" i="17"/>
  <c r="J52" i="17"/>
  <c r="O52" i="17" s="1" a="1"/>
  <c r="O52" i="17" s="1"/>
  <c r="K52" i="17"/>
  <c r="L52" i="17"/>
  <c r="I53" i="17"/>
  <c r="J53" i="17"/>
  <c r="O53" i="17" s="1" a="1"/>
  <c r="O53" i="17" s="1"/>
  <c r="K53" i="17"/>
  <c r="L53" i="17"/>
  <c r="M53" i="17" s="1"/>
  <c r="I54" i="17"/>
  <c r="J54" i="17"/>
  <c r="O54" i="17" s="1" a="1"/>
  <c r="O54" i="17" s="1"/>
  <c r="K54" i="17"/>
  <c r="L54" i="17"/>
  <c r="I55" i="17"/>
  <c r="J55" i="17"/>
  <c r="O55" i="17" s="1" a="1"/>
  <c r="O55" i="17" s="1"/>
  <c r="K55" i="17"/>
  <c r="L55" i="17"/>
  <c r="I56" i="17"/>
  <c r="J56" i="17"/>
  <c r="O56" i="17" s="1" a="1"/>
  <c r="O56" i="17" s="1"/>
  <c r="K56" i="17"/>
  <c r="L56" i="17"/>
  <c r="I57" i="17"/>
  <c r="J57" i="17"/>
  <c r="O57" i="17" s="1" a="1"/>
  <c r="O57" i="17" s="1"/>
  <c r="K57" i="17"/>
  <c r="L57" i="17"/>
  <c r="M57" i="17" s="1"/>
  <c r="I58" i="17"/>
  <c r="J58" i="17"/>
  <c r="O58" i="17" s="1" a="1"/>
  <c r="O58" i="17" s="1"/>
  <c r="K58" i="17"/>
  <c r="L58" i="17"/>
  <c r="I59" i="17"/>
  <c r="J59" i="17"/>
  <c r="O59" i="17" s="1" a="1"/>
  <c r="O59" i="17" s="1"/>
  <c r="K59" i="17"/>
  <c r="L59" i="17"/>
  <c r="I60" i="17"/>
  <c r="J60" i="17"/>
  <c r="O60" i="17" s="1" a="1"/>
  <c r="O60" i="17" s="1"/>
  <c r="K60" i="17"/>
  <c r="L60" i="17"/>
  <c r="I61" i="17"/>
  <c r="J61" i="17"/>
  <c r="O61" i="17" s="1" a="1"/>
  <c r="O61" i="17" s="1"/>
  <c r="K61" i="17"/>
  <c r="L61" i="17"/>
  <c r="M61" i="17" s="1"/>
  <c r="I62" i="17"/>
  <c r="J62" i="17"/>
  <c r="O62" i="17" s="1" a="1"/>
  <c r="O62" i="17" s="1"/>
  <c r="K62" i="17"/>
  <c r="L62" i="17"/>
  <c r="I63" i="17"/>
  <c r="J63" i="17"/>
  <c r="O63" i="17" s="1" a="1"/>
  <c r="O63" i="17" s="1"/>
  <c r="K63" i="17"/>
  <c r="L63" i="17"/>
  <c r="I64" i="17"/>
  <c r="J64" i="17"/>
  <c r="O64" i="17" s="1" a="1"/>
  <c r="O64" i="17" s="1"/>
  <c r="K64" i="17"/>
  <c r="L64" i="17"/>
  <c r="I65" i="17"/>
  <c r="J65" i="17"/>
  <c r="O65" i="17" s="1" a="1"/>
  <c r="O65" i="17" s="1"/>
  <c r="K65" i="17"/>
  <c r="L65" i="17"/>
  <c r="M65" i="17" s="1"/>
  <c r="I66" i="17"/>
  <c r="J66" i="17"/>
  <c r="O66" i="17" s="1" a="1"/>
  <c r="O66" i="17" s="1"/>
  <c r="K66" i="17"/>
  <c r="L66" i="17"/>
  <c r="I67" i="17"/>
  <c r="J67" i="17"/>
  <c r="O67" i="17" s="1" a="1"/>
  <c r="O67" i="17" s="1"/>
  <c r="K67" i="17"/>
  <c r="L67" i="17"/>
  <c r="I68" i="17"/>
  <c r="J68" i="17"/>
  <c r="O68" i="17" s="1" a="1"/>
  <c r="O68" i="17" s="1"/>
  <c r="K68" i="17"/>
  <c r="L68" i="17"/>
  <c r="I69" i="17"/>
  <c r="J69" i="17"/>
  <c r="O69" i="17" s="1" a="1"/>
  <c r="O69" i="17" s="1"/>
  <c r="K69" i="17"/>
  <c r="L69" i="17"/>
  <c r="M69" i="17" s="1"/>
  <c r="I70" i="17"/>
  <c r="J70" i="17"/>
  <c r="O70" i="17" s="1" a="1"/>
  <c r="O70" i="17" s="1"/>
  <c r="K70" i="17"/>
  <c r="L70" i="17"/>
  <c r="I71" i="17"/>
  <c r="J71" i="17"/>
  <c r="O71" i="17" s="1" a="1"/>
  <c r="O71" i="17" s="1"/>
  <c r="K71" i="17"/>
  <c r="L71" i="17"/>
  <c r="I72" i="17"/>
  <c r="J72" i="17"/>
  <c r="O72" i="17" s="1" a="1"/>
  <c r="O72" i="17" s="1"/>
  <c r="K72" i="17"/>
  <c r="L72" i="17"/>
  <c r="I73" i="17"/>
  <c r="J73" i="17"/>
  <c r="O73" i="17" s="1" a="1"/>
  <c r="O73" i="17" s="1"/>
  <c r="K73" i="17"/>
  <c r="L73" i="17"/>
  <c r="M73" i="17" s="1"/>
  <c r="I74" i="17"/>
  <c r="J74" i="17"/>
  <c r="O74" i="17" s="1" a="1"/>
  <c r="O74" i="17" s="1"/>
  <c r="K74" i="17"/>
  <c r="L74" i="17"/>
  <c r="I75" i="17"/>
  <c r="J75" i="17"/>
  <c r="O75" i="17" s="1" a="1"/>
  <c r="O75" i="17" s="1"/>
  <c r="K75" i="17"/>
  <c r="L75" i="17"/>
  <c r="I76" i="17"/>
  <c r="J76" i="17"/>
  <c r="O76" i="17" s="1" a="1"/>
  <c r="O76" i="17" s="1"/>
  <c r="K76" i="17"/>
  <c r="L76" i="17"/>
  <c r="I77" i="17"/>
  <c r="J77" i="17"/>
  <c r="O77" i="17" s="1" a="1"/>
  <c r="O77" i="17" s="1"/>
  <c r="K77" i="17"/>
  <c r="L77" i="17"/>
  <c r="M77" i="17" s="1"/>
  <c r="I78" i="17"/>
  <c r="J78" i="17"/>
  <c r="O78" i="17" s="1" a="1"/>
  <c r="O78" i="17" s="1"/>
  <c r="K78" i="17"/>
  <c r="L78" i="17"/>
  <c r="I79" i="17"/>
  <c r="J79" i="17"/>
  <c r="O79" i="17" s="1" a="1"/>
  <c r="O79" i="17" s="1"/>
  <c r="K79" i="17"/>
  <c r="L79" i="17"/>
  <c r="I80" i="17"/>
  <c r="J80" i="17"/>
  <c r="O80" i="17" s="1" a="1"/>
  <c r="O80" i="17" s="1"/>
  <c r="K80" i="17"/>
  <c r="L80" i="17"/>
  <c r="I81" i="17"/>
  <c r="J81" i="17"/>
  <c r="O81" i="17" s="1" a="1"/>
  <c r="O81" i="17" s="1"/>
  <c r="K81" i="17"/>
  <c r="L81" i="17"/>
  <c r="M81" i="17" s="1"/>
  <c r="I82" i="17"/>
  <c r="J82" i="17"/>
  <c r="O82" i="17" s="1" a="1"/>
  <c r="O82" i="17" s="1"/>
  <c r="K82" i="17"/>
  <c r="L82" i="17"/>
  <c r="I83" i="17"/>
  <c r="J83" i="17"/>
  <c r="O83" i="17" s="1" a="1"/>
  <c r="O83" i="17" s="1"/>
  <c r="K83" i="17"/>
  <c r="L83" i="17"/>
  <c r="I84" i="17"/>
  <c r="J84" i="17"/>
  <c r="O84" i="17" s="1" a="1"/>
  <c r="O84" i="17" s="1"/>
  <c r="K84" i="17"/>
  <c r="L84" i="17"/>
  <c r="I85" i="17"/>
  <c r="J85" i="17"/>
  <c r="O85" i="17" s="1" a="1"/>
  <c r="O85" i="17" s="1"/>
  <c r="K85" i="17"/>
  <c r="L85" i="17"/>
  <c r="M85" i="17" s="1"/>
  <c r="I86" i="17"/>
  <c r="J86" i="17"/>
  <c r="O86" i="17" s="1" a="1"/>
  <c r="O86" i="17" s="1"/>
  <c r="K86" i="17"/>
  <c r="L86" i="17"/>
  <c r="I87" i="17"/>
  <c r="J87" i="17"/>
  <c r="O87" i="17" s="1" a="1"/>
  <c r="O87" i="17" s="1"/>
  <c r="K87" i="17"/>
  <c r="L87" i="17"/>
  <c r="I88" i="17"/>
  <c r="J88" i="17"/>
  <c r="O88" i="17" s="1" a="1"/>
  <c r="O88" i="17" s="1"/>
  <c r="K88" i="17"/>
  <c r="L88" i="17"/>
  <c r="I89" i="17"/>
  <c r="J89" i="17"/>
  <c r="O89" i="17" s="1" a="1"/>
  <c r="O89" i="17" s="1"/>
  <c r="K89" i="17"/>
  <c r="L89" i="17"/>
  <c r="M89" i="17" s="1"/>
  <c r="I90" i="17"/>
  <c r="J90" i="17"/>
  <c r="O90" i="17" s="1" a="1"/>
  <c r="O90" i="17" s="1"/>
  <c r="K90" i="17"/>
  <c r="L90" i="17"/>
  <c r="I91" i="17"/>
  <c r="J91" i="17"/>
  <c r="O91" i="17" s="1" a="1"/>
  <c r="O91" i="17" s="1"/>
  <c r="K91" i="17"/>
  <c r="L91" i="17"/>
  <c r="I92" i="17"/>
  <c r="J92" i="17"/>
  <c r="O92" i="17" s="1" a="1"/>
  <c r="O92" i="17" s="1"/>
  <c r="K92" i="17"/>
  <c r="L92" i="17"/>
  <c r="I93" i="17"/>
  <c r="J93" i="17"/>
  <c r="O93" i="17" s="1" a="1"/>
  <c r="O93" i="17" s="1"/>
  <c r="K93" i="17"/>
  <c r="L93" i="17"/>
  <c r="M93" i="17" s="1"/>
  <c r="I94" i="17"/>
  <c r="J94" i="17"/>
  <c r="O94" i="17" s="1" a="1"/>
  <c r="O94" i="17" s="1"/>
  <c r="K94" i="17"/>
  <c r="L94" i="17"/>
  <c r="I95" i="17"/>
  <c r="J95" i="17"/>
  <c r="O95" i="17" s="1" a="1"/>
  <c r="O95" i="17" s="1"/>
  <c r="K95" i="17"/>
  <c r="L95" i="17"/>
  <c r="I96" i="17"/>
  <c r="J96" i="17"/>
  <c r="O96" i="17" s="1" a="1"/>
  <c r="O96" i="17" s="1"/>
  <c r="K96" i="17"/>
  <c r="L96" i="17"/>
  <c r="I97" i="17"/>
  <c r="J97" i="17"/>
  <c r="O97" i="17" s="1" a="1"/>
  <c r="O97" i="17" s="1"/>
  <c r="K97" i="17"/>
  <c r="L97" i="17"/>
  <c r="M97" i="17" s="1"/>
  <c r="I98" i="17"/>
  <c r="J98" i="17"/>
  <c r="O98" i="17" s="1" a="1"/>
  <c r="O98" i="17" s="1"/>
  <c r="K98" i="17"/>
  <c r="L98" i="17"/>
  <c r="I99" i="17"/>
  <c r="J99" i="17"/>
  <c r="O99" i="17" s="1" a="1"/>
  <c r="O99" i="17" s="1"/>
  <c r="K99" i="17"/>
  <c r="L99" i="17"/>
  <c r="I100" i="17"/>
  <c r="J100" i="17"/>
  <c r="O100" i="17" s="1" a="1"/>
  <c r="O100" i="17" s="1"/>
  <c r="K100" i="17"/>
  <c r="L100" i="17"/>
  <c r="I101" i="17"/>
  <c r="J101" i="17"/>
  <c r="O101" i="17" s="1" a="1"/>
  <c r="O101" i="17" s="1"/>
  <c r="K101" i="17"/>
  <c r="L101" i="17"/>
  <c r="M101" i="17" s="1"/>
  <c r="I102" i="17"/>
  <c r="J102" i="17"/>
  <c r="O102" i="17" s="1" a="1"/>
  <c r="O102" i="17" s="1"/>
  <c r="K102" i="17"/>
  <c r="L102" i="17"/>
  <c r="I103" i="17"/>
  <c r="J103" i="17"/>
  <c r="O103" i="17" s="1" a="1"/>
  <c r="O103" i="17" s="1"/>
  <c r="K103" i="17"/>
  <c r="L103" i="17"/>
  <c r="I104" i="17"/>
  <c r="J104" i="17"/>
  <c r="O104" i="17" s="1" a="1"/>
  <c r="O104" i="17" s="1"/>
  <c r="K104" i="17"/>
  <c r="L104" i="17"/>
  <c r="I105" i="17"/>
  <c r="J105" i="17"/>
  <c r="O105" i="17" s="1" a="1"/>
  <c r="O105" i="17" s="1"/>
  <c r="K105" i="17"/>
  <c r="L105" i="17"/>
  <c r="M105" i="17" s="1"/>
  <c r="I106" i="17"/>
  <c r="J106" i="17"/>
  <c r="O106" i="17" s="1" a="1"/>
  <c r="O106" i="17" s="1"/>
  <c r="K106" i="17"/>
  <c r="L106" i="17"/>
  <c r="I107" i="17"/>
  <c r="J107" i="17"/>
  <c r="O107" i="17" s="1" a="1"/>
  <c r="O107" i="17" s="1"/>
  <c r="K107" i="17"/>
  <c r="L107" i="17"/>
  <c r="I108" i="17"/>
  <c r="J108" i="17"/>
  <c r="O108" i="17" s="1" a="1"/>
  <c r="O108" i="17" s="1"/>
  <c r="K108" i="17"/>
  <c r="L108" i="17"/>
  <c r="I109" i="17"/>
  <c r="J109" i="17"/>
  <c r="O109" i="17" s="1" a="1"/>
  <c r="O109" i="17" s="1"/>
  <c r="K109" i="17"/>
  <c r="L109" i="17"/>
  <c r="I110" i="17"/>
  <c r="J110" i="17"/>
  <c r="O110" i="17" s="1" a="1"/>
  <c r="O110" i="17" s="1"/>
  <c r="K110" i="17"/>
  <c r="L110" i="17"/>
  <c r="I111" i="17"/>
  <c r="J111" i="17"/>
  <c r="O111" i="17" s="1" a="1"/>
  <c r="O111" i="17" s="1"/>
  <c r="K111" i="17"/>
  <c r="L111" i="17"/>
  <c r="I112" i="17"/>
  <c r="J112" i="17"/>
  <c r="O112" i="17" s="1" a="1"/>
  <c r="O112" i="17" s="1"/>
  <c r="K112" i="17"/>
  <c r="L112" i="17"/>
  <c r="I113" i="17"/>
  <c r="J113" i="17"/>
  <c r="O113" i="17" s="1" a="1"/>
  <c r="O113" i="17" s="1"/>
  <c r="K113" i="17"/>
  <c r="L113" i="17"/>
  <c r="M113" i="17" s="1"/>
  <c r="I114" i="17"/>
  <c r="J114" i="17"/>
  <c r="O114" i="17" s="1" a="1"/>
  <c r="O114" i="17" s="1"/>
  <c r="K114" i="17"/>
  <c r="L114" i="17"/>
  <c r="I115" i="17"/>
  <c r="J115" i="17"/>
  <c r="O115" i="17" s="1" a="1"/>
  <c r="O115" i="17" s="1"/>
  <c r="K115" i="17"/>
  <c r="L115" i="17"/>
  <c r="I116" i="17"/>
  <c r="J116" i="17"/>
  <c r="O116" i="17" s="1" a="1"/>
  <c r="O116" i="17" s="1"/>
  <c r="K116" i="17"/>
  <c r="L116" i="17"/>
  <c r="I117" i="17"/>
  <c r="J117" i="17"/>
  <c r="O117" i="17" s="1" a="1"/>
  <c r="O117" i="17" s="1"/>
  <c r="K117" i="17"/>
  <c r="L117" i="17"/>
  <c r="M117" i="17" s="1"/>
  <c r="I118" i="17"/>
  <c r="J118" i="17"/>
  <c r="O118" i="17" s="1" a="1"/>
  <c r="O118" i="17" s="1"/>
  <c r="K118" i="17"/>
  <c r="L118" i="17"/>
  <c r="I119" i="17"/>
  <c r="J119" i="17"/>
  <c r="O119" i="17" s="1" a="1"/>
  <c r="O119" i="17" s="1"/>
  <c r="K119" i="17"/>
  <c r="L119" i="17"/>
  <c r="I120" i="17"/>
  <c r="J120" i="17"/>
  <c r="O120" i="17" s="1" a="1"/>
  <c r="O120" i="17" s="1"/>
  <c r="K120" i="17"/>
  <c r="L120" i="17"/>
  <c r="I121" i="17"/>
  <c r="J121" i="17"/>
  <c r="O121" i="17" s="1" a="1"/>
  <c r="O121" i="17" s="1"/>
  <c r="K121" i="17"/>
  <c r="L121" i="17"/>
  <c r="M121" i="17" s="1"/>
  <c r="I122" i="17"/>
  <c r="J122" i="17"/>
  <c r="O122" i="17" s="1" a="1"/>
  <c r="O122" i="17" s="1"/>
  <c r="K122" i="17"/>
  <c r="L122" i="17"/>
  <c r="I123" i="17"/>
  <c r="J123" i="17"/>
  <c r="O123" i="17" s="1" a="1"/>
  <c r="O123" i="17" s="1"/>
  <c r="K123" i="17"/>
  <c r="L123" i="17"/>
  <c r="I124" i="17"/>
  <c r="J124" i="17"/>
  <c r="O124" i="17" s="1" a="1"/>
  <c r="O124" i="17" s="1"/>
  <c r="K124" i="17"/>
  <c r="L124" i="17"/>
  <c r="I125" i="17"/>
  <c r="J125" i="17"/>
  <c r="O125" i="17" s="1" a="1"/>
  <c r="O125" i="17" s="1"/>
  <c r="K125" i="17"/>
  <c r="L125" i="17"/>
  <c r="M125" i="17" s="1"/>
  <c r="I126" i="17"/>
  <c r="J126" i="17"/>
  <c r="O126" i="17" s="1" a="1"/>
  <c r="O126" i="17" s="1"/>
  <c r="K126" i="17"/>
  <c r="L126" i="17"/>
  <c r="I127" i="17"/>
  <c r="J127" i="17"/>
  <c r="O127" i="17" s="1" a="1"/>
  <c r="O127" i="17" s="1"/>
  <c r="K127" i="17"/>
  <c r="L127" i="17"/>
  <c r="I128" i="17"/>
  <c r="J128" i="17"/>
  <c r="O128" i="17" s="1" a="1"/>
  <c r="O128" i="17" s="1"/>
  <c r="K128" i="17"/>
  <c r="L128" i="17"/>
  <c r="I129" i="17"/>
  <c r="J129" i="17"/>
  <c r="O129" i="17" s="1" a="1"/>
  <c r="O129" i="17" s="1"/>
  <c r="K129" i="17"/>
  <c r="L129" i="17"/>
  <c r="M129" i="17" s="1"/>
  <c r="I130" i="17"/>
  <c r="J130" i="17"/>
  <c r="O130" i="17" s="1" a="1"/>
  <c r="O130" i="17" s="1"/>
  <c r="K130" i="17"/>
  <c r="L130" i="17"/>
  <c r="I131" i="17"/>
  <c r="J131" i="17"/>
  <c r="O131" i="17" s="1" a="1"/>
  <c r="O131" i="17" s="1"/>
  <c r="K131" i="17"/>
  <c r="L131" i="17"/>
  <c r="I132" i="17"/>
  <c r="J132" i="17"/>
  <c r="O132" i="17" s="1" a="1"/>
  <c r="O132" i="17" s="1"/>
  <c r="K132" i="17"/>
  <c r="L132" i="17"/>
  <c r="I133" i="17"/>
  <c r="J133" i="17"/>
  <c r="O133" i="17" s="1" a="1"/>
  <c r="O133" i="17" s="1"/>
  <c r="K133" i="17"/>
  <c r="L133" i="17"/>
  <c r="M133" i="17" s="1"/>
  <c r="I134" i="17"/>
  <c r="J134" i="17"/>
  <c r="O134" i="17" s="1" a="1"/>
  <c r="O134" i="17" s="1"/>
  <c r="K134" i="17"/>
  <c r="L134" i="17"/>
  <c r="I135" i="17"/>
  <c r="J135" i="17"/>
  <c r="O135" i="17" s="1" a="1"/>
  <c r="O135" i="17" s="1"/>
  <c r="K135" i="17"/>
  <c r="L135" i="17"/>
  <c r="I136" i="17"/>
  <c r="J136" i="17"/>
  <c r="O136" i="17" s="1" a="1"/>
  <c r="O136" i="17" s="1"/>
  <c r="K136" i="17"/>
  <c r="L136" i="17"/>
  <c r="I137" i="17"/>
  <c r="J137" i="17"/>
  <c r="O137" i="17" s="1" a="1"/>
  <c r="O137" i="17" s="1"/>
  <c r="K137" i="17"/>
  <c r="L137" i="17"/>
  <c r="I138" i="17"/>
  <c r="J138" i="17"/>
  <c r="O138" i="17" s="1" a="1"/>
  <c r="O138" i="17" s="1"/>
  <c r="K138" i="17"/>
  <c r="L138" i="17"/>
  <c r="I139" i="17"/>
  <c r="J139" i="17"/>
  <c r="O139" i="17" s="1" a="1"/>
  <c r="O139" i="17" s="1"/>
  <c r="K139" i="17"/>
  <c r="L139" i="17"/>
  <c r="I140" i="17"/>
  <c r="J140" i="17"/>
  <c r="O140" i="17" s="1" a="1"/>
  <c r="O140" i="17" s="1"/>
  <c r="K140" i="17"/>
  <c r="L140" i="17"/>
  <c r="I141" i="17"/>
  <c r="J141" i="17"/>
  <c r="O141" i="17" s="1" a="1"/>
  <c r="O141" i="17" s="1"/>
  <c r="K141" i="17"/>
  <c r="L141" i="17"/>
  <c r="M141" i="17" s="1"/>
  <c r="I142" i="17"/>
  <c r="J142" i="17"/>
  <c r="O142" i="17" s="1" a="1"/>
  <c r="O142" i="17" s="1"/>
  <c r="K142" i="17"/>
  <c r="L142" i="17"/>
  <c r="I143" i="17"/>
  <c r="J143" i="17"/>
  <c r="O143" i="17" s="1" a="1"/>
  <c r="O143" i="17" s="1"/>
  <c r="K143" i="17"/>
  <c r="L143" i="17"/>
  <c r="I144" i="17"/>
  <c r="J144" i="17"/>
  <c r="O144" i="17" s="1" a="1"/>
  <c r="O144" i="17" s="1"/>
  <c r="K144" i="17"/>
  <c r="L144" i="17"/>
  <c r="I145" i="17"/>
  <c r="J145" i="17"/>
  <c r="O145" i="17" s="1" a="1"/>
  <c r="O145" i="17" s="1"/>
  <c r="K145" i="17"/>
  <c r="L145" i="17"/>
  <c r="M145" i="17" s="1"/>
  <c r="I146" i="17"/>
  <c r="J146" i="17"/>
  <c r="O146" i="17" s="1" a="1"/>
  <c r="O146" i="17" s="1"/>
  <c r="K146" i="17"/>
  <c r="L146" i="17"/>
  <c r="I147" i="17"/>
  <c r="J147" i="17"/>
  <c r="O147" i="17" s="1" a="1"/>
  <c r="O147" i="17" s="1"/>
  <c r="K147" i="17"/>
  <c r="L147" i="17"/>
  <c r="I148" i="17"/>
  <c r="J148" i="17"/>
  <c r="O148" i="17" s="1" a="1"/>
  <c r="O148" i="17" s="1"/>
  <c r="K148" i="17"/>
  <c r="L148" i="17"/>
  <c r="I149" i="17"/>
  <c r="J149" i="17"/>
  <c r="O149" i="17" s="1" a="1"/>
  <c r="O149" i="17" s="1"/>
  <c r="K149" i="17"/>
  <c r="L149" i="17"/>
  <c r="M149" i="17" s="1"/>
  <c r="I150" i="17"/>
  <c r="J150" i="17"/>
  <c r="O150" i="17" s="1" a="1"/>
  <c r="O150" i="17" s="1"/>
  <c r="K150" i="17"/>
  <c r="L150" i="17"/>
  <c r="I151" i="17"/>
  <c r="J151" i="17"/>
  <c r="O151" i="17" s="1" a="1"/>
  <c r="O151" i="17" s="1"/>
  <c r="K151" i="17"/>
  <c r="L151" i="17"/>
  <c r="I152" i="17"/>
  <c r="J152" i="17"/>
  <c r="O152" i="17" s="1" a="1"/>
  <c r="O152" i="17" s="1"/>
  <c r="K152" i="17"/>
  <c r="L152" i="17"/>
  <c r="I153" i="17"/>
  <c r="J153" i="17"/>
  <c r="O153" i="17" s="1" a="1"/>
  <c r="O153" i="17" s="1"/>
  <c r="K153" i="17"/>
  <c r="L153" i="17"/>
  <c r="M153" i="17" s="1"/>
  <c r="I154" i="17"/>
  <c r="J154" i="17"/>
  <c r="O154" i="17" s="1" a="1"/>
  <c r="O154" i="17" s="1"/>
  <c r="K154" i="17"/>
  <c r="L154" i="17"/>
  <c r="I155" i="17"/>
  <c r="J155" i="17"/>
  <c r="O155" i="17" s="1" a="1"/>
  <c r="O155" i="17" s="1"/>
  <c r="K155" i="17"/>
  <c r="L155" i="17"/>
  <c r="I156" i="17"/>
  <c r="J156" i="17"/>
  <c r="O156" i="17" s="1" a="1"/>
  <c r="O156" i="17" s="1"/>
  <c r="K156" i="17"/>
  <c r="L156" i="17"/>
  <c r="I157" i="17"/>
  <c r="J157" i="17"/>
  <c r="O157" i="17" s="1" a="1"/>
  <c r="O157" i="17" s="1"/>
  <c r="K157" i="17"/>
  <c r="L157" i="17"/>
  <c r="M157" i="17" s="1"/>
  <c r="I158" i="17"/>
  <c r="J158" i="17"/>
  <c r="O158" i="17" s="1" a="1"/>
  <c r="O158" i="17" s="1"/>
  <c r="K158" i="17"/>
  <c r="L158" i="17"/>
  <c r="I159" i="17"/>
  <c r="J159" i="17"/>
  <c r="O159" i="17" s="1" a="1"/>
  <c r="O159" i="17" s="1"/>
  <c r="K159" i="17"/>
  <c r="L159" i="17"/>
  <c r="I160" i="17"/>
  <c r="J160" i="17"/>
  <c r="O160" i="17" s="1" a="1"/>
  <c r="O160" i="17" s="1"/>
  <c r="K160" i="17"/>
  <c r="L160" i="17"/>
  <c r="I161" i="17"/>
  <c r="J161" i="17"/>
  <c r="O161" i="17" s="1" a="1"/>
  <c r="O161" i="17" s="1"/>
  <c r="K161" i="17"/>
  <c r="L161" i="17"/>
  <c r="M161" i="17" s="1"/>
  <c r="I162" i="17"/>
  <c r="J162" i="17"/>
  <c r="O162" i="17" s="1" a="1"/>
  <c r="O162" i="17" s="1"/>
  <c r="K162" i="17"/>
  <c r="L162" i="17"/>
  <c r="I163" i="17"/>
  <c r="J163" i="17"/>
  <c r="O163" i="17" s="1" a="1"/>
  <c r="O163" i="17" s="1"/>
  <c r="K163" i="17"/>
  <c r="L163" i="17"/>
  <c r="I164" i="17"/>
  <c r="J164" i="17"/>
  <c r="O164" i="17" s="1" a="1"/>
  <c r="O164" i="17" s="1"/>
  <c r="K164" i="17"/>
  <c r="L164" i="17"/>
  <c r="I165" i="17"/>
  <c r="J165" i="17"/>
  <c r="O165" i="17" s="1" a="1"/>
  <c r="O165" i="17" s="1"/>
  <c r="K165" i="17"/>
  <c r="L165" i="17"/>
  <c r="M165" i="17" s="1"/>
  <c r="I166" i="17"/>
  <c r="J166" i="17"/>
  <c r="O166" i="17" s="1" a="1"/>
  <c r="O166" i="17" s="1"/>
  <c r="K166" i="17"/>
  <c r="L166" i="17"/>
  <c r="I167" i="17"/>
  <c r="J167" i="17"/>
  <c r="O167" i="17" s="1" a="1"/>
  <c r="O167" i="17" s="1"/>
  <c r="K167" i="17"/>
  <c r="L167" i="17"/>
  <c r="I168" i="17"/>
  <c r="J168" i="17"/>
  <c r="O168" i="17" s="1" a="1"/>
  <c r="O168" i="17" s="1"/>
  <c r="K168" i="17"/>
  <c r="L168" i="17"/>
  <c r="I169" i="17"/>
  <c r="J169" i="17"/>
  <c r="O169" i="17" s="1" a="1"/>
  <c r="O169" i="17" s="1"/>
  <c r="K169" i="17"/>
  <c r="L169" i="17"/>
  <c r="M169" i="17" s="1"/>
  <c r="I170" i="17"/>
  <c r="J170" i="17"/>
  <c r="O170" i="17" s="1" a="1"/>
  <c r="O170" i="17" s="1"/>
  <c r="K170" i="17"/>
  <c r="L170" i="17"/>
  <c r="I171" i="17"/>
  <c r="J171" i="17"/>
  <c r="O171" i="17" s="1" a="1"/>
  <c r="O171" i="17" s="1"/>
  <c r="K171" i="17"/>
  <c r="L171" i="17"/>
  <c r="I172" i="17"/>
  <c r="J172" i="17"/>
  <c r="O172" i="17" s="1" a="1"/>
  <c r="O172" i="17" s="1"/>
  <c r="K172" i="17"/>
  <c r="L172" i="17"/>
  <c r="I173" i="17"/>
  <c r="J173" i="17"/>
  <c r="O173" i="17" s="1" a="1"/>
  <c r="O173" i="17" s="1"/>
  <c r="K173" i="17"/>
  <c r="L173" i="17"/>
  <c r="M173" i="17" s="1"/>
  <c r="I174" i="17"/>
  <c r="J174" i="17"/>
  <c r="O174" i="17" s="1" a="1"/>
  <c r="O174" i="17" s="1"/>
  <c r="K174" i="17"/>
  <c r="L174" i="17"/>
  <c r="I175" i="17"/>
  <c r="J175" i="17"/>
  <c r="O175" i="17" s="1" a="1"/>
  <c r="O175" i="17" s="1"/>
  <c r="K175" i="17"/>
  <c r="L175" i="17"/>
  <c r="I176" i="17"/>
  <c r="J176" i="17"/>
  <c r="O176" i="17" s="1" a="1"/>
  <c r="O176" i="17" s="1"/>
  <c r="K176" i="17"/>
  <c r="L176" i="17"/>
  <c r="I177" i="17"/>
  <c r="J177" i="17"/>
  <c r="O177" i="17" s="1" a="1"/>
  <c r="O177" i="17" s="1"/>
  <c r="K177" i="17"/>
  <c r="L177" i="17"/>
  <c r="M177" i="17" s="1"/>
  <c r="I178" i="17"/>
  <c r="J178" i="17"/>
  <c r="O178" i="17" s="1" a="1"/>
  <c r="O178" i="17" s="1"/>
  <c r="K178" i="17"/>
  <c r="L178" i="17"/>
  <c r="I179" i="17"/>
  <c r="J179" i="17"/>
  <c r="O179" i="17" s="1" a="1"/>
  <c r="O179" i="17" s="1"/>
  <c r="K179" i="17"/>
  <c r="L179" i="17"/>
  <c r="I180" i="17"/>
  <c r="J180" i="17"/>
  <c r="O180" i="17" s="1" a="1"/>
  <c r="O180" i="17" s="1"/>
  <c r="K180" i="17"/>
  <c r="L180" i="17"/>
  <c r="I181" i="17"/>
  <c r="J181" i="17"/>
  <c r="O181" i="17" s="1" a="1"/>
  <c r="O181" i="17" s="1"/>
  <c r="K181" i="17"/>
  <c r="L181" i="17"/>
  <c r="M181" i="17" s="1"/>
  <c r="I182" i="17"/>
  <c r="J182" i="17"/>
  <c r="O182" i="17" s="1" a="1"/>
  <c r="O182" i="17" s="1"/>
  <c r="K182" i="17"/>
  <c r="L182" i="17"/>
  <c r="I183" i="17"/>
  <c r="J183" i="17"/>
  <c r="O183" i="17" s="1" a="1"/>
  <c r="O183" i="17" s="1"/>
  <c r="K183" i="17"/>
  <c r="L183" i="17"/>
  <c r="I184" i="17"/>
  <c r="J184" i="17"/>
  <c r="O184" i="17" s="1" a="1"/>
  <c r="O184" i="17" s="1"/>
  <c r="K184" i="17"/>
  <c r="L184" i="17"/>
  <c r="I185" i="17"/>
  <c r="J185" i="17"/>
  <c r="O185" i="17" s="1" a="1"/>
  <c r="O185" i="17" s="1"/>
  <c r="K185" i="17"/>
  <c r="L185" i="17"/>
  <c r="M185" i="17" s="1"/>
  <c r="I186" i="17"/>
  <c r="J186" i="17"/>
  <c r="O186" i="17" s="1" a="1"/>
  <c r="O186" i="17" s="1"/>
  <c r="K186" i="17"/>
  <c r="L186" i="17"/>
  <c r="I187" i="17"/>
  <c r="J187" i="17"/>
  <c r="O187" i="17" s="1" a="1"/>
  <c r="O187" i="17" s="1"/>
  <c r="K187" i="17"/>
  <c r="L187" i="17"/>
  <c r="I188" i="17"/>
  <c r="J188" i="17"/>
  <c r="O188" i="17" s="1" a="1"/>
  <c r="O188" i="17" s="1"/>
  <c r="K188" i="17"/>
  <c r="L188" i="17"/>
  <c r="I189" i="17"/>
  <c r="J189" i="17"/>
  <c r="O189" i="17" s="1" a="1"/>
  <c r="O189" i="17" s="1"/>
  <c r="K189" i="17"/>
  <c r="L189" i="17"/>
  <c r="M189" i="17" s="1"/>
  <c r="I190" i="17"/>
  <c r="J190" i="17"/>
  <c r="O190" i="17" s="1" a="1"/>
  <c r="O190" i="17" s="1"/>
  <c r="K190" i="17"/>
  <c r="L190" i="17"/>
  <c r="I191" i="17"/>
  <c r="J191" i="17"/>
  <c r="O191" i="17" s="1" a="1"/>
  <c r="O191" i="17" s="1"/>
  <c r="K191" i="17"/>
  <c r="L191" i="17"/>
  <c r="I192" i="17"/>
  <c r="J192" i="17"/>
  <c r="O192" i="17" s="1" a="1"/>
  <c r="O192" i="17" s="1"/>
  <c r="K192" i="17"/>
  <c r="L192" i="17"/>
  <c r="I193" i="17"/>
  <c r="J193" i="17"/>
  <c r="O193" i="17" s="1" a="1"/>
  <c r="O193" i="17" s="1"/>
  <c r="K193" i="17"/>
  <c r="L193" i="17"/>
  <c r="I194" i="17"/>
  <c r="J194" i="17"/>
  <c r="O194" i="17" s="1" a="1"/>
  <c r="O194" i="17" s="1"/>
  <c r="K194" i="17"/>
  <c r="L194" i="17"/>
  <c r="I195" i="17"/>
  <c r="J195" i="17"/>
  <c r="O195" i="17" s="1" a="1"/>
  <c r="O195" i="17" s="1"/>
  <c r="K195" i="17"/>
  <c r="L195" i="17"/>
  <c r="I196" i="17"/>
  <c r="J196" i="17"/>
  <c r="O196" i="17" s="1" a="1"/>
  <c r="O196" i="17" s="1"/>
  <c r="K196" i="17"/>
  <c r="L196" i="17"/>
  <c r="I197" i="17"/>
  <c r="J197" i="17"/>
  <c r="O197" i="17" s="1" a="1"/>
  <c r="O197" i="17" s="1"/>
  <c r="K197" i="17"/>
  <c r="L197" i="17"/>
  <c r="M197" i="17" s="1"/>
  <c r="I198" i="17"/>
  <c r="J198" i="17"/>
  <c r="O198" i="17" s="1" a="1"/>
  <c r="O198" i="17" s="1"/>
  <c r="K198" i="17"/>
  <c r="L198" i="17"/>
  <c r="I199" i="17"/>
  <c r="J199" i="17"/>
  <c r="O199" i="17" s="1" a="1"/>
  <c r="O199" i="17" s="1"/>
  <c r="K199" i="17"/>
  <c r="L199" i="17"/>
  <c r="I200" i="17"/>
  <c r="J200" i="17"/>
  <c r="O200" i="17" s="1" a="1"/>
  <c r="O200" i="17" s="1"/>
  <c r="K200" i="17"/>
  <c r="L200" i="17"/>
  <c r="I201" i="17"/>
  <c r="J201" i="17"/>
  <c r="O201" i="17" s="1" a="1"/>
  <c r="O201" i="17" s="1"/>
  <c r="K201" i="17"/>
  <c r="L201" i="17"/>
  <c r="M201" i="17" s="1"/>
  <c r="I202" i="17"/>
  <c r="J202" i="17"/>
  <c r="O202" i="17" s="1" a="1"/>
  <c r="O202" i="17" s="1"/>
  <c r="K202" i="17"/>
  <c r="L202" i="17"/>
  <c r="I203" i="17"/>
  <c r="J203" i="17"/>
  <c r="O203" i="17" s="1" a="1"/>
  <c r="O203" i="17" s="1"/>
  <c r="K203" i="17"/>
  <c r="L203" i="17"/>
  <c r="I204" i="17"/>
  <c r="J204" i="17"/>
  <c r="O204" i="17" s="1" a="1"/>
  <c r="O204" i="17" s="1"/>
  <c r="K204" i="17"/>
  <c r="L204" i="17"/>
  <c r="I205" i="17"/>
  <c r="J205" i="17"/>
  <c r="O205" i="17" s="1" a="1"/>
  <c r="O205" i="17" s="1"/>
  <c r="K205" i="17"/>
  <c r="L205" i="17"/>
  <c r="M205" i="17" s="1"/>
  <c r="I206" i="17"/>
  <c r="J206" i="17"/>
  <c r="O206" i="17" s="1" a="1"/>
  <c r="O206" i="17" s="1"/>
  <c r="K206" i="17"/>
  <c r="L206" i="17"/>
  <c r="I207" i="17"/>
  <c r="J207" i="17"/>
  <c r="O207" i="17" s="1" a="1"/>
  <c r="O207" i="17" s="1"/>
  <c r="K207" i="17"/>
  <c r="L207" i="17"/>
  <c r="I208" i="17"/>
  <c r="J208" i="17"/>
  <c r="O208" i="17" s="1" a="1"/>
  <c r="O208" i="17" s="1"/>
  <c r="K208" i="17"/>
  <c r="L208" i="17"/>
  <c r="I209" i="17"/>
  <c r="J209" i="17"/>
  <c r="O209" i="17" s="1" a="1"/>
  <c r="O209" i="17" s="1"/>
  <c r="K209" i="17"/>
  <c r="L209" i="17"/>
  <c r="M209" i="17" s="1"/>
  <c r="I210" i="17"/>
  <c r="J210" i="17"/>
  <c r="O210" i="17" s="1" a="1"/>
  <c r="O210" i="17" s="1"/>
  <c r="K210" i="17"/>
  <c r="L210" i="17"/>
  <c r="I211" i="17"/>
  <c r="J211" i="17"/>
  <c r="O211" i="17" s="1" a="1"/>
  <c r="O211" i="17" s="1"/>
  <c r="K211" i="17"/>
  <c r="L211" i="17"/>
  <c r="I212" i="17"/>
  <c r="J212" i="17"/>
  <c r="O212" i="17" s="1" a="1"/>
  <c r="O212" i="17" s="1"/>
  <c r="K212" i="17"/>
  <c r="L212" i="17"/>
  <c r="I213" i="17"/>
  <c r="J213" i="17"/>
  <c r="O213" i="17" s="1" a="1"/>
  <c r="O213" i="17" s="1"/>
  <c r="K213" i="17"/>
  <c r="L213" i="17"/>
  <c r="M213" i="17" s="1"/>
  <c r="I214" i="17"/>
  <c r="J214" i="17"/>
  <c r="O214" i="17" s="1" a="1"/>
  <c r="O214" i="17" s="1"/>
  <c r="K214" i="17"/>
  <c r="L214" i="17"/>
  <c r="I215" i="17"/>
  <c r="J215" i="17"/>
  <c r="O215" i="17" s="1" a="1"/>
  <c r="O215" i="17" s="1"/>
  <c r="K215" i="17"/>
  <c r="L215" i="17"/>
  <c r="I216" i="17"/>
  <c r="J216" i="17"/>
  <c r="O216" i="17" s="1" a="1"/>
  <c r="O216" i="17" s="1"/>
  <c r="K216" i="17"/>
  <c r="L216" i="17"/>
  <c r="I217" i="17"/>
  <c r="J217" i="17"/>
  <c r="O217" i="17" s="1" a="1"/>
  <c r="O217" i="17" s="1"/>
  <c r="K217" i="17"/>
  <c r="L217" i="17"/>
  <c r="M217" i="17" s="1"/>
  <c r="I218" i="17"/>
  <c r="J218" i="17"/>
  <c r="O218" i="17" s="1" a="1"/>
  <c r="O218" i="17" s="1"/>
  <c r="K218" i="17"/>
  <c r="L218" i="17"/>
  <c r="I219" i="17"/>
  <c r="J219" i="17"/>
  <c r="O219" i="17" s="1" a="1"/>
  <c r="O219" i="17" s="1"/>
  <c r="K219" i="17"/>
  <c r="L219" i="17"/>
  <c r="I220" i="17"/>
  <c r="J220" i="17"/>
  <c r="O220" i="17" s="1" a="1"/>
  <c r="O220" i="17" s="1"/>
  <c r="K220" i="17"/>
  <c r="L220" i="17"/>
  <c r="I221" i="17"/>
  <c r="J221" i="17"/>
  <c r="O221" i="17" s="1" a="1"/>
  <c r="O221" i="17" s="1"/>
  <c r="K221" i="17"/>
  <c r="L221" i="17"/>
  <c r="M221" i="17" s="1"/>
  <c r="I222" i="17"/>
  <c r="J222" i="17"/>
  <c r="O222" i="17" s="1" a="1"/>
  <c r="O222" i="17" s="1"/>
  <c r="K222" i="17"/>
  <c r="L222" i="17"/>
  <c r="I223" i="17"/>
  <c r="J223" i="17"/>
  <c r="O223" i="17" s="1" a="1"/>
  <c r="O223" i="17" s="1"/>
  <c r="K223" i="17"/>
  <c r="L223" i="17"/>
  <c r="I224" i="17"/>
  <c r="J224" i="17"/>
  <c r="O224" i="17" s="1" a="1"/>
  <c r="O224" i="17" s="1"/>
  <c r="K224" i="17"/>
  <c r="L224" i="17"/>
  <c r="I225" i="17"/>
  <c r="J225" i="17"/>
  <c r="O225" i="17" s="1" a="1"/>
  <c r="O225" i="17" s="1"/>
  <c r="K225" i="17"/>
  <c r="L225" i="17"/>
  <c r="M225" i="17" s="1"/>
  <c r="I226" i="17"/>
  <c r="J226" i="17"/>
  <c r="O226" i="17" s="1" a="1"/>
  <c r="O226" i="17" s="1"/>
  <c r="K226" i="17"/>
  <c r="L226" i="17"/>
  <c r="I227" i="17"/>
  <c r="J227" i="17"/>
  <c r="O227" i="17" s="1" a="1"/>
  <c r="O227" i="17" s="1"/>
  <c r="K227" i="17"/>
  <c r="L227" i="17"/>
  <c r="I228" i="17"/>
  <c r="J228" i="17"/>
  <c r="O228" i="17" s="1" a="1"/>
  <c r="O228" i="17" s="1"/>
  <c r="K228" i="17"/>
  <c r="L228" i="17"/>
  <c r="I229" i="17"/>
  <c r="J229" i="17"/>
  <c r="O229" i="17" s="1" a="1"/>
  <c r="O229" i="17" s="1"/>
  <c r="K229" i="17"/>
  <c r="L229" i="17"/>
  <c r="M229" i="17" s="1"/>
  <c r="I230" i="17"/>
  <c r="J230" i="17"/>
  <c r="O230" i="17" s="1" a="1"/>
  <c r="O230" i="17" s="1"/>
  <c r="K230" i="17"/>
  <c r="L230" i="17"/>
  <c r="I231" i="17"/>
  <c r="J231" i="17"/>
  <c r="O231" i="17" s="1" a="1"/>
  <c r="O231" i="17" s="1"/>
  <c r="K231" i="17"/>
  <c r="L231" i="17"/>
  <c r="I232" i="17"/>
  <c r="J232" i="17"/>
  <c r="O232" i="17" s="1" a="1"/>
  <c r="O232" i="17" s="1"/>
  <c r="K232" i="17"/>
  <c r="L232" i="17"/>
  <c r="I233" i="17"/>
  <c r="J233" i="17"/>
  <c r="O233" i="17" s="1" a="1"/>
  <c r="O233" i="17" s="1"/>
  <c r="K233" i="17"/>
  <c r="L233" i="17"/>
  <c r="M233" i="17" s="1"/>
  <c r="I234" i="17"/>
  <c r="J234" i="17"/>
  <c r="O234" i="17" s="1" a="1"/>
  <c r="O234" i="17" s="1"/>
  <c r="K234" i="17"/>
  <c r="L234" i="17"/>
  <c r="I235" i="17"/>
  <c r="J235" i="17"/>
  <c r="O235" i="17" s="1" a="1"/>
  <c r="O235" i="17" s="1"/>
  <c r="K235" i="17"/>
  <c r="L235" i="17"/>
  <c r="I236" i="17"/>
  <c r="J236" i="17"/>
  <c r="O236" i="17" s="1" a="1"/>
  <c r="O236" i="17" s="1"/>
  <c r="K236" i="17"/>
  <c r="L236" i="17"/>
  <c r="I237" i="17"/>
  <c r="J237" i="17"/>
  <c r="O237" i="17" s="1" a="1"/>
  <c r="O237" i="17" s="1"/>
  <c r="K237" i="17"/>
  <c r="L237" i="17"/>
  <c r="M237" i="17" s="1"/>
  <c r="I238" i="17"/>
  <c r="J238" i="17"/>
  <c r="O238" i="17" s="1" a="1"/>
  <c r="O238" i="17" s="1"/>
  <c r="K238" i="17"/>
  <c r="L238" i="17"/>
  <c r="I239" i="17"/>
  <c r="J239" i="17"/>
  <c r="O239" i="17" s="1" a="1"/>
  <c r="O239" i="17" s="1"/>
  <c r="K239" i="17"/>
  <c r="L239" i="17"/>
  <c r="I240" i="17"/>
  <c r="J240" i="17"/>
  <c r="O240" i="17" s="1" a="1"/>
  <c r="O240" i="17" s="1"/>
  <c r="K240" i="17"/>
  <c r="L240" i="17"/>
  <c r="I241" i="17"/>
  <c r="J241" i="17"/>
  <c r="O241" i="17" s="1" a="1"/>
  <c r="O241" i="17" s="1"/>
  <c r="K241" i="17"/>
  <c r="L241" i="17"/>
  <c r="M241" i="17" s="1"/>
  <c r="I242" i="17"/>
  <c r="J242" i="17"/>
  <c r="O242" i="17" s="1" a="1"/>
  <c r="O242" i="17" s="1"/>
  <c r="K242" i="17"/>
  <c r="L242" i="17"/>
  <c r="I243" i="17"/>
  <c r="J243" i="17"/>
  <c r="O243" i="17" s="1" a="1"/>
  <c r="O243" i="17" s="1"/>
  <c r="K243" i="17"/>
  <c r="L243" i="17"/>
  <c r="I244" i="17"/>
  <c r="J244" i="17"/>
  <c r="O244" i="17" s="1" a="1"/>
  <c r="O244" i="17" s="1"/>
  <c r="K244" i="17"/>
  <c r="L244" i="17"/>
  <c r="I245" i="17"/>
  <c r="J245" i="17"/>
  <c r="O245" i="17" s="1" a="1"/>
  <c r="O245" i="17" s="1"/>
  <c r="K245" i="17"/>
  <c r="L245" i="17"/>
  <c r="M245" i="17" s="1"/>
  <c r="I246" i="17"/>
  <c r="J246" i="17"/>
  <c r="O246" i="17" s="1" a="1"/>
  <c r="O246" i="17" s="1"/>
  <c r="K246" i="17"/>
  <c r="L246" i="17"/>
  <c r="I247" i="17"/>
  <c r="J247" i="17"/>
  <c r="O247" i="17" s="1" a="1"/>
  <c r="O247" i="17" s="1"/>
  <c r="K247" i="17"/>
  <c r="L247" i="17"/>
  <c r="I248" i="17"/>
  <c r="J248" i="17"/>
  <c r="O248" i="17" s="1" a="1"/>
  <c r="O248" i="17" s="1"/>
  <c r="K248" i="17"/>
  <c r="L248" i="17"/>
  <c r="I249" i="17"/>
  <c r="J249" i="17"/>
  <c r="O249" i="17" s="1" a="1"/>
  <c r="O249" i="17" s="1"/>
  <c r="K249" i="17"/>
  <c r="L249" i="17"/>
  <c r="M249" i="17" s="1"/>
  <c r="I250" i="17"/>
  <c r="J250" i="17"/>
  <c r="O250" i="17" s="1" a="1"/>
  <c r="O250" i="17" s="1"/>
  <c r="K250" i="17"/>
  <c r="L250" i="17"/>
  <c r="I251" i="17"/>
  <c r="J251" i="17"/>
  <c r="O251" i="17" s="1" a="1"/>
  <c r="O251" i="17" s="1"/>
  <c r="K251" i="17"/>
  <c r="L251" i="17"/>
  <c r="I252" i="17"/>
  <c r="J252" i="17"/>
  <c r="O252" i="17" s="1" a="1"/>
  <c r="O252" i="17" s="1"/>
  <c r="K252" i="17"/>
  <c r="L252" i="17"/>
  <c r="I253" i="17"/>
  <c r="J253" i="17"/>
  <c r="O253" i="17" s="1" a="1"/>
  <c r="O253" i="17" s="1"/>
  <c r="K253" i="17"/>
  <c r="L253" i="17"/>
  <c r="M253" i="17" s="1"/>
  <c r="I254" i="17"/>
  <c r="J254" i="17"/>
  <c r="O254" i="17" s="1" a="1"/>
  <c r="O254" i="17" s="1"/>
  <c r="K254" i="17"/>
  <c r="L254" i="17"/>
  <c r="I255" i="17"/>
  <c r="J255" i="17"/>
  <c r="O255" i="17" s="1" a="1"/>
  <c r="O255" i="17" s="1"/>
  <c r="K255" i="17"/>
  <c r="L255" i="17"/>
  <c r="I256" i="17"/>
  <c r="J256" i="17"/>
  <c r="O256" i="17" s="1" a="1"/>
  <c r="O256" i="17" s="1"/>
  <c r="K256" i="17"/>
  <c r="L256" i="17"/>
  <c r="I257" i="17"/>
  <c r="J257" i="17"/>
  <c r="O257" i="17" s="1" a="1"/>
  <c r="O257" i="17" s="1"/>
  <c r="K257" i="17"/>
  <c r="L257" i="17"/>
  <c r="M257" i="17" s="1"/>
  <c r="I258" i="17"/>
  <c r="J258" i="17"/>
  <c r="O258" i="17" s="1" a="1"/>
  <c r="O258" i="17" s="1"/>
  <c r="K258" i="17"/>
  <c r="L258" i="17"/>
  <c r="I259" i="17"/>
  <c r="J259" i="17"/>
  <c r="O259" i="17" s="1" a="1"/>
  <c r="O259" i="17" s="1"/>
  <c r="K259" i="17"/>
  <c r="L259" i="17"/>
  <c r="I260" i="17"/>
  <c r="J260" i="17"/>
  <c r="O260" i="17" s="1" a="1"/>
  <c r="O260" i="17" s="1"/>
  <c r="K260" i="17"/>
  <c r="L260" i="17"/>
  <c r="I261" i="17"/>
  <c r="J261" i="17"/>
  <c r="O261" i="17" s="1" a="1"/>
  <c r="O261" i="17" s="1"/>
  <c r="K261" i="17"/>
  <c r="L261" i="17"/>
  <c r="M261" i="17" s="1"/>
  <c r="I262" i="17"/>
  <c r="J262" i="17"/>
  <c r="O262" i="17" s="1" a="1"/>
  <c r="O262" i="17" s="1"/>
  <c r="K262" i="17"/>
  <c r="L262" i="17"/>
  <c r="I263" i="17"/>
  <c r="J263" i="17"/>
  <c r="O263" i="17" s="1" a="1"/>
  <c r="O263" i="17" s="1"/>
  <c r="K263" i="17"/>
  <c r="L263" i="17"/>
  <c r="I264" i="17"/>
  <c r="J264" i="17"/>
  <c r="O264" i="17" s="1" a="1"/>
  <c r="O264" i="17" s="1"/>
  <c r="K264" i="17"/>
  <c r="L264" i="17"/>
  <c r="I265" i="17"/>
  <c r="J265" i="17"/>
  <c r="O265" i="17" s="1" a="1"/>
  <c r="O265" i="17" s="1"/>
  <c r="K265" i="17"/>
  <c r="L265" i="17"/>
  <c r="M265" i="17" s="1"/>
  <c r="I266" i="17"/>
  <c r="J266" i="17"/>
  <c r="O266" i="17" s="1" a="1"/>
  <c r="O266" i="17" s="1"/>
  <c r="K266" i="17"/>
  <c r="L266" i="17"/>
  <c r="I267" i="17"/>
  <c r="J267" i="17"/>
  <c r="O267" i="17" s="1" a="1"/>
  <c r="O267" i="17" s="1"/>
  <c r="K267" i="17"/>
  <c r="L267" i="17"/>
  <c r="I268" i="17"/>
  <c r="J268" i="17"/>
  <c r="O268" i="17" s="1" a="1"/>
  <c r="O268" i="17" s="1"/>
  <c r="K268" i="17"/>
  <c r="L268" i="17"/>
  <c r="I269" i="17"/>
  <c r="J269" i="17"/>
  <c r="O269" i="17" s="1" a="1"/>
  <c r="O269" i="17" s="1"/>
  <c r="K269" i="17"/>
  <c r="L269" i="17"/>
  <c r="M269" i="17" s="1"/>
  <c r="I270" i="17"/>
  <c r="J270" i="17"/>
  <c r="O270" i="17" s="1" a="1"/>
  <c r="O270" i="17" s="1"/>
  <c r="K270" i="17"/>
  <c r="L270" i="17"/>
  <c r="I271" i="17"/>
  <c r="N271" i="17" s="1" a="1"/>
  <c r="N271" i="17" s="1"/>
  <c r="J271" i="17"/>
  <c r="O271" i="17" s="1" a="1"/>
  <c r="O271" i="17" s="1"/>
  <c r="K271" i="17"/>
  <c r="L271" i="17"/>
  <c r="I272" i="17"/>
  <c r="J272" i="17"/>
  <c r="O272" i="17" s="1" a="1"/>
  <c r="O272" i="17" s="1"/>
  <c r="K272" i="17"/>
  <c r="L272" i="17"/>
  <c r="I273" i="17"/>
  <c r="J273" i="17"/>
  <c r="O273" i="17" s="1" a="1"/>
  <c r="O273" i="17" s="1"/>
  <c r="K273" i="17"/>
  <c r="L273" i="17"/>
  <c r="M273" i="17" s="1"/>
  <c r="I274" i="17"/>
  <c r="J274" i="17"/>
  <c r="O274" i="17" s="1" a="1"/>
  <c r="O274" i="17" s="1"/>
  <c r="K274" i="17"/>
  <c r="L274" i="17"/>
  <c r="I275" i="17"/>
  <c r="J275" i="17"/>
  <c r="O275" i="17" s="1" a="1"/>
  <c r="O275" i="17" s="1"/>
  <c r="K275" i="17"/>
  <c r="L275" i="17"/>
  <c r="I276" i="17"/>
  <c r="J276" i="17"/>
  <c r="O276" i="17" s="1" a="1"/>
  <c r="O276" i="17" s="1"/>
  <c r="K276" i="17"/>
  <c r="L276" i="17"/>
  <c r="I277" i="17"/>
  <c r="J277" i="17"/>
  <c r="O277" i="17" s="1" a="1"/>
  <c r="O277" i="17" s="1"/>
  <c r="K277" i="17"/>
  <c r="L277" i="17"/>
  <c r="M277" i="17" s="1"/>
  <c r="I278" i="17"/>
  <c r="J278" i="17"/>
  <c r="O278" i="17" s="1" a="1"/>
  <c r="O278" i="17" s="1"/>
  <c r="K278" i="17"/>
  <c r="L278" i="17"/>
  <c r="I279" i="17"/>
  <c r="N279" i="17" s="1" a="1"/>
  <c r="N279" i="17" s="1"/>
  <c r="J279" i="17"/>
  <c r="O279" i="17" s="1" a="1"/>
  <c r="O279" i="17" s="1"/>
  <c r="K279" i="17"/>
  <c r="L279" i="17"/>
  <c r="I280" i="17"/>
  <c r="J280" i="17"/>
  <c r="O280" i="17" s="1" a="1"/>
  <c r="O280" i="17" s="1"/>
  <c r="K280" i="17"/>
  <c r="L280" i="17"/>
  <c r="I281" i="17"/>
  <c r="J281" i="17"/>
  <c r="O281" i="17" s="1" a="1"/>
  <c r="O281" i="17" s="1"/>
  <c r="K281" i="17"/>
  <c r="L281" i="17"/>
  <c r="M281" i="17" s="1"/>
  <c r="I282" i="17"/>
  <c r="J282" i="17"/>
  <c r="O282" i="17" s="1" a="1"/>
  <c r="O282" i="17" s="1"/>
  <c r="K282" i="17"/>
  <c r="L282" i="17"/>
  <c r="I283" i="17"/>
  <c r="N283" i="17" s="1" a="1"/>
  <c r="N283" i="17" s="1"/>
  <c r="J283" i="17"/>
  <c r="O283" i="17" s="1" a="1"/>
  <c r="O283" i="17" s="1"/>
  <c r="K283" i="17"/>
  <c r="L283" i="17"/>
  <c r="I284" i="17"/>
  <c r="J284" i="17"/>
  <c r="O284" i="17" s="1" a="1"/>
  <c r="O284" i="17" s="1"/>
  <c r="K284" i="17"/>
  <c r="L284" i="17"/>
  <c r="I285" i="17"/>
  <c r="J285" i="17"/>
  <c r="O285" i="17" s="1" a="1"/>
  <c r="O285" i="17" s="1"/>
  <c r="K285" i="17"/>
  <c r="L285" i="17"/>
  <c r="M285" i="17" s="1"/>
  <c r="I286" i="17"/>
  <c r="J286" i="17"/>
  <c r="O286" i="17" s="1" a="1"/>
  <c r="O286" i="17" s="1"/>
  <c r="K286" i="17"/>
  <c r="L286" i="17"/>
  <c r="I287" i="17"/>
  <c r="N287" i="17" s="1" a="1"/>
  <c r="N287" i="17" s="1"/>
  <c r="J287" i="17"/>
  <c r="O287" i="17" s="1" a="1"/>
  <c r="O287" i="17" s="1"/>
  <c r="K287" i="17"/>
  <c r="L287" i="17"/>
  <c r="I288" i="17"/>
  <c r="J288" i="17"/>
  <c r="O288" i="17" s="1" a="1"/>
  <c r="O288" i="17" s="1"/>
  <c r="K288" i="17"/>
  <c r="L288" i="17"/>
  <c r="I289" i="17"/>
  <c r="J289" i="17"/>
  <c r="O289" i="17" s="1" a="1"/>
  <c r="O289" i="17" s="1"/>
  <c r="K289" i="17"/>
  <c r="L289" i="17"/>
  <c r="M289" i="17" s="1"/>
  <c r="I290" i="17"/>
  <c r="J290" i="17"/>
  <c r="O290" i="17" s="1" a="1"/>
  <c r="O290" i="17" s="1"/>
  <c r="K290" i="17"/>
  <c r="L290" i="17"/>
  <c r="I291" i="17"/>
  <c r="N291" i="17" s="1" a="1"/>
  <c r="N291" i="17" s="1"/>
  <c r="J291" i="17"/>
  <c r="O291" i="17" s="1" a="1"/>
  <c r="O291" i="17" s="1"/>
  <c r="K291" i="17"/>
  <c r="L291" i="17"/>
  <c r="I292" i="17"/>
  <c r="J292" i="17"/>
  <c r="O292" i="17" s="1" a="1"/>
  <c r="O292" i="17" s="1"/>
  <c r="K292" i="17"/>
  <c r="L292" i="17"/>
  <c r="I293" i="17"/>
  <c r="J293" i="17"/>
  <c r="O293" i="17" s="1" a="1"/>
  <c r="O293" i="17" s="1"/>
  <c r="K293" i="17"/>
  <c r="L293" i="17"/>
  <c r="M293" i="17" s="1"/>
  <c r="I294" i="17"/>
  <c r="J294" i="17"/>
  <c r="O294" i="17" s="1" a="1"/>
  <c r="O294" i="17" s="1"/>
  <c r="K294" i="17"/>
  <c r="L294" i="17"/>
  <c r="I295" i="17"/>
  <c r="J295" i="17"/>
  <c r="O295" i="17" s="1" a="1"/>
  <c r="O295" i="17" s="1"/>
  <c r="K295" i="17"/>
  <c r="L295" i="17"/>
  <c r="I296" i="17"/>
  <c r="J296" i="17"/>
  <c r="O296" i="17" s="1" a="1"/>
  <c r="O296" i="17" s="1"/>
  <c r="K296" i="17"/>
  <c r="L296" i="17"/>
  <c r="I297" i="17"/>
  <c r="J297" i="17"/>
  <c r="O297" i="17" s="1" a="1"/>
  <c r="O297" i="17" s="1"/>
  <c r="K297" i="17"/>
  <c r="L297" i="17"/>
  <c r="M297" i="17" s="1"/>
  <c r="I298" i="17"/>
  <c r="J298" i="17"/>
  <c r="O298" i="17" s="1" a="1"/>
  <c r="O298" i="17" s="1"/>
  <c r="K298" i="17"/>
  <c r="L298" i="17"/>
  <c r="I299" i="17"/>
  <c r="N299" i="17" s="1" a="1"/>
  <c r="N299" i="17" s="1"/>
  <c r="J299" i="17"/>
  <c r="O299" i="17" s="1" a="1"/>
  <c r="O299" i="17" s="1"/>
  <c r="K299" i="17"/>
  <c r="L299" i="17"/>
  <c r="I300" i="17"/>
  <c r="J300" i="17"/>
  <c r="O300" i="17" s="1" a="1"/>
  <c r="O300" i="17" s="1"/>
  <c r="K300" i="17"/>
  <c r="L300" i="17"/>
  <c r="I301" i="17"/>
  <c r="J301" i="17"/>
  <c r="O301" i="17" s="1" a="1"/>
  <c r="O301" i="17" s="1"/>
  <c r="K301" i="17"/>
  <c r="L301" i="17"/>
  <c r="M301" i="17" s="1"/>
  <c r="I302" i="17"/>
  <c r="J302" i="17"/>
  <c r="O302" i="17" s="1" a="1"/>
  <c r="O302" i="17" s="1"/>
  <c r="K302" i="17"/>
  <c r="L302" i="17"/>
  <c r="I303" i="17"/>
  <c r="J303" i="17"/>
  <c r="O303" i="17" s="1" a="1"/>
  <c r="O303" i="17" s="1"/>
  <c r="K303" i="17"/>
  <c r="L303" i="17"/>
  <c r="I304" i="17"/>
  <c r="J304" i="17"/>
  <c r="O304" i="17" s="1" a="1"/>
  <c r="O304" i="17" s="1"/>
  <c r="K304" i="17"/>
  <c r="L304" i="17"/>
  <c r="I305" i="17"/>
  <c r="J305" i="17"/>
  <c r="O305" i="17" s="1" a="1"/>
  <c r="O305" i="17" s="1"/>
  <c r="K305" i="17"/>
  <c r="L305" i="17"/>
  <c r="M305" i="17" s="1"/>
  <c r="I306" i="17"/>
  <c r="J306" i="17"/>
  <c r="O306" i="17" s="1" a="1"/>
  <c r="O306" i="17" s="1"/>
  <c r="K306" i="17"/>
  <c r="L306" i="17"/>
  <c r="I307" i="17"/>
  <c r="N307" i="17" s="1" a="1"/>
  <c r="N307" i="17" s="1"/>
  <c r="J307" i="17"/>
  <c r="O307" i="17" s="1" a="1"/>
  <c r="O307" i="17" s="1"/>
  <c r="K307" i="17"/>
  <c r="L307" i="17"/>
  <c r="I308" i="17"/>
  <c r="J308" i="17"/>
  <c r="O308" i="17" s="1" a="1"/>
  <c r="O308" i="17" s="1"/>
  <c r="K308" i="17"/>
  <c r="L308" i="17"/>
  <c r="I309" i="17"/>
  <c r="J309" i="17"/>
  <c r="O309" i="17" s="1" a="1"/>
  <c r="O309" i="17" s="1"/>
  <c r="K309" i="17"/>
  <c r="L309" i="17"/>
  <c r="M309" i="17" s="1"/>
  <c r="I310" i="17"/>
  <c r="J310" i="17"/>
  <c r="O310" i="17" s="1" a="1"/>
  <c r="O310" i="17" s="1"/>
  <c r="K310" i="17"/>
  <c r="L310" i="17"/>
  <c r="I311" i="17"/>
  <c r="N311" i="17" s="1" a="1"/>
  <c r="N311" i="17" s="1"/>
  <c r="J311" i="17"/>
  <c r="O311" i="17" s="1" a="1"/>
  <c r="O311" i="17" s="1"/>
  <c r="K311" i="17"/>
  <c r="L311" i="17"/>
  <c r="I312" i="17"/>
  <c r="J312" i="17"/>
  <c r="O312" i="17" s="1" a="1"/>
  <c r="O312" i="17" s="1"/>
  <c r="K312" i="17"/>
  <c r="L312" i="17"/>
  <c r="I313" i="17"/>
  <c r="J313" i="17"/>
  <c r="O313" i="17" s="1" a="1"/>
  <c r="O313" i="17" s="1"/>
  <c r="K313" i="17"/>
  <c r="L313" i="17"/>
  <c r="M313" i="17" s="1"/>
  <c r="I314" i="17"/>
  <c r="J314" i="17"/>
  <c r="O314" i="17" s="1" a="1"/>
  <c r="O314" i="17" s="1"/>
  <c r="K314" i="17"/>
  <c r="L314" i="17"/>
  <c r="I315" i="17"/>
  <c r="N315" i="17" s="1" a="1"/>
  <c r="N315" i="17" s="1"/>
  <c r="J315" i="17"/>
  <c r="O315" i="17" s="1" a="1"/>
  <c r="O315" i="17" s="1"/>
  <c r="K315" i="17"/>
  <c r="L315" i="17"/>
  <c r="I316" i="17"/>
  <c r="J316" i="17"/>
  <c r="O316" i="17" s="1" a="1"/>
  <c r="O316" i="17" s="1"/>
  <c r="K316" i="17"/>
  <c r="L316" i="17"/>
  <c r="I317" i="17"/>
  <c r="J317" i="17"/>
  <c r="O317" i="17" s="1" a="1"/>
  <c r="O317" i="17" s="1"/>
  <c r="K317" i="17"/>
  <c r="L317" i="17"/>
  <c r="M317" i="17" s="1"/>
  <c r="I318" i="17"/>
  <c r="J318" i="17"/>
  <c r="O318" i="17" s="1" a="1"/>
  <c r="O318" i="17" s="1"/>
  <c r="K318" i="17"/>
  <c r="L318" i="17"/>
  <c r="I319" i="17"/>
  <c r="J319" i="17"/>
  <c r="O319" i="17" s="1" a="1"/>
  <c r="O319" i="17" s="1"/>
  <c r="K319" i="17"/>
  <c r="L319" i="17"/>
  <c r="I320" i="17"/>
  <c r="J320" i="17"/>
  <c r="O320" i="17" s="1" a="1"/>
  <c r="O320" i="17" s="1"/>
  <c r="K320" i="17"/>
  <c r="L320" i="17"/>
  <c r="I321" i="17"/>
  <c r="J321" i="17"/>
  <c r="O321" i="17" s="1" a="1"/>
  <c r="O321" i="17" s="1"/>
  <c r="K321" i="17"/>
  <c r="L321" i="17"/>
  <c r="M321" i="17" s="1"/>
  <c r="I322" i="17"/>
  <c r="J322" i="17"/>
  <c r="O322" i="17" s="1" a="1"/>
  <c r="O322" i="17" s="1"/>
  <c r="K322" i="17"/>
  <c r="L322" i="17"/>
  <c r="I323" i="17"/>
  <c r="J323" i="17"/>
  <c r="O323" i="17" s="1" a="1"/>
  <c r="O323" i="17" s="1"/>
  <c r="K323" i="17"/>
  <c r="L323" i="17"/>
  <c r="I324" i="17"/>
  <c r="J324" i="17"/>
  <c r="O324" i="17" s="1" a="1"/>
  <c r="O324" i="17" s="1"/>
  <c r="K324" i="17"/>
  <c r="L324" i="17"/>
  <c r="I325" i="17"/>
  <c r="J325" i="17"/>
  <c r="O325" i="17" s="1" a="1"/>
  <c r="O325" i="17" s="1"/>
  <c r="K325" i="17"/>
  <c r="L325" i="17"/>
  <c r="M325" i="17" s="1"/>
  <c r="I326" i="17"/>
  <c r="J326" i="17"/>
  <c r="O326" i="17" s="1" a="1"/>
  <c r="O326" i="17" s="1"/>
  <c r="K326" i="17"/>
  <c r="L326" i="17"/>
  <c r="I327" i="17"/>
  <c r="N327" i="17" s="1" a="1"/>
  <c r="N327" i="17" s="1"/>
  <c r="J327" i="17"/>
  <c r="O327" i="17" s="1" a="1"/>
  <c r="O327" i="17" s="1"/>
  <c r="K327" i="17"/>
  <c r="L327" i="17"/>
  <c r="I328" i="17"/>
  <c r="J328" i="17"/>
  <c r="O328" i="17" s="1" a="1"/>
  <c r="O328" i="17" s="1"/>
  <c r="K328" i="17"/>
  <c r="L328" i="17"/>
  <c r="I329" i="17"/>
  <c r="J329" i="17"/>
  <c r="O329" i="17" s="1" a="1"/>
  <c r="O329" i="17" s="1"/>
  <c r="K329" i="17"/>
  <c r="L329" i="17"/>
  <c r="M329" i="17" s="1"/>
  <c r="I330" i="17"/>
  <c r="J330" i="17"/>
  <c r="O330" i="17" s="1" a="1"/>
  <c r="O330" i="17" s="1"/>
  <c r="K330" i="17"/>
  <c r="L330" i="17"/>
  <c r="I331" i="17"/>
  <c r="J331" i="17"/>
  <c r="O331" i="17" s="1" a="1"/>
  <c r="O331" i="17" s="1"/>
  <c r="K331" i="17"/>
  <c r="L331" i="17"/>
  <c r="I332" i="17"/>
  <c r="J332" i="17"/>
  <c r="O332" i="17" s="1" a="1"/>
  <c r="O332" i="17" s="1"/>
  <c r="K332" i="17"/>
  <c r="L332" i="17"/>
  <c r="I333" i="17"/>
  <c r="J333" i="17"/>
  <c r="O333" i="17" s="1" a="1"/>
  <c r="O333" i="17" s="1"/>
  <c r="K333" i="17"/>
  <c r="L333" i="17"/>
  <c r="M333" i="17" s="1"/>
  <c r="I334" i="17"/>
  <c r="J334" i="17"/>
  <c r="O334" i="17" s="1" a="1"/>
  <c r="O334" i="17" s="1"/>
  <c r="K334" i="17"/>
  <c r="L334" i="17"/>
  <c r="I335" i="17"/>
  <c r="N335" i="17" s="1" a="1"/>
  <c r="N335" i="17" s="1"/>
  <c r="J335" i="17"/>
  <c r="O335" i="17" s="1" a="1"/>
  <c r="O335" i="17" s="1"/>
  <c r="K335" i="17"/>
  <c r="L335" i="17"/>
  <c r="I336" i="17"/>
  <c r="J336" i="17"/>
  <c r="O336" i="17" s="1" a="1"/>
  <c r="O336" i="17" s="1"/>
  <c r="K336" i="17"/>
  <c r="L336" i="17"/>
  <c r="I337" i="17"/>
  <c r="J337" i="17"/>
  <c r="O337" i="17" s="1" a="1"/>
  <c r="O337" i="17" s="1"/>
  <c r="K337" i="17"/>
  <c r="L337" i="17"/>
  <c r="M337" i="17" s="1"/>
  <c r="I338" i="17"/>
  <c r="J338" i="17"/>
  <c r="O338" i="17" s="1" a="1"/>
  <c r="O338" i="17" s="1"/>
  <c r="K338" i="17"/>
  <c r="L338" i="17"/>
  <c r="I339" i="17"/>
  <c r="N339" i="17" s="1" a="1"/>
  <c r="N339" i="17" s="1"/>
  <c r="J339" i="17"/>
  <c r="O339" i="17" s="1" a="1"/>
  <c r="O339" i="17" s="1"/>
  <c r="K339" i="17"/>
  <c r="L339" i="17"/>
  <c r="I340" i="17"/>
  <c r="J340" i="17"/>
  <c r="O340" i="17" s="1" a="1"/>
  <c r="O340" i="17" s="1"/>
  <c r="K340" i="17"/>
  <c r="L340" i="17"/>
  <c r="I341" i="17"/>
  <c r="J341" i="17"/>
  <c r="O341" i="17" s="1" a="1"/>
  <c r="O341" i="17" s="1"/>
  <c r="K341" i="17"/>
  <c r="L341" i="17"/>
  <c r="M341" i="17" s="1"/>
  <c r="I342" i="17"/>
  <c r="J342" i="17"/>
  <c r="O342" i="17" s="1" a="1"/>
  <c r="O342" i="17" s="1"/>
  <c r="K342" i="17"/>
  <c r="L342" i="17"/>
  <c r="I343" i="17"/>
  <c r="J343" i="17"/>
  <c r="O343" i="17" s="1" a="1"/>
  <c r="O343" i="17" s="1"/>
  <c r="K343" i="17"/>
  <c r="L343" i="17"/>
  <c r="I344" i="17"/>
  <c r="J344" i="17"/>
  <c r="O344" i="17" s="1" a="1"/>
  <c r="O344" i="17" s="1"/>
  <c r="K344" i="17"/>
  <c r="L344" i="17"/>
  <c r="I345" i="17"/>
  <c r="J345" i="17"/>
  <c r="O345" i="17" s="1" a="1"/>
  <c r="O345" i="17" s="1"/>
  <c r="K345" i="17"/>
  <c r="L345" i="17"/>
  <c r="M345" i="17" s="1"/>
  <c r="I346" i="17"/>
  <c r="J346" i="17"/>
  <c r="O346" i="17" s="1" a="1"/>
  <c r="O346" i="17" s="1"/>
  <c r="K346" i="17"/>
  <c r="L346" i="17"/>
  <c r="I347" i="17"/>
  <c r="N347" i="17" s="1" a="1"/>
  <c r="N347" i="17" s="1"/>
  <c r="J347" i="17"/>
  <c r="O347" i="17" s="1" a="1"/>
  <c r="O347" i="17" s="1"/>
  <c r="K347" i="17"/>
  <c r="L347" i="17"/>
  <c r="I348" i="17"/>
  <c r="J348" i="17"/>
  <c r="O348" i="17" s="1" a="1"/>
  <c r="O348" i="17" s="1"/>
  <c r="K348" i="17"/>
  <c r="L348" i="17"/>
  <c r="I349" i="17"/>
  <c r="J349" i="17"/>
  <c r="O349" i="17" s="1" a="1"/>
  <c r="O349" i="17" s="1"/>
  <c r="K349" i="17"/>
  <c r="L349" i="17"/>
  <c r="M349" i="17" s="1"/>
  <c r="I350" i="17"/>
  <c r="J350" i="17"/>
  <c r="O350" i="17" s="1" a="1"/>
  <c r="O350" i="17" s="1"/>
  <c r="K350" i="17"/>
  <c r="L350" i="17"/>
  <c r="I351" i="17"/>
  <c r="J351" i="17"/>
  <c r="O351" i="17" s="1" a="1"/>
  <c r="O351" i="17" s="1"/>
  <c r="K351" i="17"/>
  <c r="L351" i="17"/>
  <c r="I352" i="17"/>
  <c r="J352" i="17"/>
  <c r="O352" i="17" s="1" a="1"/>
  <c r="O352" i="17" s="1"/>
  <c r="K352" i="17"/>
  <c r="L352" i="17"/>
  <c r="I353" i="17"/>
  <c r="J353" i="17"/>
  <c r="O353" i="17" s="1" a="1"/>
  <c r="O353" i="17" s="1"/>
  <c r="K353" i="17"/>
  <c r="L353" i="17"/>
  <c r="M353" i="17" s="1"/>
  <c r="I354" i="17"/>
  <c r="J354" i="17"/>
  <c r="O354" i="17" s="1" a="1"/>
  <c r="O354" i="17" s="1"/>
  <c r="K354" i="17"/>
  <c r="L354" i="17"/>
  <c r="I355" i="17"/>
  <c r="N355" i="17" s="1" a="1"/>
  <c r="N355" i="17" s="1"/>
  <c r="J355" i="17"/>
  <c r="O355" i="17" s="1" a="1"/>
  <c r="O355" i="17" s="1"/>
  <c r="K355" i="17"/>
  <c r="L355" i="17"/>
  <c r="I356" i="17"/>
  <c r="J356" i="17"/>
  <c r="O356" i="17" s="1" a="1"/>
  <c r="O356" i="17" s="1"/>
  <c r="K356" i="17"/>
  <c r="L356" i="17"/>
  <c r="I357" i="17"/>
  <c r="J357" i="17"/>
  <c r="O357" i="17" s="1" a="1"/>
  <c r="O357" i="17" s="1"/>
  <c r="K357" i="17"/>
  <c r="L357" i="17"/>
  <c r="M357" i="17" s="1"/>
  <c r="I358" i="17"/>
  <c r="J358" i="17"/>
  <c r="O358" i="17" s="1" a="1"/>
  <c r="O358" i="17" s="1"/>
  <c r="K358" i="17"/>
  <c r="L358" i="17"/>
  <c r="I359" i="17"/>
  <c r="J359" i="17"/>
  <c r="O359" i="17" s="1" a="1"/>
  <c r="O359" i="17" s="1"/>
  <c r="K359" i="17"/>
  <c r="L359" i="17"/>
  <c r="I360" i="17"/>
  <c r="J360" i="17"/>
  <c r="O360" i="17" s="1" a="1"/>
  <c r="O360" i="17" s="1"/>
  <c r="K360" i="17"/>
  <c r="L360" i="17"/>
  <c r="I361" i="17"/>
  <c r="J361" i="17"/>
  <c r="O361" i="17" s="1" a="1"/>
  <c r="O361" i="17" s="1"/>
  <c r="K361" i="17"/>
  <c r="L361" i="17"/>
  <c r="M361" i="17" s="1"/>
  <c r="I362" i="17"/>
  <c r="J362" i="17"/>
  <c r="O362" i="17" s="1" a="1"/>
  <c r="O362" i="17" s="1"/>
  <c r="K362" i="17"/>
  <c r="L362" i="17"/>
  <c r="I363" i="17"/>
  <c r="J363" i="17"/>
  <c r="O363" i="17" s="1" a="1"/>
  <c r="O363" i="17" s="1"/>
  <c r="K363" i="17"/>
  <c r="L363" i="17"/>
  <c r="I364" i="17"/>
  <c r="J364" i="17"/>
  <c r="O364" i="17" s="1" a="1"/>
  <c r="O364" i="17" s="1"/>
  <c r="K364" i="17"/>
  <c r="L364" i="17"/>
  <c r="I365" i="17"/>
  <c r="J365" i="17"/>
  <c r="O365" i="17" s="1" a="1"/>
  <c r="O365" i="17" s="1"/>
  <c r="K365" i="17"/>
  <c r="L365" i="17"/>
  <c r="M365" i="17" s="1"/>
  <c r="I366" i="17"/>
  <c r="J366" i="17"/>
  <c r="O366" i="17" s="1" a="1"/>
  <c r="O366" i="17" s="1"/>
  <c r="K366" i="17"/>
  <c r="L366" i="17"/>
  <c r="I367" i="17"/>
  <c r="N367" i="17" s="1" a="1"/>
  <c r="N367" i="17" s="1"/>
  <c r="J367" i="17"/>
  <c r="O367" i="17" s="1" a="1"/>
  <c r="O367" i="17" s="1"/>
  <c r="K367" i="17"/>
  <c r="L367" i="17"/>
  <c r="I368" i="17"/>
  <c r="J368" i="17"/>
  <c r="O368" i="17" s="1" a="1"/>
  <c r="O368" i="17" s="1"/>
  <c r="K368" i="17"/>
  <c r="L368" i="17"/>
  <c r="I369" i="17"/>
  <c r="J369" i="17"/>
  <c r="O369" i="17" s="1" a="1"/>
  <c r="O369" i="17" s="1"/>
  <c r="K369" i="17"/>
  <c r="L369" i="17"/>
  <c r="M369" i="17" s="1"/>
  <c r="I370" i="17"/>
  <c r="J370" i="17"/>
  <c r="O370" i="17" s="1" a="1"/>
  <c r="O370" i="17" s="1"/>
  <c r="K370" i="17"/>
  <c r="L370" i="17"/>
  <c r="I371" i="17"/>
  <c r="J371" i="17"/>
  <c r="O371" i="17" s="1" a="1"/>
  <c r="O371" i="17" s="1"/>
  <c r="K371" i="17"/>
  <c r="L371" i="17"/>
  <c r="I372" i="17"/>
  <c r="J372" i="17"/>
  <c r="O372" i="17" s="1" a="1"/>
  <c r="O372" i="17" s="1"/>
  <c r="K372" i="17"/>
  <c r="L372" i="17"/>
  <c r="I373" i="17"/>
  <c r="J373" i="17"/>
  <c r="O373" i="17" s="1" a="1"/>
  <c r="O373" i="17" s="1"/>
  <c r="K373" i="17"/>
  <c r="L373" i="17"/>
  <c r="M373" i="17" s="1"/>
  <c r="I374" i="17"/>
  <c r="J374" i="17"/>
  <c r="O374" i="17" s="1" a="1"/>
  <c r="O374" i="17" s="1"/>
  <c r="K374" i="17"/>
  <c r="L374" i="17"/>
  <c r="I375" i="17"/>
  <c r="N375" i="17" s="1" a="1"/>
  <c r="N375" i="17" s="1"/>
  <c r="J375" i="17"/>
  <c r="O375" i="17" s="1" a="1"/>
  <c r="O375" i="17" s="1"/>
  <c r="K375" i="17"/>
  <c r="L375" i="17"/>
  <c r="I376" i="17"/>
  <c r="J376" i="17"/>
  <c r="O376" i="17" s="1" a="1"/>
  <c r="O376" i="17" s="1"/>
  <c r="K376" i="17"/>
  <c r="L376" i="17"/>
  <c r="I377" i="17"/>
  <c r="J377" i="17"/>
  <c r="O377" i="17" s="1" a="1"/>
  <c r="O377" i="17" s="1"/>
  <c r="K377" i="17"/>
  <c r="L377" i="17"/>
  <c r="M377" i="17" s="1"/>
  <c r="I378" i="17"/>
  <c r="J378" i="17"/>
  <c r="O378" i="17" s="1" a="1"/>
  <c r="O378" i="17" s="1"/>
  <c r="K378" i="17"/>
  <c r="L378" i="17"/>
  <c r="I379" i="17"/>
  <c r="J379" i="17"/>
  <c r="O379" i="17" s="1" a="1"/>
  <c r="O379" i="17" s="1"/>
  <c r="K379" i="17"/>
  <c r="L379" i="17"/>
  <c r="I380" i="17"/>
  <c r="J380" i="17"/>
  <c r="O380" i="17" s="1" a="1"/>
  <c r="O380" i="17" s="1"/>
  <c r="K380" i="17"/>
  <c r="L380" i="17"/>
  <c r="I381" i="17"/>
  <c r="J381" i="17"/>
  <c r="O381" i="17" s="1" a="1"/>
  <c r="O381" i="17" s="1"/>
  <c r="K381" i="17"/>
  <c r="L381" i="17"/>
  <c r="I382" i="17"/>
  <c r="J382" i="17"/>
  <c r="O382" i="17" s="1" a="1"/>
  <c r="O382" i="17" s="1"/>
  <c r="K382" i="17"/>
  <c r="L382" i="17"/>
  <c r="I383" i="17"/>
  <c r="N383" i="17" s="1" a="1"/>
  <c r="N383" i="17" s="1"/>
  <c r="J383" i="17"/>
  <c r="O383" i="17" s="1" a="1"/>
  <c r="O383" i="17" s="1"/>
  <c r="K383" i="17"/>
  <c r="L383" i="17"/>
  <c r="I384" i="17"/>
  <c r="J384" i="17"/>
  <c r="O384" i="17" s="1" a="1"/>
  <c r="O384" i="17" s="1"/>
  <c r="K384" i="17"/>
  <c r="L384" i="17"/>
  <c r="I385" i="17"/>
  <c r="J385" i="17"/>
  <c r="O385" i="17" s="1" a="1"/>
  <c r="O385" i="17" s="1"/>
  <c r="K385" i="17"/>
  <c r="L385" i="17"/>
  <c r="M385" i="17" s="1"/>
  <c r="I386" i="17"/>
  <c r="J386" i="17"/>
  <c r="O386" i="17" s="1" a="1"/>
  <c r="O386" i="17" s="1"/>
  <c r="K386" i="17"/>
  <c r="L386" i="17"/>
  <c r="I387" i="17"/>
  <c r="J387" i="17"/>
  <c r="O387" i="17" s="1" a="1"/>
  <c r="O387" i="17" s="1"/>
  <c r="K387" i="17"/>
  <c r="L387" i="17"/>
  <c r="I388" i="17"/>
  <c r="J388" i="17"/>
  <c r="O388" i="17" s="1" a="1"/>
  <c r="O388" i="17" s="1"/>
  <c r="K388" i="17"/>
  <c r="L388" i="17"/>
  <c r="I389" i="17"/>
  <c r="J389" i="17"/>
  <c r="O389" i="17" s="1" a="1"/>
  <c r="O389" i="17" s="1"/>
  <c r="K389" i="17"/>
  <c r="L389" i="17"/>
  <c r="M389" i="17" s="1"/>
  <c r="I390" i="17"/>
  <c r="J390" i="17"/>
  <c r="O390" i="17" s="1" a="1"/>
  <c r="O390" i="17" s="1"/>
  <c r="K390" i="17"/>
  <c r="L390" i="17"/>
  <c r="I391" i="17"/>
  <c r="J391" i="17"/>
  <c r="O391" i="17" s="1" a="1"/>
  <c r="O391" i="17" s="1"/>
  <c r="K391" i="17"/>
  <c r="L391" i="17"/>
  <c r="I392" i="17"/>
  <c r="J392" i="17"/>
  <c r="O392" i="17" s="1" a="1"/>
  <c r="O392" i="17" s="1"/>
  <c r="K392" i="17"/>
  <c r="L392" i="17"/>
  <c r="I393" i="17"/>
  <c r="J393" i="17"/>
  <c r="O393" i="17" s="1" a="1"/>
  <c r="O393" i="17" s="1"/>
  <c r="K393" i="17"/>
  <c r="L393" i="17"/>
  <c r="M393" i="17" s="1"/>
  <c r="I394" i="17"/>
  <c r="J394" i="17"/>
  <c r="O394" i="17" s="1" a="1"/>
  <c r="O394" i="17" s="1"/>
  <c r="K394" i="17"/>
  <c r="L394" i="17"/>
  <c r="I395" i="17"/>
  <c r="N395" i="17" s="1" a="1"/>
  <c r="N395" i="17" s="1"/>
  <c r="J395" i="17"/>
  <c r="O395" i="17" s="1" a="1"/>
  <c r="O395" i="17" s="1"/>
  <c r="K395" i="17"/>
  <c r="L395" i="17"/>
  <c r="I396" i="17"/>
  <c r="J396" i="17"/>
  <c r="O396" i="17" s="1" a="1"/>
  <c r="O396" i="17" s="1"/>
  <c r="K396" i="17"/>
  <c r="L396" i="17"/>
  <c r="I397" i="17"/>
  <c r="J397" i="17"/>
  <c r="O397" i="17" s="1" a="1"/>
  <c r="O397" i="17" s="1"/>
  <c r="K397" i="17"/>
  <c r="L397" i="17"/>
  <c r="M397" i="17" s="1"/>
  <c r="I398" i="17"/>
  <c r="J398" i="17"/>
  <c r="O398" i="17" s="1" a="1"/>
  <c r="O398" i="17" s="1"/>
  <c r="K398" i="17"/>
  <c r="L398" i="17"/>
  <c r="I399" i="17"/>
  <c r="J399" i="17"/>
  <c r="O399" i="17" s="1" a="1"/>
  <c r="O399" i="17" s="1"/>
  <c r="K399" i="17"/>
  <c r="L399" i="17"/>
  <c r="I400" i="17"/>
  <c r="J400" i="17"/>
  <c r="O400" i="17" s="1" a="1"/>
  <c r="O400" i="17" s="1"/>
  <c r="K400" i="17"/>
  <c r="L400" i="17"/>
  <c r="I401" i="17"/>
  <c r="J401" i="17"/>
  <c r="O401" i="17" s="1" a="1"/>
  <c r="O401" i="17" s="1"/>
  <c r="K401" i="17"/>
  <c r="L401" i="17"/>
  <c r="I402" i="17"/>
  <c r="J402" i="17"/>
  <c r="O402" i="17" s="1" a="1"/>
  <c r="O402" i="17" s="1"/>
  <c r="K402" i="17"/>
  <c r="L402" i="17"/>
  <c r="I403" i="17"/>
  <c r="N403" i="17" s="1" a="1"/>
  <c r="N403" i="17" s="1"/>
  <c r="J403" i="17"/>
  <c r="O403" i="17" s="1" a="1"/>
  <c r="O403" i="17" s="1"/>
  <c r="K403" i="17"/>
  <c r="L403" i="17"/>
  <c r="I404" i="17"/>
  <c r="J404" i="17"/>
  <c r="O404" i="17" s="1" a="1"/>
  <c r="O404" i="17" s="1"/>
  <c r="K404" i="17"/>
  <c r="L404" i="17"/>
  <c r="I405" i="17"/>
  <c r="J405" i="17"/>
  <c r="O405" i="17" s="1" a="1"/>
  <c r="O405" i="17" s="1"/>
  <c r="K405" i="17"/>
  <c r="L405" i="17"/>
  <c r="M405" i="17" s="1"/>
  <c r="I406" i="17"/>
  <c r="J406" i="17"/>
  <c r="O406" i="17" s="1" a="1"/>
  <c r="O406" i="17" s="1"/>
  <c r="K406" i="17"/>
  <c r="L406" i="17"/>
  <c r="I407" i="17"/>
  <c r="N407" i="17" s="1" a="1"/>
  <c r="N407" i="17" s="1"/>
  <c r="J407" i="17"/>
  <c r="O407" i="17" s="1" a="1"/>
  <c r="O407" i="17" s="1"/>
  <c r="K407" i="17"/>
  <c r="L407" i="17"/>
  <c r="I408" i="17"/>
  <c r="J408" i="17"/>
  <c r="O408" i="17" s="1" a="1"/>
  <c r="O408" i="17" s="1"/>
  <c r="K408" i="17"/>
  <c r="L408" i="17"/>
  <c r="I409" i="17"/>
  <c r="J409" i="17"/>
  <c r="O409" i="17" s="1" a="1"/>
  <c r="O409" i="17" s="1"/>
  <c r="K409" i="17"/>
  <c r="L409" i="17"/>
  <c r="M409" i="17" s="1"/>
  <c r="I410" i="17"/>
  <c r="J410" i="17"/>
  <c r="O410" i="17" s="1" a="1"/>
  <c r="O410" i="17" s="1"/>
  <c r="K410" i="17"/>
  <c r="L410" i="17"/>
  <c r="I411" i="17"/>
  <c r="J411" i="17"/>
  <c r="O411" i="17" s="1" a="1"/>
  <c r="O411" i="17" s="1"/>
  <c r="K411" i="17"/>
  <c r="L411" i="17"/>
  <c r="I412" i="17"/>
  <c r="J412" i="17"/>
  <c r="O412" i="17" s="1" a="1"/>
  <c r="O412" i="17" s="1"/>
  <c r="K412" i="17"/>
  <c r="L412" i="17"/>
  <c r="I413" i="17"/>
  <c r="J413" i="17"/>
  <c r="O413" i="17" s="1" a="1"/>
  <c r="O413" i="17" s="1"/>
  <c r="K413" i="17"/>
  <c r="L413" i="17"/>
  <c r="M413" i="17" s="1"/>
  <c r="I414" i="17"/>
  <c r="J414" i="17"/>
  <c r="O414" i="17" s="1" a="1"/>
  <c r="O414" i="17" s="1"/>
  <c r="K414" i="17"/>
  <c r="L414" i="17"/>
  <c r="I415" i="17"/>
  <c r="J415" i="17"/>
  <c r="O415" i="17" s="1" a="1"/>
  <c r="O415" i="17" s="1"/>
  <c r="K415" i="17"/>
  <c r="L415" i="17"/>
  <c r="I416" i="17"/>
  <c r="J416" i="17"/>
  <c r="O416" i="17" s="1" a="1"/>
  <c r="O416" i="17" s="1"/>
  <c r="K416" i="17"/>
  <c r="L416" i="17"/>
  <c r="I417" i="17"/>
  <c r="J417" i="17"/>
  <c r="O417" i="17" s="1" a="1"/>
  <c r="O417" i="17" s="1"/>
  <c r="K417" i="17"/>
  <c r="L417" i="17"/>
  <c r="M417" i="17" s="1"/>
  <c r="I418" i="17"/>
  <c r="J418" i="17"/>
  <c r="O418" i="17" s="1" a="1"/>
  <c r="O418" i="17" s="1"/>
  <c r="K418" i="17"/>
  <c r="L418" i="17"/>
  <c r="I419" i="17"/>
  <c r="N419" i="17" s="1" a="1"/>
  <c r="N419" i="17" s="1"/>
  <c r="J419" i="17"/>
  <c r="O419" i="17" s="1" a="1"/>
  <c r="O419" i="17" s="1"/>
  <c r="K419" i="17"/>
  <c r="L419" i="17"/>
  <c r="I420" i="17"/>
  <c r="J420" i="17"/>
  <c r="O420" i="17" s="1" a="1"/>
  <c r="O420" i="17" s="1"/>
  <c r="K420" i="17"/>
  <c r="L420" i="17"/>
  <c r="I421" i="17"/>
  <c r="J421" i="17"/>
  <c r="O421" i="17" s="1" a="1"/>
  <c r="O421" i="17" s="1"/>
  <c r="K421" i="17"/>
  <c r="L421" i="17"/>
  <c r="M421" i="17" s="1"/>
  <c r="I422" i="17"/>
  <c r="J422" i="17"/>
  <c r="O422" i="17" s="1" a="1"/>
  <c r="O422" i="17" s="1"/>
  <c r="K422" i="17"/>
  <c r="L422" i="17"/>
  <c r="I423" i="17"/>
  <c r="J423" i="17"/>
  <c r="O423" i="17" s="1" a="1"/>
  <c r="O423" i="17" s="1"/>
  <c r="K423" i="17"/>
  <c r="L423" i="17"/>
  <c r="I424" i="17"/>
  <c r="J424" i="17"/>
  <c r="O424" i="17" s="1" a="1"/>
  <c r="O424" i="17" s="1"/>
  <c r="K424" i="17"/>
  <c r="L424" i="17"/>
  <c r="I425" i="17"/>
  <c r="J425" i="17"/>
  <c r="O425" i="17" s="1" a="1"/>
  <c r="O425" i="17" s="1"/>
  <c r="K425" i="17"/>
  <c r="L425" i="17"/>
  <c r="M425" i="17" s="1"/>
  <c r="I426" i="17"/>
  <c r="J426" i="17"/>
  <c r="O426" i="17" s="1" a="1"/>
  <c r="O426" i="17" s="1"/>
  <c r="K426" i="17"/>
  <c r="L426" i="17"/>
  <c r="I427" i="17"/>
  <c r="J427" i="17"/>
  <c r="O427" i="17" s="1" a="1"/>
  <c r="O427" i="17" s="1"/>
  <c r="K427" i="17"/>
  <c r="L427" i="17"/>
  <c r="I428" i="17"/>
  <c r="J428" i="17"/>
  <c r="O428" i="17" s="1" a="1"/>
  <c r="O428" i="17" s="1"/>
  <c r="K428" i="17"/>
  <c r="L428" i="17"/>
  <c r="I429" i="17"/>
  <c r="J429" i="17"/>
  <c r="O429" i="17" s="1" a="1"/>
  <c r="O429" i="17" s="1"/>
  <c r="K429" i="17"/>
  <c r="L429" i="17"/>
  <c r="M429" i="17" s="1"/>
  <c r="I430" i="17"/>
  <c r="J430" i="17"/>
  <c r="O430" i="17" s="1" a="1"/>
  <c r="O430" i="17" s="1"/>
  <c r="K430" i="17"/>
  <c r="L430" i="17"/>
  <c r="I431" i="17"/>
  <c r="N431" i="17" s="1" a="1"/>
  <c r="N431" i="17" s="1"/>
  <c r="J431" i="17"/>
  <c r="O431" i="17" s="1" a="1"/>
  <c r="O431" i="17" s="1"/>
  <c r="K431" i="17"/>
  <c r="L431" i="17"/>
  <c r="I432" i="17"/>
  <c r="J432" i="17"/>
  <c r="O432" i="17" s="1" a="1"/>
  <c r="O432" i="17" s="1"/>
  <c r="K432" i="17"/>
  <c r="L432" i="17"/>
  <c r="I433" i="17"/>
  <c r="J433" i="17"/>
  <c r="O433" i="17" s="1" a="1"/>
  <c r="O433" i="17" s="1"/>
  <c r="K433" i="17"/>
  <c r="L433" i="17"/>
  <c r="M433" i="17" s="1"/>
  <c r="I434" i="17"/>
  <c r="J434" i="17"/>
  <c r="O434" i="17" s="1" a="1"/>
  <c r="O434" i="17" s="1"/>
  <c r="K434" i="17"/>
  <c r="L434" i="17"/>
  <c r="I435" i="17"/>
  <c r="J435" i="17"/>
  <c r="O435" i="17" s="1" a="1"/>
  <c r="O435" i="17" s="1"/>
  <c r="K435" i="17"/>
  <c r="L435" i="17"/>
  <c r="I436" i="17"/>
  <c r="J436" i="17"/>
  <c r="O436" i="17" s="1" a="1"/>
  <c r="O436" i="17" s="1"/>
  <c r="K436" i="17"/>
  <c r="L436" i="17"/>
  <c r="I437" i="17"/>
  <c r="J437" i="17"/>
  <c r="O437" i="17" s="1" a="1"/>
  <c r="O437" i="17" s="1"/>
  <c r="K437" i="17"/>
  <c r="L437" i="17"/>
  <c r="M437" i="17" s="1"/>
  <c r="I438" i="17"/>
  <c r="J438" i="17"/>
  <c r="O438" i="17" s="1" a="1"/>
  <c r="O438" i="17" s="1"/>
  <c r="K438" i="17"/>
  <c r="L438" i="17"/>
  <c r="I439" i="17"/>
  <c r="J439" i="17"/>
  <c r="O439" i="17" s="1" a="1"/>
  <c r="O439" i="17" s="1"/>
  <c r="K439" i="17"/>
  <c r="L439" i="17"/>
  <c r="I440" i="17"/>
  <c r="J440" i="17"/>
  <c r="O440" i="17" s="1" a="1"/>
  <c r="O440" i="17" s="1"/>
  <c r="K440" i="17"/>
  <c r="L440" i="17"/>
  <c r="I441" i="17"/>
  <c r="J441" i="17"/>
  <c r="O441" i="17" s="1" a="1"/>
  <c r="O441" i="17" s="1"/>
  <c r="K441" i="17"/>
  <c r="L441" i="17"/>
  <c r="M441" i="17" s="1"/>
  <c r="I442" i="17"/>
  <c r="J442" i="17"/>
  <c r="O442" i="17" s="1" a="1"/>
  <c r="O442" i="17" s="1"/>
  <c r="K442" i="17"/>
  <c r="L442" i="17"/>
  <c r="I443" i="17"/>
  <c r="N443" i="17" s="1" a="1"/>
  <c r="N443" i="17" s="1"/>
  <c r="J443" i="17"/>
  <c r="O443" i="17" s="1" a="1"/>
  <c r="O443" i="17" s="1"/>
  <c r="K443" i="17"/>
  <c r="L443" i="17"/>
  <c r="I444" i="17"/>
  <c r="J444" i="17"/>
  <c r="O444" i="17" s="1" a="1"/>
  <c r="O444" i="17" s="1"/>
  <c r="K444" i="17"/>
  <c r="L444" i="17"/>
  <c r="I445" i="17"/>
  <c r="J445" i="17"/>
  <c r="O445" i="17" s="1" a="1"/>
  <c r="O445" i="17" s="1"/>
  <c r="K445" i="17"/>
  <c r="L445" i="17"/>
  <c r="M445" i="17" s="1"/>
  <c r="I446" i="17"/>
  <c r="J446" i="17"/>
  <c r="O446" i="17" s="1" a="1"/>
  <c r="O446" i="17" s="1"/>
  <c r="K446" i="17"/>
  <c r="L446" i="17"/>
  <c r="I447" i="17"/>
  <c r="N447" i="17" s="1" a="1"/>
  <c r="N447" i="17" s="1"/>
  <c r="J447" i="17"/>
  <c r="O447" i="17" s="1" a="1"/>
  <c r="O447" i="17" s="1"/>
  <c r="K447" i="17"/>
  <c r="L447" i="17"/>
  <c r="I448" i="17"/>
  <c r="J448" i="17"/>
  <c r="O448" i="17" s="1" a="1"/>
  <c r="O448" i="17" s="1"/>
  <c r="K448" i="17"/>
  <c r="L448" i="17"/>
  <c r="I449" i="17"/>
  <c r="J449" i="17"/>
  <c r="O449" i="17" s="1" a="1"/>
  <c r="O449" i="17" s="1"/>
  <c r="K449" i="17"/>
  <c r="L449" i="17"/>
  <c r="M449" i="17" s="1"/>
  <c r="I450" i="17"/>
  <c r="J450" i="17"/>
  <c r="O450" i="17" s="1" a="1"/>
  <c r="O450" i="17" s="1"/>
  <c r="K450" i="17"/>
  <c r="L450" i="17"/>
  <c r="I451" i="17"/>
  <c r="N451" i="17" s="1" a="1"/>
  <c r="N451" i="17" s="1"/>
  <c r="J451" i="17"/>
  <c r="O451" i="17" s="1" a="1"/>
  <c r="O451" i="17" s="1"/>
  <c r="K451" i="17"/>
  <c r="L451" i="17"/>
  <c r="I452" i="17"/>
  <c r="J452" i="17"/>
  <c r="O452" i="17" s="1" a="1"/>
  <c r="O452" i="17" s="1"/>
  <c r="K452" i="17"/>
  <c r="L452" i="17"/>
  <c r="I453" i="17"/>
  <c r="J453" i="17"/>
  <c r="O453" i="17" s="1" a="1"/>
  <c r="O453" i="17" s="1"/>
  <c r="K453" i="17"/>
  <c r="L453" i="17"/>
  <c r="M453" i="17" s="1"/>
  <c r="I454" i="17"/>
  <c r="J454" i="17"/>
  <c r="O454" i="17" s="1" a="1"/>
  <c r="O454" i="17" s="1"/>
  <c r="K454" i="17"/>
  <c r="L454" i="17"/>
  <c r="I455" i="17"/>
  <c r="N455" i="17" s="1" a="1"/>
  <c r="N455" i="17" s="1"/>
  <c r="J455" i="17"/>
  <c r="O455" i="17" s="1" a="1"/>
  <c r="O455" i="17" s="1"/>
  <c r="K455" i="17"/>
  <c r="L455" i="17"/>
  <c r="I456" i="17"/>
  <c r="J456" i="17"/>
  <c r="O456" i="17" s="1" a="1"/>
  <c r="O456" i="17" s="1"/>
  <c r="K456" i="17"/>
  <c r="L456" i="17"/>
  <c r="I457" i="17"/>
  <c r="J457" i="17"/>
  <c r="O457" i="17" s="1" a="1"/>
  <c r="O457" i="17" s="1"/>
  <c r="K457" i="17"/>
  <c r="L457" i="17"/>
  <c r="M457" i="17" s="1"/>
  <c r="I458" i="17"/>
  <c r="J458" i="17"/>
  <c r="O458" i="17" s="1" a="1"/>
  <c r="O458" i="17" s="1"/>
  <c r="K458" i="17"/>
  <c r="L458" i="17"/>
  <c r="I459" i="17"/>
  <c r="J459" i="17"/>
  <c r="O459" i="17" s="1" a="1"/>
  <c r="O459" i="17" s="1"/>
  <c r="K459" i="17"/>
  <c r="L459" i="17"/>
  <c r="I460" i="17"/>
  <c r="J460" i="17"/>
  <c r="O460" i="17" s="1" a="1"/>
  <c r="O460" i="17" s="1"/>
  <c r="K460" i="17"/>
  <c r="L460" i="17"/>
  <c r="I461" i="17"/>
  <c r="J461" i="17"/>
  <c r="O461" i="17" s="1" a="1"/>
  <c r="O461" i="17" s="1"/>
  <c r="K461" i="17"/>
  <c r="L461" i="17"/>
  <c r="M461" i="17" s="1"/>
  <c r="I462" i="17"/>
  <c r="J462" i="17"/>
  <c r="O462" i="17" s="1" a="1"/>
  <c r="O462" i="17" s="1"/>
  <c r="K462" i="17"/>
  <c r="L462" i="17"/>
  <c r="I463" i="17"/>
  <c r="J463" i="17"/>
  <c r="O463" i="17" s="1" a="1"/>
  <c r="O463" i="17" s="1"/>
  <c r="K463" i="17"/>
  <c r="L463" i="17"/>
  <c r="I464" i="17"/>
  <c r="J464" i="17"/>
  <c r="O464" i="17" s="1" a="1"/>
  <c r="O464" i="17" s="1"/>
  <c r="K464" i="17"/>
  <c r="L464" i="17"/>
  <c r="I465" i="17"/>
  <c r="J465" i="17"/>
  <c r="O465" i="17" s="1" a="1"/>
  <c r="O465" i="17" s="1"/>
  <c r="K465" i="17"/>
  <c r="L465" i="17"/>
  <c r="M465" i="17" s="1"/>
  <c r="I466" i="17"/>
  <c r="J466" i="17"/>
  <c r="O466" i="17" s="1" a="1"/>
  <c r="O466" i="17" s="1"/>
  <c r="K466" i="17"/>
  <c r="L466" i="17"/>
  <c r="I467" i="17"/>
  <c r="N467" i="17" s="1" a="1"/>
  <c r="N467" i="17" s="1"/>
  <c r="J467" i="17"/>
  <c r="O467" i="17" s="1" a="1"/>
  <c r="O467" i="17" s="1"/>
  <c r="K467" i="17"/>
  <c r="L467" i="17"/>
  <c r="I468" i="17"/>
  <c r="N468" i="17" s="1" a="1"/>
  <c r="N468" i="17" s="1"/>
  <c r="J468" i="17"/>
  <c r="O468" i="17" s="1" a="1"/>
  <c r="O468" i="17" s="1"/>
  <c r="K468" i="17"/>
  <c r="L468" i="17"/>
  <c r="I469" i="17"/>
  <c r="J469" i="17"/>
  <c r="O469" i="17" s="1" a="1"/>
  <c r="O469" i="17" s="1"/>
  <c r="K469" i="17"/>
  <c r="L469" i="17"/>
  <c r="M469" i="17" s="1"/>
  <c r="I470" i="17"/>
  <c r="J470" i="17"/>
  <c r="O470" i="17" s="1" a="1"/>
  <c r="O470" i="17" s="1"/>
  <c r="K470" i="17"/>
  <c r="L470" i="17"/>
  <c r="I471" i="17"/>
  <c r="N471" i="17" s="1" a="1"/>
  <c r="N471" i="17" s="1"/>
  <c r="J471" i="17"/>
  <c r="O471" i="17" s="1" a="1"/>
  <c r="O471" i="17" s="1"/>
  <c r="K471" i="17"/>
  <c r="L471" i="17"/>
  <c r="I472" i="17"/>
  <c r="N472" i="17" s="1" a="1"/>
  <c r="N472" i="17" s="1"/>
  <c r="J472" i="17"/>
  <c r="O472" i="17" s="1" a="1"/>
  <c r="O472" i="17" s="1"/>
  <c r="K472" i="17"/>
  <c r="L472" i="17"/>
  <c r="I473" i="17"/>
  <c r="J473" i="17"/>
  <c r="O473" i="17" s="1" a="1"/>
  <c r="O473" i="17" s="1"/>
  <c r="K473" i="17"/>
  <c r="L473" i="17"/>
  <c r="M473" i="17" s="1"/>
  <c r="I474" i="17"/>
  <c r="J474" i="17"/>
  <c r="O474" i="17" s="1" a="1"/>
  <c r="O474" i="17" s="1"/>
  <c r="K474" i="17"/>
  <c r="L474" i="17"/>
  <c r="I475" i="17"/>
  <c r="N475" i="17" s="1" a="1"/>
  <c r="N475" i="17" s="1"/>
  <c r="J475" i="17"/>
  <c r="O475" i="17" s="1" a="1"/>
  <c r="O475" i="17" s="1"/>
  <c r="K475" i="17"/>
  <c r="L475" i="17"/>
  <c r="I476" i="17"/>
  <c r="N476" i="17" s="1" a="1"/>
  <c r="N476" i="17" s="1"/>
  <c r="J476" i="17"/>
  <c r="O476" i="17" s="1" a="1"/>
  <c r="O476" i="17" s="1"/>
  <c r="K476" i="17"/>
  <c r="L476" i="17"/>
  <c r="I477" i="17"/>
  <c r="J477" i="17"/>
  <c r="O477" i="17" s="1" a="1"/>
  <c r="O477" i="17" s="1"/>
  <c r="K477" i="17"/>
  <c r="L477" i="17"/>
  <c r="I478" i="17"/>
  <c r="J478" i="17"/>
  <c r="O478" i="17" s="1" a="1"/>
  <c r="O478" i="17" s="1"/>
  <c r="K478" i="17"/>
  <c r="L478" i="17"/>
  <c r="I479" i="17"/>
  <c r="N479" i="17" s="1" a="1"/>
  <c r="N479" i="17" s="1"/>
  <c r="J479" i="17"/>
  <c r="O479" i="17" s="1" a="1"/>
  <c r="O479" i="17" s="1"/>
  <c r="K479" i="17"/>
  <c r="L479" i="17"/>
  <c r="I480" i="17"/>
  <c r="N480" i="17" s="1" a="1"/>
  <c r="N480" i="17" s="1"/>
  <c r="J480" i="17"/>
  <c r="O480" i="17" s="1" a="1"/>
  <c r="O480" i="17" s="1"/>
  <c r="K480" i="17"/>
  <c r="L480" i="17"/>
  <c r="I481" i="17"/>
  <c r="J481" i="17"/>
  <c r="O481" i="17" s="1" a="1"/>
  <c r="O481" i="17" s="1"/>
  <c r="K481" i="17"/>
  <c r="L481" i="17"/>
  <c r="M481" i="17" s="1"/>
  <c r="I482" i="17"/>
  <c r="J482" i="17"/>
  <c r="O482" i="17" s="1" a="1"/>
  <c r="O482" i="17" s="1"/>
  <c r="K482" i="17"/>
  <c r="L482" i="17"/>
  <c r="I483" i="17"/>
  <c r="J483" i="17"/>
  <c r="O483" i="17" s="1" a="1"/>
  <c r="O483" i="17" s="1"/>
  <c r="K483" i="17"/>
  <c r="L483" i="17"/>
  <c r="I484" i="17"/>
  <c r="N484" i="17" s="1" a="1"/>
  <c r="N484" i="17" s="1"/>
  <c r="J484" i="17"/>
  <c r="O484" i="17" s="1" a="1"/>
  <c r="O484" i="17" s="1"/>
  <c r="K484" i="17"/>
  <c r="L484" i="17"/>
  <c r="I485" i="17"/>
  <c r="J485" i="17"/>
  <c r="O485" i="17" s="1" a="1"/>
  <c r="O485" i="17" s="1"/>
  <c r="K485" i="17"/>
  <c r="L485" i="17"/>
  <c r="M485" i="17" s="1"/>
  <c r="I486" i="17"/>
  <c r="J486" i="17"/>
  <c r="O486" i="17" s="1" a="1"/>
  <c r="O486" i="17" s="1"/>
  <c r="K486" i="17"/>
  <c r="L486" i="17"/>
  <c r="I487" i="17"/>
  <c r="J487" i="17"/>
  <c r="O487" i="17" s="1" a="1"/>
  <c r="O487" i="17" s="1"/>
  <c r="K487" i="17"/>
  <c r="L487" i="17"/>
  <c r="I488" i="17"/>
  <c r="N488" i="17" s="1" a="1"/>
  <c r="N488" i="17" s="1"/>
  <c r="J488" i="17"/>
  <c r="O488" i="17" s="1" a="1"/>
  <c r="O488" i="17" s="1"/>
  <c r="K488" i="17"/>
  <c r="L488" i="17"/>
  <c r="I489" i="17"/>
  <c r="J489" i="17"/>
  <c r="O489" i="17" s="1" a="1"/>
  <c r="O489" i="17" s="1"/>
  <c r="K489" i="17"/>
  <c r="L489" i="17"/>
  <c r="M489" i="17" s="1"/>
  <c r="I490" i="17"/>
  <c r="J490" i="17"/>
  <c r="O490" i="17" s="1" a="1"/>
  <c r="O490" i="17" s="1"/>
  <c r="K490" i="17"/>
  <c r="L490" i="17"/>
  <c r="I491" i="17"/>
  <c r="N491" i="17" s="1" a="1"/>
  <c r="N491" i="17" s="1"/>
  <c r="J491" i="17"/>
  <c r="O491" i="17" s="1" a="1"/>
  <c r="O491" i="17" s="1"/>
  <c r="K491" i="17"/>
  <c r="L491" i="17"/>
  <c r="I492" i="17"/>
  <c r="N492" i="17" s="1" a="1"/>
  <c r="N492" i="17" s="1"/>
  <c r="J492" i="17"/>
  <c r="O492" i="17" s="1" a="1"/>
  <c r="O492" i="17" s="1"/>
  <c r="K492" i="17"/>
  <c r="L492" i="17"/>
  <c r="I493" i="17"/>
  <c r="J493" i="17"/>
  <c r="O493" i="17" s="1" a="1"/>
  <c r="O493" i="17" s="1"/>
  <c r="K493" i="17"/>
  <c r="L493" i="17"/>
  <c r="M493" i="17" s="1"/>
  <c r="I494" i="17"/>
  <c r="J494" i="17"/>
  <c r="O494" i="17" s="1" a="1"/>
  <c r="O494" i="17" s="1"/>
  <c r="K494" i="17"/>
  <c r="L494" i="17"/>
  <c r="I495" i="17"/>
  <c r="N495" i="17" s="1" a="1"/>
  <c r="N495" i="17" s="1"/>
  <c r="J495" i="17"/>
  <c r="O495" i="17" s="1" a="1"/>
  <c r="O495" i="17" s="1"/>
  <c r="K495" i="17"/>
  <c r="L495" i="17"/>
  <c r="I496" i="17"/>
  <c r="J496" i="17"/>
  <c r="O496" i="17" s="1" a="1"/>
  <c r="O496" i="17" s="1"/>
  <c r="K496" i="17"/>
  <c r="L496" i="17"/>
  <c r="I497" i="17"/>
  <c r="J497" i="17"/>
  <c r="O497" i="17" s="1" a="1"/>
  <c r="O497" i="17" s="1"/>
  <c r="K497" i="17"/>
  <c r="L497" i="17"/>
  <c r="M497" i="17" s="1"/>
  <c r="I498" i="17"/>
  <c r="J498" i="17"/>
  <c r="O498" i="17" s="1" a="1"/>
  <c r="O498" i="17" s="1"/>
  <c r="K498" i="17"/>
  <c r="L498" i="17"/>
  <c r="I499" i="17"/>
  <c r="J499" i="17"/>
  <c r="O499" i="17" s="1" a="1"/>
  <c r="O499" i="17" s="1"/>
  <c r="K499" i="17"/>
  <c r="L499" i="17"/>
  <c r="I500" i="17"/>
  <c r="N500" i="17" s="1" a="1"/>
  <c r="N500" i="17" s="1"/>
  <c r="J500" i="17"/>
  <c r="O500" i="17" s="1" a="1"/>
  <c r="O500" i="17" s="1"/>
  <c r="K500" i="17"/>
  <c r="L500" i="17"/>
  <c r="I501" i="17"/>
  <c r="J501" i="17"/>
  <c r="O501" i="17" s="1" a="1"/>
  <c r="O501" i="17" s="1"/>
  <c r="K501" i="17"/>
  <c r="L501" i="17"/>
  <c r="M501" i="17" s="1"/>
  <c r="I502" i="17"/>
  <c r="J502" i="17"/>
  <c r="O502" i="17" s="1" a="1"/>
  <c r="O502" i="17" s="1"/>
  <c r="K502" i="17"/>
  <c r="L502" i="17"/>
  <c r="I503" i="17"/>
  <c r="N503" i="17" s="1" a="1"/>
  <c r="N503" i="17" s="1"/>
  <c r="J503" i="17"/>
  <c r="O503" i="17" s="1" a="1"/>
  <c r="O503" i="17" s="1"/>
  <c r="K503" i="17"/>
  <c r="L503" i="17"/>
  <c r="I504" i="17"/>
  <c r="N504" i="17" s="1" a="1"/>
  <c r="N504" i="17" s="1"/>
  <c r="J504" i="17"/>
  <c r="O504" i="17" s="1" a="1"/>
  <c r="O504" i="17" s="1"/>
  <c r="K504" i="17"/>
  <c r="L504" i="17"/>
  <c r="I505" i="17"/>
  <c r="J505" i="17"/>
  <c r="O505" i="17" s="1" a="1"/>
  <c r="O505" i="17" s="1"/>
  <c r="K505" i="17"/>
  <c r="L505" i="17"/>
  <c r="I506" i="17"/>
  <c r="J506" i="17"/>
  <c r="O506" i="17" s="1" a="1"/>
  <c r="O506" i="17" s="1"/>
  <c r="K506" i="17"/>
  <c r="L506" i="17"/>
  <c r="I507" i="17"/>
  <c r="N507" i="17" s="1" a="1"/>
  <c r="N507" i="17" s="1"/>
  <c r="J507" i="17"/>
  <c r="O507" i="17" s="1" a="1"/>
  <c r="O507" i="17" s="1"/>
  <c r="K507" i="17"/>
  <c r="L507" i="17"/>
  <c r="I508" i="17"/>
  <c r="J508" i="17"/>
  <c r="O508" i="17" s="1" a="1"/>
  <c r="O508" i="17" s="1"/>
  <c r="K508" i="17"/>
  <c r="L508" i="17"/>
  <c r="I509" i="17"/>
  <c r="J509" i="17"/>
  <c r="O509" i="17" s="1" a="1"/>
  <c r="O509" i="17" s="1"/>
  <c r="K509" i="17"/>
  <c r="L509" i="17"/>
  <c r="M509" i="17" s="1"/>
  <c r="I510" i="17"/>
  <c r="J510" i="17"/>
  <c r="O510" i="17" s="1" a="1"/>
  <c r="O510" i="17" s="1"/>
  <c r="K510" i="17"/>
  <c r="L510" i="17"/>
  <c r="I511" i="17"/>
  <c r="J511" i="17"/>
  <c r="O511" i="17" s="1" a="1"/>
  <c r="O511" i="17" s="1"/>
  <c r="K511" i="17"/>
  <c r="L511" i="17"/>
  <c r="I512" i="17"/>
  <c r="J512" i="17"/>
  <c r="O512" i="17" s="1" a="1"/>
  <c r="O512" i="17" s="1"/>
  <c r="K512" i="17"/>
  <c r="L512" i="17"/>
  <c r="I513" i="17"/>
  <c r="J513" i="17"/>
  <c r="O513" i="17" s="1" a="1"/>
  <c r="O513" i="17" s="1"/>
  <c r="K513" i="17"/>
  <c r="L513" i="17"/>
  <c r="M513" i="17" s="1"/>
  <c r="I514" i="17"/>
  <c r="J514" i="17"/>
  <c r="O514" i="17" s="1" a="1"/>
  <c r="O514" i="17" s="1"/>
  <c r="K514" i="17"/>
  <c r="L514" i="17"/>
  <c r="I515" i="17"/>
  <c r="J515" i="17"/>
  <c r="O515" i="17" s="1" a="1"/>
  <c r="O515" i="17" s="1"/>
  <c r="K515" i="17"/>
  <c r="L515" i="17"/>
  <c r="I516" i="17"/>
  <c r="N516" i="17" s="1" a="1"/>
  <c r="N516" i="17" s="1"/>
  <c r="J516" i="17"/>
  <c r="O516" i="17" s="1" a="1"/>
  <c r="O516" i="17" s="1"/>
  <c r="K516" i="17"/>
  <c r="L516" i="17"/>
  <c r="I517" i="17"/>
  <c r="J517" i="17"/>
  <c r="O517" i="17" s="1" a="1"/>
  <c r="O517" i="17" s="1"/>
  <c r="K517" i="17"/>
  <c r="L517" i="17"/>
  <c r="M517" i="17" s="1"/>
  <c r="I518" i="17"/>
  <c r="J518" i="17"/>
  <c r="O518" i="17" s="1" a="1"/>
  <c r="O518" i="17" s="1"/>
  <c r="K518" i="17"/>
  <c r="L518" i="17"/>
  <c r="I519" i="17"/>
  <c r="N519" i="17" s="1" a="1"/>
  <c r="N519" i="17" s="1"/>
  <c r="J519" i="17"/>
  <c r="O519" i="17" s="1" a="1"/>
  <c r="O519" i="17" s="1"/>
  <c r="K519" i="17"/>
  <c r="L519" i="17"/>
  <c r="I520" i="17"/>
  <c r="N520" i="17" s="1" a="1"/>
  <c r="N520" i="17" s="1"/>
  <c r="J520" i="17"/>
  <c r="O520" i="17" s="1" a="1"/>
  <c r="O520" i="17" s="1"/>
  <c r="K520" i="17"/>
  <c r="L520" i="17"/>
  <c r="I521" i="17"/>
  <c r="J521" i="17"/>
  <c r="O521" i="17" s="1" a="1"/>
  <c r="O521" i="17" s="1"/>
  <c r="K521" i="17"/>
  <c r="L521" i="17"/>
  <c r="M521" i="17" s="1"/>
  <c r="I522" i="17"/>
  <c r="J522" i="17"/>
  <c r="O522" i="17" s="1" a="1"/>
  <c r="O522" i="17" s="1"/>
  <c r="K522" i="17"/>
  <c r="L522" i="17"/>
  <c r="I523" i="17"/>
  <c r="J523" i="17"/>
  <c r="O523" i="17" s="1" a="1"/>
  <c r="O523" i="17" s="1"/>
  <c r="K523" i="17"/>
  <c r="L523" i="17"/>
  <c r="I524" i="17"/>
  <c r="N524" i="17" s="1" a="1"/>
  <c r="N524" i="17" s="1"/>
  <c r="J524" i="17"/>
  <c r="O524" i="17" s="1" a="1"/>
  <c r="O524" i="17" s="1"/>
  <c r="K524" i="17"/>
  <c r="L524" i="17"/>
  <c r="I525" i="17"/>
  <c r="J525" i="17"/>
  <c r="O525" i="17" s="1" a="1"/>
  <c r="O525" i="17" s="1"/>
  <c r="K525" i="17"/>
  <c r="L525" i="17"/>
  <c r="M525" i="17" s="1"/>
  <c r="I526" i="17"/>
  <c r="J526" i="17"/>
  <c r="O526" i="17" s="1" a="1"/>
  <c r="O526" i="17" s="1"/>
  <c r="K526" i="17"/>
  <c r="L526" i="17"/>
  <c r="I527" i="17"/>
  <c r="N527" i="17" s="1" a="1"/>
  <c r="N527" i="17" s="1"/>
  <c r="J527" i="17"/>
  <c r="O527" i="17" s="1" a="1"/>
  <c r="O527" i="17" s="1"/>
  <c r="K527" i="17"/>
  <c r="L527" i="17"/>
  <c r="I528" i="17"/>
  <c r="N528" i="17" s="1" a="1"/>
  <c r="N528" i="17" s="1"/>
  <c r="J528" i="17"/>
  <c r="O528" i="17" s="1" a="1"/>
  <c r="O528" i="17" s="1"/>
  <c r="K528" i="17"/>
  <c r="L528" i="17"/>
  <c r="I529" i="17"/>
  <c r="J529" i="17"/>
  <c r="O529" i="17" s="1" a="1"/>
  <c r="O529" i="17" s="1"/>
  <c r="K529" i="17"/>
  <c r="L529" i="17"/>
  <c r="M529" i="17" s="1"/>
  <c r="I530" i="17"/>
  <c r="J530" i="17"/>
  <c r="O530" i="17" s="1" a="1"/>
  <c r="O530" i="17" s="1"/>
  <c r="K530" i="17"/>
  <c r="L530" i="17"/>
  <c r="I531" i="17"/>
  <c r="N531" i="17" s="1" a="1"/>
  <c r="N531" i="17" s="1"/>
  <c r="J531" i="17"/>
  <c r="O531" i="17" s="1" a="1"/>
  <c r="O531" i="17" s="1"/>
  <c r="K531" i="17"/>
  <c r="L531" i="17"/>
  <c r="I532" i="17"/>
  <c r="N532" i="17" s="1" a="1"/>
  <c r="N532" i="17" s="1"/>
  <c r="J532" i="17"/>
  <c r="O532" i="17" s="1" a="1"/>
  <c r="O532" i="17" s="1"/>
  <c r="K532" i="17"/>
  <c r="L532" i="17"/>
  <c r="I533" i="17"/>
  <c r="J533" i="17"/>
  <c r="O533" i="17" s="1" a="1"/>
  <c r="O533" i="17" s="1"/>
  <c r="K533" i="17"/>
  <c r="L533" i="17"/>
  <c r="M533" i="17" s="1"/>
  <c r="I534" i="17"/>
  <c r="J534" i="17"/>
  <c r="O534" i="17" s="1" a="1"/>
  <c r="O534" i="17" s="1"/>
  <c r="K534" i="17"/>
  <c r="L534" i="17"/>
  <c r="I535" i="17"/>
  <c r="N535" i="17" s="1" a="1"/>
  <c r="N535" i="17" s="1"/>
  <c r="J535" i="17"/>
  <c r="O535" i="17" s="1" a="1"/>
  <c r="O535" i="17" s="1"/>
  <c r="K535" i="17"/>
  <c r="L535" i="17"/>
  <c r="I536" i="17"/>
  <c r="N536" i="17" s="1" a="1"/>
  <c r="N536" i="17" s="1"/>
  <c r="J536" i="17"/>
  <c r="O536" i="17" s="1" a="1"/>
  <c r="O536" i="17" s="1"/>
  <c r="K536" i="17"/>
  <c r="L536" i="17"/>
  <c r="I537" i="17"/>
  <c r="J537" i="17"/>
  <c r="O537" i="17" s="1" a="1"/>
  <c r="O537" i="17" s="1"/>
  <c r="K537" i="17"/>
  <c r="L537" i="17"/>
  <c r="M537" i="17" s="1"/>
  <c r="I538" i="17"/>
  <c r="J538" i="17"/>
  <c r="O538" i="17" s="1" a="1"/>
  <c r="O538" i="17" s="1"/>
  <c r="K538" i="17"/>
  <c r="L538" i="17"/>
  <c r="I539" i="17"/>
  <c r="J539" i="17"/>
  <c r="O539" i="17" s="1" a="1"/>
  <c r="O539" i="17" s="1"/>
  <c r="K539" i="17"/>
  <c r="L539" i="17"/>
  <c r="I540" i="17"/>
  <c r="N540" i="17" s="1" a="1"/>
  <c r="N540" i="17" s="1"/>
  <c r="J540" i="17"/>
  <c r="O540" i="17" s="1" a="1"/>
  <c r="O540" i="17" s="1"/>
  <c r="K540" i="17"/>
  <c r="L540" i="17"/>
  <c r="I541" i="17"/>
  <c r="J541" i="17"/>
  <c r="O541" i="17" s="1" a="1"/>
  <c r="O541" i="17" s="1"/>
  <c r="K541" i="17"/>
  <c r="L541" i="17"/>
  <c r="M541" i="17" s="1"/>
  <c r="I542" i="17"/>
  <c r="J542" i="17"/>
  <c r="O542" i="17" s="1" a="1"/>
  <c r="O542" i="17" s="1"/>
  <c r="K542" i="17"/>
  <c r="L542" i="17"/>
  <c r="I543" i="17"/>
  <c r="J543" i="17"/>
  <c r="O543" i="17" s="1" a="1"/>
  <c r="O543" i="17" s="1"/>
  <c r="K543" i="17"/>
  <c r="L543" i="17"/>
  <c r="I544" i="17"/>
  <c r="N544" i="17" s="1" a="1"/>
  <c r="N544" i="17" s="1"/>
  <c r="J544" i="17"/>
  <c r="O544" i="17" s="1" a="1"/>
  <c r="O544" i="17" s="1"/>
  <c r="K544" i="17"/>
  <c r="L544" i="17"/>
  <c r="I545" i="17"/>
  <c r="J545" i="17"/>
  <c r="O545" i="17" s="1" a="1"/>
  <c r="O545" i="17" s="1"/>
  <c r="K545" i="17"/>
  <c r="L545" i="17"/>
  <c r="M545" i="17" s="1"/>
  <c r="I546" i="17"/>
  <c r="J546" i="17"/>
  <c r="O546" i="17" s="1" a="1"/>
  <c r="O546" i="17" s="1"/>
  <c r="K546" i="17"/>
  <c r="L546" i="17"/>
  <c r="I547" i="17"/>
  <c r="N547" i="17" s="1" a="1"/>
  <c r="N547" i="17" s="1"/>
  <c r="J547" i="17"/>
  <c r="O547" i="17" s="1" a="1"/>
  <c r="O547" i="17" s="1"/>
  <c r="K547" i="17"/>
  <c r="L547" i="17"/>
  <c r="I548" i="17"/>
  <c r="N548" i="17" s="1" a="1"/>
  <c r="N548" i="17" s="1"/>
  <c r="J548" i="17"/>
  <c r="O548" i="17" s="1" a="1"/>
  <c r="O548" i="17" s="1"/>
  <c r="K548" i="17"/>
  <c r="L548" i="17"/>
  <c r="I549" i="17"/>
  <c r="J549" i="17"/>
  <c r="O549" i="17" s="1" a="1"/>
  <c r="O549" i="17" s="1"/>
  <c r="K549" i="17"/>
  <c r="L549" i="17"/>
  <c r="I550" i="17"/>
  <c r="J550" i="17"/>
  <c r="O550" i="17" s="1" a="1"/>
  <c r="O550" i="17" s="1"/>
  <c r="K550" i="17"/>
  <c r="L550" i="17"/>
  <c r="I551" i="17"/>
  <c r="N551" i="17" s="1" a="1"/>
  <c r="N551" i="17" s="1"/>
  <c r="J551" i="17"/>
  <c r="O551" i="17" s="1" a="1"/>
  <c r="O551" i="17" s="1"/>
  <c r="K551" i="17"/>
  <c r="L551" i="17"/>
  <c r="I552" i="17"/>
  <c r="J552" i="17"/>
  <c r="O552" i="17" s="1" a="1"/>
  <c r="O552" i="17" s="1"/>
  <c r="K552" i="17"/>
  <c r="L552" i="17"/>
  <c r="I553" i="17"/>
  <c r="J553" i="17"/>
  <c r="O553" i="17" s="1" a="1"/>
  <c r="O553" i="17" s="1"/>
  <c r="K553" i="17"/>
  <c r="L553" i="17"/>
  <c r="M553" i="17" s="1"/>
  <c r="I554" i="17"/>
  <c r="J554" i="17"/>
  <c r="O554" i="17" s="1" a="1"/>
  <c r="O554" i="17" s="1"/>
  <c r="K554" i="17"/>
  <c r="L554" i="17"/>
  <c r="I555" i="17"/>
  <c r="N555" i="17" s="1" a="1"/>
  <c r="N555" i="17" s="1"/>
  <c r="J555" i="17"/>
  <c r="O555" i="17" s="1" a="1"/>
  <c r="O555" i="17" s="1"/>
  <c r="K555" i="17"/>
  <c r="L555" i="17"/>
  <c r="I556" i="17"/>
  <c r="N556" i="17" s="1" a="1"/>
  <c r="N556" i="17" s="1"/>
  <c r="J556" i="17"/>
  <c r="O556" i="17" s="1" a="1"/>
  <c r="O556" i="17" s="1"/>
  <c r="K556" i="17"/>
  <c r="L556" i="17"/>
  <c r="I557" i="17"/>
  <c r="J557" i="17"/>
  <c r="O557" i="17" s="1" a="1"/>
  <c r="O557" i="17" s="1"/>
  <c r="K557" i="17"/>
  <c r="L557" i="17"/>
  <c r="M557" i="17" s="1"/>
  <c r="I558" i="17"/>
  <c r="J558" i="17"/>
  <c r="O558" i="17" s="1" a="1"/>
  <c r="O558" i="17" s="1"/>
  <c r="K558" i="17"/>
  <c r="L558" i="17"/>
  <c r="I559" i="17"/>
  <c r="J559" i="17"/>
  <c r="O559" i="17" s="1" a="1"/>
  <c r="O559" i="17" s="1"/>
  <c r="K559" i="17"/>
  <c r="L559" i="17"/>
  <c r="I560" i="17"/>
  <c r="N560" i="17" s="1" a="1"/>
  <c r="N560" i="17" s="1"/>
  <c r="J560" i="17"/>
  <c r="O560" i="17" s="1" a="1"/>
  <c r="O560" i="17" s="1"/>
  <c r="K560" i="17"/>
  <c r="L560" i="17"/>
  <c r="I561" i="17"/>
  <c r="J561" i="17"/>
  <c r="O561" i="17" s="1" a="1"/>
  <c r="O561" i="17" s="1"/>
  <c r="K561" i="17"/>
  <c r="L561" i="17"/>
  <c r="I562" i="17"/>
  <c r="J562" i="17"/>
  <c r="O562" i="17" s="1" a="1"/>
  <c r="O562" i="17" s="1"/>
  <c r="K562" i="17"/>
  <c r="L562" i="17"/>
  <c r="I563" i="17"/>
  <c r="N563" i="17" s="1" a="1"/>
  <c r="N563" i="17" s="1"/>
  <c r="J563" i="17"/>
  <c r="O563" i="17" s="1" a="1"/>
  <c r="O563" i="17" s="1"/>
  <c r="K563" i="17"/>
  <c r="L563" i="17"/>
  <c r="I564" i="17"/>
  <c r="J564" i="17"/>
  <c r="O564" i="17" s="1" a="1"/>
  <c r="O564" i="17" s="1"/>
  <c r="K564" i="17"/>
  <c r="L564" i="17"/>
  <c r="I565" i="17"/>
  <c r="J565" i="17"/>
  <c r="O565" i="17" s="1" a="1"/>
  <c r="O565" i="17" s="1"/>
  <c r="K565" i="17"/>
  <c r="L565" i="17"/>
  <c r="M565" i="17" s="1"/>
  <c r="I566" i="17"/>
  <c r="J566" i="17"/>
  <c r="O566" i="17" s="1" a="1"/>
  <c r="O566" i="17" s="1"/>
  <c r="K566" i="17"/>
  <c r="L566" i="17"/>
  <c r="I567" i="17"/>
  <c r="N567" i="17" s="1" a="1"/>
  <c r="N567" i="17" s="1"/>
  <c r="J567" i="17"/>
  <c r="O567" i="17" s="1" a="1"/>
  <c r="O567" i="17" s="1"/>
  <c r="K567" i="17"/>
  <c r="L567" i="17"/>
  <c r="I568" i="17"/>
  <c r="N568" i="17" s="1" a="1"/>
  <c r="N568" i="17" s="1"/>
  <c r="J568" i="17"/>
  <c r="O568" i="17" s="1" a="1"/>
  <c r="O568" i="17" s="1"/>
  <c r="K568" i="17"/>
  <c r="L568" i="17"/>
  <c r="I569" i="17"/>
  <c r="J569" i="17"/>
  <c r="O569" i="17" s="1" a="1"/>
  <c r="O569" i="17" s="1"/>
  <c r="K569" i="17"/>
  <c r="L569" i="17"/>
  <c r="M569" i="17" s="1"/>
  <c r="I570" i="17"/>
  <c r="J570" i="17"/>
  <c r="O570" i="17" s="1" a="1"/>
  <c r="O570" i="17" s="1"/>
  <c r="K570" i="17"/>
  <c r="L570" i="17"/>
  <c r="I571" i="17"/>
  <c r="N571" i="17" s="1" a="1"/>
  <c r="N571" i="17" s="1"/>
  <c r="J571" i="17"/>
  <c r="O571" i="17" s="1" a="1"/>
  <c r="O571" i="17" s="1"/>
  <c r="K571" i="17"/>
  <c r="L571" i="17"/>
  <c r="I572" i="17"/>
  <c r="N572" i="17" s="1" a="1"/>
  <c r="N572" i="17" s="1"/>
  <c r="J572" i="17"/>
  <c r="O572" i="17" s="1" a="1"/>
  <c r="O572" i="17" s="1"/>
  <c r="K572" i="17"/>
  <c r="L572" i="17"/>
  <c r="I573" i="17"/>
  <c r="J573" i="17"/>
  <c r="O573" i="17" s="1" a="1"/>
  <c r="O573" i="17" s="1"/>
  <c r="K573" i="17"/>
  <c r="L573" i="17"/>
  <c r="M573" i="17" s="1"/>
  <c r="I574" i="17"/>
  <c r="J574" i="17"/>
  <c r="O574" i="17" s="1" a="1"/>
  <c r="O574" i="17" s="1"/>
  <c r="K574" i="17"/>
  <c r="L574" i="17"/>
  <c r="I575" i="17"/>
  <c r="N575" i="17" s="1" a="1"/>
  <c r="N575" i="17" s="1"/>
  <c r="J575" i="17"/>
  <c r="O575" i="17" s="1" a="1"/>
  <c r="O575" i="17" s="1"/>
  <c r="K575" i="17"/>
  <c r="L575" i="17"/>
  <c r="I576" i="17"/>
  <c r="N576" i="17" s="1" a="1"/>
  <c r="N576" i="17" s="1"/>
  <c r="J576" i="17"/>
  <c r="O576" i="17" s="1" a="1"/>
  <c r="O576" i="17" s="1"/>
  <c r="K576" i="17"/>
  <c r="L576" i="17"/>
  <c r="M576" i="17" s="1"/>
  <c r="I577" i="17"/>
  <c r="J577" i="17"/>
  <c r="O577" i="17" s="1" a="1"/>
  <c r="O577" i="17" s="1"/>
  <c r="K577" i="17"/>
  <c r="L577" i="17"/>
  <c r="I578" i="17"/>
  <c r="J578" i="17"/>
  <c r="O578" i="17" s="1" a="1"/>
  <c r="O578" i="17" s="1"/>
  <c r="K578" i="17"/>
  <c r="L578" i="17"/>
  <c r="I579" i="17"/>
  <c r="J579" i="17"/>
  <c r="O579" i="17" s="1" a="1"/>
  <c r="O579" i="17" s="1"/>
  <c r="K579" i="17"/>
  <c r="L579" i="17"/>
  <c r="I580" i="17"/>
  <c r="N580" i="17" s="1" a="1"/>
  <c r="N580" i="17" s="1"/>
  <c r="J580" i="17"/>
  <c r="O580" i="17" s="1" a="1"/>
  <c r="O580" i="17" s="1"/>
  <c r="K580" i="17"/>
  <c r="L580" i="17"/>
  <c r="I581" i="17"/>
  <c r="J581" i="17"/>
  <c r="O581" i="17" s="1" a="1"/>
  <c r="O581" i="17" s="1"/>
  <c r="K581" i="17"/>
  <c r="L581" i="17"/>
  <c r="M581" i="17" s="1"/>
  <c r="I582" i="17"/>
  <c r="J582" i="17"/>
  <c r="O582" i="17" s="1" a="1"/>
  <c r="O582" i="17" s="1"/>
  <c r="K582" i="17"/>
  <c r="L582" i="17"/>
  <c r="I583" i="17"/>
  <c r="N583" i="17" s="1" a="1"/>
  <c r="N583" i="17" s="1"/>
  <c r="J583" i="17"/>
  <c r="O583" i="17" s="1" a="1"/>
  <c r="O583" i="17" s="1"/>
  <c r="K583" i="17"/>
  <c r="L583" i="17"/>
  <c r="I584" i="17"/>
  <c r="N584" i="17" s="1" a="1"/>
  <c r="N584" i="17" s="1"/>
  <c r="J584" i="17"/>
  <c r="O584" i="17" s="1" a="1"/>
  <c r="O584" i="17" s="1"/>
  <c r="K584" i="17"/>
  <c r="L584" i="17"/>
  <c r="I585" i="17"/>
  <c r="J585" i="17"/>
  <c r="O585" i="17" s="1" a="1"/>
  <c r="O585" i="17" s="1"/>
  <c r="K585" i="17"/>
  <c r="L585" i="17"/>
  <c r="M585" i="17" s="1"/>
  <c r="I586" i="17"/>
  <c r="J586" i="17"/>
  <c r="O586" i="17" s="1" a="1"/>
  <c r="O586" i="17" s="1"/>
  <c r="K586" i="17"/>
  <c r="L586" i="17"/>
  <c r="I587" i="17"/>
  <c r="N587" i="17" s="1" a="1"/>
  <c r="N587" i="17" s="1"/>
  <c r="J587" i="17"/>
  <c r="O587" i="17" s="1" a="1"/>
  <c r="O587" i="17" s="1"/>
  <c r="K587" i="17"/>
  <c r="L587" i="17"/>
  <c r="I588" i="17"/>
  <c r="N588" i="17" s="1" a="1"/>
  <c r="N588" i="17" s="1"/>
  <c r="J588" i="17"/>
  <c r="O588" i="17" s="1" a="1"/>
  <c r="O588" i="17" s="1"/>
  <c r="K588" i="17"/>
  <c r="L588" i="17"/>
  <c r="I589" i="17"/>
  <c r="J589" i="17"/>
  <c r="O589" i="17" s="1" a="1"/>
  <c r="O589" i="17" s="1"/>
  <c r="K589" i="17"/>
  <c r="L589" i="17"/>
  <c r="M589" i="17" s="1"/>
  <c r="I590" i="17"/>
  <c r="J590" i="17"/>
  <c r="O590" i="17" s="1" a="1"/>
  <c r="O590" i="17" s="1"/>
  <c r="K590" i="17"/>
  <c r="L590" i="17"/>
  <c r="I591" i="17"/>
  <c r="N591" i="17" s="1" a="1"/>
  <c r="N591" i="17" s="1"/>
  <c r="J591" i="17"/>
  <c r="O591" i="17" s="1" a="1"/>
  <c r="O591" i="17" s="1"/>
  <c r="K591" i="17"/>
  <c r="L591" i="17"/>
  <c r="I592" i="17"/>
  <c r="N592" i="17" s="1" a="1"/>
  <c r="N592" i="17" s="1"/>
  <c r="J592" i="17"/>
  <c r="O592" i="17" s="1" a="1"/>
  <c r="O592" i="17" s="1"/>
  <c r="K592" i="17"/>
  <c r="L592" i="17"/>
  <c r="I593" i="17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I595" i="17"/>
  <c r="J595" i="17"/>
  <c r="O595" i="17" s="1" a="1"/>
  <c r="O595" i="17" s="1"/>
  <c r="K595" i="17"/>
  <c r="L595" i="17"/>
  <c r="I596" i="17"/>
  <c r="N596" i="17" s="1" a="1"/>
  <c r="N596" i="17" s="1"/>
  <c r="J596" i="17"/>
  <c r="O596" i="17" s="1" a="1"/>
  <c r="O596" i="17" s="1"/>
  <c r="K596" i="17"/>
  <c r="L596" i="17"/>
  <c r="I597" i="17"/>
  <c r="J597" i="17"/>
  <c r="O597" i="17" s="1" a="1"/>
  <c r="O597" i="17" s="1"/>
  <c r="K597" i="17"/>
  <c r="L597" i="17"/>
  <c r="M597" i="17" s="1"/>
  <c r="I598" i="17"/>
  <c r="J598" i="17"/>
  <c r="O598" i="17" s="1" a="1"/>
  <c r="O598" i="17" s="1"/>
  <c r="K598" i="17"/>
  <c r="L598" i="17"/>
  <c r="I599" i="17"/>
  <c r="N599" i="17" s="1" a="1"/>
  <c r="N599" i="17" s="1"/>
  <c r="J599" i="17"/>
  <c r="O599" i="17" s="1" a="1"/>
  <c r="O599" i="17" s="1"/>
  <c r="K599" i="17"/>
  <c r="L599" i="17"/>
  <c r="I600" i="17"/>
  <c r="N600" i="17" s="1" a="1"/>
  <c r="N600" i="17" s="1"/>
  <c r="J600" i="17"/>
  <c r="O600" i="17" s="1" a="1"/>
  <c r="O600" i="17" s="1"/>
  <c r="K600" i="17"/>
  <c r="L600" i="17"/>
  <c r="I601" i="17"/>
  <c r="J601" i="17"/>
  <c r="O601" i="17" s="1" a="1"/>
  <c r="O601" i="17" s="1"/>
  <c r="K601" i="17"/>
  <c r="L601" i="17"/>
  <c r="M601" i="17" s="1"/>
  <c r="I602" i="17"/>
  <c r="J602" i="17"/>
  <c r="O602" i="17" s="1" a="1"/>
  <c r="O602" i="17" s="1"/>
  <c r="K602" i="17"/>
  <c r="L602" i="17"/>
  <c r="I603" i="17"/>
  <c r="N603" i="17" s="1" a="1"/>
  <c r="N603" i="17" s="1"/>
  <c r="J603" i="17"/>
  <c r="O603" i="17" s="1" a="1"/>
  <c r="O603" i="17" s="1"/>
  <c r="K603" i="17"/>
  <c r="L603" i="17"/>
  <c r="I604" i="17"/>
  <c r="N604" i="17" s="1" a="1"/>
  <c r="N604" i="17" s="1"/>
  <c r="J604" i="17"/>
  <c r="O604" i="17" s="1" a="1"/>
  <c r="O604" i="17" s="1"/>
  <c r="K604" i="17"/>
  <c r="L604" i="17"/>
  <c r="I605" i="17"/>
  <c r="J605" i="17"/>
  <c r="O605" i="17" s="1" a="1"/>
  <c r="O605" i="17" s="1"/>
  <c r="K605" i="17"/>
  <c r="L605" i="17"/>
  <c r="M605" i="17" s="1"/>
  <c r="I606" i="17"/>
  <c r="J606" i="17"/>
  <c r="O606" i="17" s="1" a="1"/>
  <c r="O606" i="17" s="1"/>
  <c r="K606" i="17"/>
  <c r="L606" i="17"/>
  <c r="M606" i="17" s="1"/>
  <c r="I607" i="17"/>
  <c r="N607" i="17" s="1" a="1"/>
  <c r="N607" i="17" s="1"/>
  <c r="J607" i="17"/>
  <c r="O607" i="17" s="1" a="1"/>
  <c r="O607" i="17" s="1"/>
  <c r="K607" i="17"/>
  <c r="L607" i="17"/>
  <c r="I608" i="17"/>
  <c r="N608" i="17" s="1" a="1"/>
  <c r="N608" i="17" s="1"/>
  <c r="J608" i="17"/>
  <c r="O608" i="17" s="1" a="1"/>
  <c r="O608" i="17" s="1"/>
  <c r="K608" i="17"/>
  <c r="L608" i="17"/>
  <c r="M608" i="17" s="1"/>
  <c r="I609" i="17"/>
  <c r="J609" i="17"/>
  <c r="O609" i="17" s="1" a="1"/>
  <c r="O609" i="17" s="1"/>
  <c r="K609" i="17"/>
  <c r="L609" i="17"/>
  <c r="M609" i="17" s="1"/>
  <c r="I610" i="17"/>
  <c r="J610" i="17"/>
  <c r="O610" i="17" s="1" a="1"/>
  <c r="O610" i="17" s="1"/>
  <c r="K610" i="17"/>
  <c r="L610" i="17"/>
  <c r="I611" i="17"/>
  <c r="N611" i="17" s="1" a="1"/>
  <c r="N611" i="17" s="1"/>
  <c r="J611" i="17"/>
  <c r="O611" i="17" s="1" a="1"/>
  <c r="O611" i="17" s="1"/>
  <c r="K611" i="17"/>
  <c r="L611" i="17"/>
  <c r="I612" i="17"/>
  <c r="N612" i="17" s="1" a="1"/>
  <c r="N612" i="17" s="1"/>
  <c r="J612" i="17"/>
  <c r="O612" i="17" s="1" a="1"/>
  <c r="O612" i="17" s="1"/>
  <c r="K612" i="17"/>
  <c r="L612" i="17"/>
  <c r="I613" i="17"/>
  <c r="J613" i="17"/>
  <c r="O613" i="17" s="1" a="1"/>
  <c r="O613" i="17" s="1"/>
  <c r="K613" i="17"/>
  <c r="L613" i="17"/>
  <c r="M613" i="17" s="1"/>
  <c r="I614" i="17"/>
  <c r="J614" i="17"/>
  <c r="O614" i="17" s="1" a="1"/>
  <c r="O614" i="17" s="1"/>
  <c r="K614" i="17"/>
  <c r="L614" i="17"/>
  <c r="I615" i="17"/>
  <c r="N615" i="17" s="1" a="1"/>
  <c r="N615" i="17" s="1"/>
  <c r="J615" i="17"/>
  <c r="O615" i="17" s="1" a="1"/>
  <c r="O615" i="17" s="1"/>
  <c r="K615" i="17"/>
  <c r="L615" i="17"/>
  <c r="I616" i="17"/>
  <c r="N616" i="17" s="1" a="1"/>
  <c r="N616" i="17" s="1"/>
  <c r="J616" i="17"/>
  <c r="O616" i="17" s="1" a="1"/>
  <c r="O616" i="17" s="1"/>
  <c r="K616" i="17"/>
  <c r="L616" i="17"/>
  <c r="I617" i="17"/>
  <c r="J617" i="17"/>
  <c r="O617" i="17" s="1" a="1"/>
  <c r="O617" i="17" s="1"/>
  <c r="K617" i="17"/>
  <c r="L617" i="17"/>
  <c r="I618" i="17"/>
  <c r="J618" i="17"/>
  <c r="O618" i="17" s="1" a="1"/>
  <c r="O618" i="17" s="1"/>
  <c r="K618" i="17"/>
  <c r="L618" i="17"/>
  <c r="I619" i="17"/>
  <c r="N619" i="17" s="1" a="1"/>
  <c r="N619" i="17" s="1"/>
  <c r="J619" i="17"/>
  <c r="O619" i="17" s="1" a="1"/>
  <c r="O619" i="17" s="1"/>
  <c r="K619" i="17"/>
  <c r="L619" i="17"/>
  <c r="I620" i="17"/>
  <c r="N620" i="17" s="1" a="1"/>
  <c r="N620" i="17" s="1"/>
  <c r="J620" i="17"/>
  <c r="O620" i="17" s="1" a="1"/>
  <c r="O620" i="17" s="1"/>
  <c r="K620" i="17"/>
  <c r="L620" i="17"/>
  <c r="M620" i="17" s="1"/>
  <c r="I621" i="17"/>
  <c r="J621" i="17"/>
  <c r="O621" i="17" s="1" a="1"/>
  <c r="O621" i="17" s="1"/>
  <c r="K621" i="17"/>
  <c r="L621" i="17"/>
  <c r="M621" i="17" s="1"/>
  <c r="I622" i="17"/>
  <c r="J622" i="17"/>
  <c r="O622" i="17" s="1" a="1"/>
  <c r="O622" i="17" s="1"/>
  <c r="K622" i="17"/>
  <c r="L622" i="17"/>
  <c r="I623" i="17"/>
  <c r="N623" i="17" s="1" a="1"/>
  <c r="N623" i="17" s="1"/>
  <c r="J623" i="17"/>
  <c r="O623" i="17" s="1" a="1"/>
  <c r="O623" i="17" s="1"/>
  <c r="K623" i="17"/>
  <c r="L623" i="17"/>
  <c r="I624" i="17"/>
  <c r="N624" i="17" s="1" a="1"/>
  <c r="N624" i="17" s="1"/>
  <c r="J624" i="17"/>
  <c r="O624" i="17" s="1" a="1"/>
  <c r="O624" i="17" s="1"/>
  <c r="K624" i="17"/>
  <c r="L624" i="17"/>
  <c r="I625" i="17"/>
  <c r="J625" i="17"/>
  <c r="O625" i="17" s="1" a="1"/>
  <c r="O625" i="17" s="1"/>
  <c r="K625" i="17"/>
  <c r="L625" i="17"/>
  <c r="M625" i="17" s="1"/>
  <c r="I626" i="17"/>
  <c r="J626" i="17"/>
  <c r="O626" i="17" s="1" a="1"/>
  <c r="O626" i="17" s="1"/>
  <c r="K626" i="17"/>
  <c r="L626" i="17"/>
  <c r="I627" i="17"/>
  <c r="N627" i="17" s="1" a="1"/>
  <c r="N627" i="17" s="1"/>
  <c r="J627" i="17"/>
  <c r="O627" i="17" s="1" a="1"/>
  <c r="O627" i="17" s="1"/>
  <c r="K627" i="17"/>
  <c r="L627" i="17"/>
  <c r="I628" i="17"/>
  <c r="N628" i="17" s="1" a="1"/>
  <c r="N628" i="17" s="1"/>
  <c r="J628" i="17"/>
  <c r="O628" i="17" s="1" a="1"/>
  <c r="O628" i="17" s="1"/>
  <c r="K628" i="17"/>
  <c r="L628" i="17"/>
  <c r="M628" i="17" s="1"/>
  <c r="I629" i="17"/>
  <c r="N629" i="17" s="1" a="1"/>
  <c r="N629" i="17" s="1"/>
  <c r="J629" i="17"/>
  <c r="O629" i="17" s="1" a="1"/>
  <c r="O629" i="17" s="1"/>
  <c r="K629" i="17"/>
  <c r="L629" i="17"/>
  <c r="M629" i="17" s="1"/>
  <c r="I630" i="17"/>
  <c r="J630" i="17"/>
  <c r="O630" i="17" s="1" a="1"/>
  <c r="O630" i="17" s="1"/>
  <c r="K630" i="17"/>
  <c r="L630" i="17"/>
  <c r="I631" i="17"/>
  <c r="N631" i="17" s="1" a="1"/>
  <c r="N631" i="17" s="1"/>
  <c r="J631" i="17"/>
  <c r="O631" i="17" s="1" a="1"/>
  <c r="O631" i="17" s="1"/>
  <c r="K631" i="17"/>
  <c r="L631" i="17"/>
  <c r="I632" i="17"/>
  <c r="N632" i="17" s="1" a="1"/>
  <c r="N632" i="17" s="1"/>
  <c r="J632" i="17"/>
  <c r="O632" i="17" s="1" a="1"/>
  <c r="O632" i="17" s="1"/>
  <c r="K632" i="17"/>
  <c r="L632" i="17"/>
  <c r="I633" i="17"/>
  <c r="N633" i="17" s="1" a="1"/>
  <c r="N633" i="17" s="1"/>
  <c r="J633" i="17"/>
  <c r="O633" i="17" s="1" a="1"/>
  <c r="O633" i="17" s="1"/>
  <c r="K633" i="17"/>
  <c r="L633" i="17"/>
  <c r="M633" i="17" s="1"/>
  <c r="I634" i="17"/>
  <c r="J634" i="17"/>
  <c r="O634" i="17" s="1" a="1"/>
  <c r="O634" i="17" s="1"/>
  <c r="K634" i="17"/>
  <c r="L634" i="17"/>
  <c r="I635" i="17"/>
  <c r="N635" i="17" s="1" a="1"/>
  <c r="N635" i="17" s="1"/>
  <c r="J635" i="17"/>
  <c r="O635" i="17" s="1" a="1"/>
  <c r="O635" i="17" s="1"/>
  <c r="K635" i="17"/>
  <c r="L635" i="17"/>
  <c r="I636" i="17"/>
  <c r="N636" i="17" s="1" a="1"/>
  <c r="N636" i="17" s="1"/>
  <c r="J636" i="17"/>
  <c r="O636" i="17" s="1" a="1"/>
  <c r="O636" i="17" s="1"/>
  <c r="K636" i="17"/>
  <c r="L636" i="17"/>
  <c r="M636" i="17" s="1"/>
  <c r="I637" i="17"/>
  <c r="J637" i="17"/>
  <c r="O637" i="17" s="1" a="1"/>
  <c r="O637" i="17" s="1"/>
  <c r="K637" i="17"/>
  <c r="L637" i="17"/>
  <c r="M637" i="17" s="1"/>
  <c r="I638" i="17"/>
  <c r="J638" i="17"/>
  <c r="O638" i="17" s="1" a="1"/>
  <c r="O638" i="17" s="1"/>
  <c r="K638" i="17"/>
  <c r="L638" i="17"/>
  <c r="I639" i="17"/>
  <c r="N639" i="17" s="1" a="1"/>
  <c r="N639" i="17" s="1"/>
  <c r="J639" i="17"/>
  <c r="O639" i="17" s="1" a="1"/>
  <c r="O639" i="17" s="1"/>
  <c r="K639" i="17"/>
  <c r="L639" i="17"/>
  <c r="I640" i="17"/>
  <c r="N640" i="17" s="1" a="1"/>
  <c r="N640" i="17" s="1"/>
  <c r="J640" i="17"/>
  <c r="O640" i="17" s="1" a="1"/>
  <c r="O640" i="17" s="1"/>
  <c r="K640" i="17"/>
  <c r="L640" i="17"/>
  <c r="I641" i="17"/>
  <c r="J641" i="17"/>
  <c r="O641" i="17" s="1" a="1"/>
  <c r="O641" i="17" s="1"/>
  <c r="K641" i="17"/>
  <c r="L641" i="17"/>
  <c r="M641" i="17" s="1"/>
  <c r="I642" i="17"/>
  <c r="J642" i="17"/>
  <c r="O642" i="17" s="1" a="1"/>
  <c r="O642" i="17" s="1"/>
  <c r="K642" i="17"/>
  <c r="L642" i="17"/>
  <c r="I643" i="17"/>
  <c r="N643" i="17" s="1" a="1"/>
  <c r="N643" i="17" s="1"/>
  <c r="J643" i="17"/>
  <c r="O643" i="17" s="1" a="1"/>
  <c r="O643" i="17" s="1"/>
  <c r="K643" i="17"/>
  <c r="L643" i="17"/>
  <c r="I644" i="17"/>
  <c r="J644" i="17"/>
  <c r="O644" i="17" s="1" a="1"/>
  <c r="O644" i="17" s="1"/>
  <c r="K644" i="17"/>
  <c r="L644" i="17"/>
  <c r="I645" i="17"/>
  <c r="J645" i="17"/>
  <c r="O645" i="17" s="1" a="1"/>
  <c r="O645" i="17" s="1"/>
  <c r="K645" i="17"/>
  <c r="L645" i="17"/>
  <c r="M645" i="17" s="1"/>
  <c r="I646" i="17"/>
  <c r="J646" i="17"/>
  <c r="O646" i="17" s="1" a="1"/>
  <c r="O646" i="17" s="1"/>
  <c r="K646" i="17"/>
  <c r="L646" i="17"/>
  <c r="I647" i="17"/>
  <c r="N647" i="17" s="1" a="1"/>
  <c r="N647" i="17" s="1"/>
  <c r="J647" i="17"/>
  <c r="O647" i="17" s="1" a="1"/>
  <c r="O647" i="17" s="1"/>
  <c r="K647" i="17"/>
  <c r="L647" i="17"/>
  <c r="I648" i="17"/>
  <c r="N648" i="17" s="1" a="1"/>
  <c r="N648" i="17" s="1"/>
  <c r="J648" i="17"/>
  <c r="O648" i="17" s="1" a="1"/>
  <c r="O648" i="17" s="1"/>
  <c r="K648" i="17"/>
  <c r="L648" i="17"/>
  <c r="I649" i="17"/>
  <c r="J649" i="17"/>
  <c r="O649" i="17" s="1" a="1"/>
  <c r="O649" i="17" s="1"/>
  <c r="K649" i="17"/>
  <c r="L649" i="17"/>
  <c r="M649" i="17" s="1"/>
  <c r="I650" i="17"/>
  <c r="J650" i="17"/>
  <c r="O650" i="17" s="1" a="1"/>
  <c r="O650" i="17" s="1"/>
  <c r="K650" i="17"/>
  <c r="L650" i="17"/>
  <c r="I651" i="17"/>
  <c r="N651" i="17" s="1" a="1"/>
  <c r="N651" i="17" s="1"/>
  <c r="J651" i="17"/>
  <c r="O651" i="17" s="1" a="1"/>
  <c r="O651" i="17" s="1"/>
  <c r="K651" i="17"/>
  <c r="L651" i="17"/>
  <c r="I652" i="17"/>
  <c r="N652" i="17" s="1" a="1"/>
  <c r="N652" i="17" s="1"/>
  <c r="J652" i="17"/>
  <c r="O652" i="17" s="1" a="1"/>
  <c r="O652" i="17" s="1"/>
  <c r="K652" i="17"/>
  <c r="L652" i="17"/>
  <c r="I653" i="17"/>
  <c r="J653" i="17"/>
  <c r="O653" i="17" s="1" a="1"/>
  <c r="O653" i="17" s="1"/>
  <c r="K653" i="17"/>
  <c r="L653" i="17"/>
  <c r="M653" i="17" s="1"/>
  <c r="I654" i="17"/>
  <c r="J654" i="17"/>
  <c r="O654" i="17" s="1" a="1"/>
  <c r="O654" i="17" s="1"/>
  <c r="K654" i="17"/>
  <c r="L654" i="17"/>
  <c r="I655" i="17"/>
  <c r="N655" i="17" s="1" a="1"/>
  <c r="N655" i="17" s="1"/>
  <c r="J655" i="17"/>
  <c r="O655" i="17" s="1" a="1"/>
  <c r="O655" i="17" s="1"/>
  <c r="K655" i="17"/>
  <c r="L655" i="17"/>
  <c r="I656" i="17"/>
  <c r="N656" i="17" s="1" a="1"/>
  <c r="N656" i="17" s="1"/>
  <c r="J656" i="17"/>
  <c r="O656" i="17" s="1" a="1"/>
  <c r="O656" i="17" s="1"/>
  <c r="K656" i="17"/>
  <c r="L656" i="17"/>
  <c r="I657" i="17"/>
  <c r="J657" i="17"/>
  <c r="O657" i="17" s="1" a="1"/>
  <c r="O657" i="17" s="1"/>
  <c r="K657" i="17"/>
  <c r="L657" i="17"/>
  <c r="M657" i="17" s="1"/>
  <c r="I658" i="17"/>
  <c r="J658" i="17"/>
  <c r="O658" i="17" s="1" a="1"/>
  <c r="O658" i="17" s="1"/>
  <c r="K658" i="17"/>
  <c r="L658" i="17"/>
  <c r="I659" i="17"/>
  <c r="N659" i="17" s="1" a="1"/>
  <c r="N659" i="17" s="1"/>
  <c r="J659" i="17"/>
  <c r="O659" i="17" s="1" a="1"/>
  <c r="O659" i="17" s="1"/>
  <c r="K659" i="17"/>
  <c r="L659" i="17"/>
  <c r="I660" i="17"/>
  <c r="N660" i="17" s="1" a="1"/>
  <c r="N660" i="17" s="1"/>
  <c r="J660" i="17"/>
  <c r="O660" i="17" s="1" a="1"/>
  <c r="O660" i="17" s="1"/>
  <c r="K660" i="17"/>
  <c r="L660" i="17"/>
  <c r="I661" i="17"/>
  <c r="J661" i="17"/>
  <c r="O661" i="17" s="1" a="1"/>
  <c r="O661" i="17" s="1"/>
  <c r="K661" i="17"/>
  <c r="L661" i="17"/>
  <c r="M661" i="17" s="1"/>
  <c r="I662" i="17"/>
  <c r="J662" i="17"/>
  <c r="O662" i="17" s="1" a="1"/>
  <c r="O662" i="17" s="1"/>
  <c r="K662" i="17"/>
  <c r="L662" i="17"/>
  <c r="I663" i="17"/>
  <c r="N663" i="17" s="1" a="1"/>
  <c r="N663" i="17" s="1"/>
  <c r="J663" i="17"/>
  <c r="O663" i="17" s="1" a="1"/>
  <c r="O663" i="17" s="1"/>
  <c r="K663" i="17"/>
  <c r="L663" i="17"/>
  <c r="I664" i="17"/>
  <c r="N664" i="17" s="1" a="1"/>
  <c r="N664" i="17" s="1"/>
  <c r="J664" i="17"/>
  <c r="O664" i="17" s="1" a="1"/>
  <c r="O664" i="17" s="1"/>
  <c r="K664" i="17"/>
  <c r="L664" i="17"/>
  <c r="M664" i="17" s="1"/>
  <c r="I665" i="17"/>
  <c r="J665" i="17"/>
  <c r="O665" i="17" s="1" a="1"/>
  <c r="O665" i="17" s="1"/>
  <c r="K665" i="17"/>
  <c r="L665" i="17"/>
  <c r="M665" i="17" s="1"/>
  <c r="I666" i="17"/>
  <c r="J666" i="17"/>
  <c r="O666" i="17" s="1" a="1"/>
  <c r="O666" i="17" s="1"/>
  <c r="K666" i="17"/>
  <c r="L666" i="17"/>
  <c r="I667" i="17"/>
  <c r="N667" i="17" s="1" a="1"/>
  <c r="N667" i="17" s="1"/>
  <c r="J667" i="17"/>
  <c r="O667" i="17" s="1" a="1"/>
  <c r="O667" i="17" s="1"/>
  <c r="K667" i="17"/>
  <c r="L667" i="17"/>
  <c r="I668" i="17"/>
  <c r="N668" i="17" s="1" a="1"/>
  <c r="N668" i="17" s="1"/>
  <c r="J668" i="17"/>
  <c r="O668" i="17" s="1" a="1"/>
  <c r="O668" i="17" s="1"/>
  <c r="K668" i="17"/>
  <c r="L668" i="17"/>
  <c r="M668" i="17" s="1"/>
  <c r="I669" i="17"/>
  <c r="J669" i="17"/>
  <c r="O669" i="17" s="1" a="1"/>
  <c r="O669" i="17" s="1"/>
  <c r="K669" i="17"/>
  <c r="L669" i="17"/>
  <c r="M669" i="17" s="1"/>
  <c r="I670" i="17"/>
  <c r="J670" i="17"/>
  <c r="O670" i="17" s="1" a="1"/>
  <c r="O670" i="17" s="1"/>
  <c r="K670" i="17"/>
  <c r="L670" i="17"/>
  <c r="I671" i="17"/>
  <c r="J671" i="17"/>
  <c r="O671" i="17" s="1" a="1"/>
  <c r="O671" i="17" s="1"/>
  <c r="K671" i="17"/>
  <c r="L671" i="17"/>
  <c r="I672" i="17"/>
  <c r="N672" i="17" s="1" a="1"/>
  <c r="N672" i="17" s="1"/>
  <c r="J672" i="17"/>
  <c r="O672" i="17" s="1" a="1"/>
  <c r="O672" i="17" s="1"/>
  <c r="K672" i="17"/>
  <c r="L672" i="17"/>
  <c r="I673" i="17"/>
  <c r="J673" i="17"/>
  <c r="O673" i="17" s="1" a="1"/>
  <c r="O673" i="17" s="1"/>
  <c r="K673" i="17"/>
  <c r="L673" i="17"/>
  <c r="M673" i="17" s="1"/>
  <c r="I674" i="17"/>
  <c r="N674" i="17" s="1" a="1"/>
  <c r="N674" i="17" s="1"/>
  <c r="J674" i="17"/>
  <c r="O674" i="17" s="1" a="1"/>
  <c r="O674" i="17" s="1"/>
  <c r="K674" i="17"/>
  <c r="L674" i="17"/>
  <c r="I675" i="17"/>
  <c r="N675" i="17" s="1" a="1"/>
  <c r="N675" i="17" s="1"/>
  <c r="J675" i="17"/>
  <c r="O675" i="17" s="1" a="1"/>
  <c r="O675" i="17" s="1"/>
  <c r="K675" i="17"/>
  <c r="L675" i="17"/>
  <c r="I676" i="17"/>
  <c r="N676" i="17" s="1" a="1"/>
  <c r="N676" i="17" s="1"/>
  <c r="J676" i="17"/>
  <c r="O676" i="17" s="1" a="1"/>
  <c r="O676" i="17" s="1"/>
  <c r="K676" i="17"/>
  <c r="L676" i="17"/>
  <c r="I677" i="17"/>
  <c r="N677" i="17" s="1" a="1"/>
  <c r="N677" i="17" s="1"/>
  <c r="J677" i="17"/>
  <c r="O677" i="17" s="1" a="1"/>
  <c r="O677" i="17" s="1"/>
  <c r="K677" i="17"/>
  <c r="L677" i="17"/>
  <c r="M677" i="17" s="1"/>
  <c r="I678" i="17"/>
  <c r="N678" i="17" s="1" a="1"/>
  <c r="N678" i="17" s="1"/>
  <c r="J678" i="17"/>
  <c r="O678" i="17" s="1" a="1"/>
  <c r="O678" i="17" s="1"/>
  <c r="K678" i="17"/>
  <c r="L678" i="17"/>
  <c r="I679" i="17"/>
  <c r="N679" i="17" s="1" a="1"/>
  <c r="N679" i="17" s="1"/>
  <c r="J679" i="17"/>
  <c r="O679" i="17" s="1" a="1"/>
  <c r="O679" i="17" s="1"/>
  <c r="K679" i="17"/>
  <c r="L679" i="17"/>
  <c r="I680" i="17"/>
  <c r="N680" i="17" s="1" a="1"/>
  <c r="N680" i="17" s="1"/>
  <c r="J680" i="17"/>
  <c r="O680" i="17" s="1" a="1"/>
  <c r="O680" i="17" s="1"/>
  <c r="K680" i="17"/>
  <c r="L680" i="17"/>
  <c r="M680" i="17" s="1"/>
  <c r="I681" i="17"/>
  <c r="J681" i="17"/>
  <c r="O681" i="17" s="1" a="1"/>
  <c r="O681" i="17" s="1"/>
  <c r="K681" i="17"/>
  <c r="L681" i="17"/>
  <c r="M681" i="17" s="1"/>
  <c r="I682" i="17"/>
  <c r="J682" i="17"/>
  <c r="O682" i="17" s="1" a="1"/>
  <c r="O682" i="17" s="1"/>
  <c r="K682" i="17"/>
  <c r="L682" i="17"/>
  <c r="M682" i="17" s="1"/>
  <c r="I683" i="17"/>
  <c r="N683" i="17" s="1" a="1"/>
  <c r="N683" i="17" s="1"/>
  <c r="J683" i="17"/>
  <c r="O683" i="17" s="1" a="1"/>
  <c r="O683" i="17" s="1"/>
  <c r="K683" i="17"/>
  <c r="L683" i="17"/>
  <c r="I684" i="17"/>
  <c r="J684" i="17"/>
  <c r="O684" i="17" s="1" a="1"/>
  <c r="O684" i="17" s="1"/>
  <c r="K684" i="17"/>
  <c r="L684" i="17"/>
  <c r="I685" i="17"/>
  <c r="N685" i="17" s="1" a="1"/>
  <c r="N685" i="17" s="1"/>
  <c r="J685" i="17"/>
  <c r="O685" i="17" s="1" a="1"/>
  <c r="O685" i="17" s="1"/>
  <c r="K685" i="17"/>
  <c r="L685" i="17"/>
  <c r="M685" i="17" s="1"/>
  <c r="I686" i="17"/>
  <c r="J686" i="17"/>
  <c r="O686" i="17" s="1" a="1"/>
  <c r="O686" i="17" s="1"/>
  <c r="K686" i="17"/>
  <c r="L686" i="17"/>
  <c r="I687" i="17"/>
  <c r="N687" i="17" s="1" a="1"/>
  <c r="N687" i="17" s="1"/>
  <c r="J687" i="17"/>
  <c r="O687" i="17" s="1" a="1"/>
  <c r="O687" i="17" s="1"/>
  <c r="K687" i="17"/>
  <c r="L687" i="17"/>
  <c r="I688" i="17"/>
  <c r="N688" i="17" s="1" a="1"/>
  <c r="N688" i="17" s="1"/>
  <c r="J688" i="17"/>
  <c r="O688" i="17" s="1" a="1"/>
  <c r="O688" i="17" s="1"/>
  <c r="K688" i="17"/>
  <c r="L688" i="17"/>
  <c r="M688" i="17" s="1"/>
  <c r="I689" i="17"/>
  <c r="N689" i="17" s="1" a="1"/>
  <c r="N689" i="17" s="1"/>
  <c r="J689" i="17"/>
  <c r="O689" i="17" s="1" a="1"/>
  <c r="O689" i="17" s="1"/>
  <c r="K689" i="17"/>
  <c r="L689" i="17"/>
  <c r="M689" i="17" s="1"/>
  <c r="I690" i="17"/>
  <c r="J690" i="17"/>
  <c r="O690" i="17" s="1" a="1"/>
  <c r="O690" i="17" s="1"/>
  <c r="K690" i="17"/>
  <c r="L690" i="17"/>
  <c r="I691" i="17"/>
  <c r="N691" i="17" s="1" a="1"/>
  <c r="N691" i="17" s="1"/>
  <c r="J691" i="17"/>
  <c r="O691" i="17" s="1" a="1"/>
  <c r="O691" i="17" s="1"/>
  <c r="K691" i="17"/>
  <c r="L691" i="17"/>
  <c r="I692" i="17"/>
  <c r="N692" i="17" s="1" a="1"/>
  <c r="N692" i="17" s="1"/>
  <c r="J692" i="17"/>
  <c r="O692" i="17" s="1" a="1"/>
  <c r="O692" i="17" s="1"/>
  <c r="K692" i="17"/>
  <c r="L692" i="17"/>
  <c r="I693" i="17"/>
  <c r="N693" i="17" s="1" a="1"/>
  <c r="N693" i="17" s="1"/>
  <c r="J693" i="17"/>
  <c r="O693" i="17" s="1" a="1"/>
  <c r="O693" i="17" s="1"/>
  <c r="K693" i="17"/>
  <c r="L693" i="17"/>
  <c r="M693" i="17" s="1"/>
  <c r="I694" i="17"/>
  <c r="N694" i="17" s="1" a="1"/>
  <c r="N694" i="17" s="1"/>
  <c r="J694" i="17"/>
  <c r="O694" i="17" s="1" a="1"/>
  <c r="O694" i="17" s="1"/>
  <c r="K694" i="17"/>
  <c r="L694" i="17"/>
  <c r="I695" i="17"/>
  <c r="N695" i="17" s="1" a="1"/>
  <c r="N695" i="17" s="1"/>
  <c r="J695" i="17"/>
  <c r="O695" i="17" s="1" a="1"/>
  <c r="O695" i="17" s="1"/>
  <c r="K695" i="17"/>
  <c r="L695" i="17"/>
  <c r="I696" i="17"/>
  <c r="J696" i="17"/>
  <c r="O696" i="17" s="1" a="1"/>
  <c r="O696" i="17" s="1"/>
  <c r="K696" i="17"/>
  <c r="L696" i="17"/>
  <c r="I697" i="17"/>
  <c r="J697" i="17"/>
  <c r="O697" i="17" s="1" a="1"/>
  <c r="O697" i="17" s="1"/>
  <c r="K697" i="17"/>
  <c r="L697" i="17"/>
  <c r="M697" i="17" s="1"/>
  <c r="I698" i="17"/>
  <c r="J698" i="17"/>
  <c r="O698" i="17" s="1" a="1"/>
  <c r="O698" i="17" s="1"/>
  <c r="K698" i="17"/>
  <c r="L698" i="17"/>
  <c r="I699" i="17"/>
  <c r="J699" i="17"/>
  <c r="O699" i="17" s="1" a="1"/>
  <c r="O699" i="17" s="1"/>
  <c r="K699" i="17"/>
  <c r="L699" i="17"/>
  <c r="I700" i="17"/>
  <c r="N700" i="17" s="1" a="1"/>
  <c r="N700" i="17" s="1"/>
  <c r="J700" i="17"/>
  <c r="O700" i="17" s="1" a="1"/>
  <c r="O700" i="17" s="1"/>
  <c r="K700" i="17"/>
  <c r="L700" i="17"/>
  <c r="I701" i="17"/>
  <c r="N701" i="17" s="1" a="1"/>
  <c r="N701" i="17" s="1"/>
  <c r="J701" i="17"/>
  <c r="O701" i="17" s="1" a="1"/>
  <c r="O701" i="17" s="1"/>
  <c r="K701" i="17"/>
  <c r="L701" i="17"/>
  <c r="M701" i="17" s="1"/>
  <c r="I702" i="17"/>
  <c r="J702" i="17"/>
  <c r="O702" i="17" s="1" a="1"/>
  <c r="O702" i="17" s="1"/>
  <c r="K702" i="17"/>
  <c r="L702" i="17"/>
  <c r="M702" i="17" s="1"/>
  <c r="I703" i="17"/>
  <c r="N703" i="17" s="1" a="1"/>
  <c r="N703" i="17" s="1"/>
  <c r="J703" i="17"/>
  <c r="O703" i="17" s="1" a="1"/>
  <c r="O703" i="17" s="1"/>
  <c r="K703" i="17"/>
  <c r="L703" i="17"/>
  <c r="I704" i="17"/>
  <c r="N704" i="17" s="1" a="1"/>
  <c r="N704" i="17" s="1"/>
  <c r="J704" i="17"/>
  <c r="O704" i="17" s="1" a="1"/>
  <c r="O704" i="17" s="1"/>
  <c r="K704" i="17"/>
  <c r="L704" i="17"/>
  <c r="I705" i="17"/>
  <c r="N705" i="17" s="1" a="1"/>
  <c r="N705" i="17" s="1"/>
  <c r="J705" i="17"/>
  <c r="O705" i="17" s="1" a="1"/>
  <c r="O705" i="17" s="1"/>
  <c r="K705" i="17"/>
  <c r="L705" i="17"/>
  <c r="M705" i="17" s="1"/>
  <c r="I706" i="17"/>
  <c r="J706" i="17"/>
  <c r="O706" i="17" s="1" a="1"/>
  <c r="O706" i="17" s="1"/>
  <c r="K706" i="17"/>
  <c r="L706" i="17"/>
  <c r="I707" i="17"/>
  <c r="N707" i="17" s="1" a="1"/>
  <c r="N707" i="17" s="1"/>
  <c r="J707" i="17"/>
  <c r="O707" i="17" s="1" a="1"/>
  <c r="O707" i="17" s="1"/>
  <c r="K707" i="17"/>
  <c r="L707" i="17"/>
  <c r="I708" i="17"/>
  <c r="N708" i="17" s="1" a="1"/>
  <c r="N708" i="17" s="1"/>
  <c r="J708" i="17"/>
  <c r="O708" i="17" s="1" a="1"/>
  <c r="O708" i="17" s="1"/>
  <c r="K708" i="17"/>
  <c r="L708" i="17"/>
  <c r="M708" i="17" s="1"/>
  <c r="I709" i="17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I711" i="17"/>
  <c r="N711" i="17" s="1" a="1"/>
  <c r="N711" i="17" s="1"/>
  <c r="J711" i="17"/>
  <c r="O711" i="17" s="1" a="1"/>
  <c r="O711" i="17" s="1"/>
  <c r="K711" i="17"/>
  <c r="L711" i="17"/>
  <c r="I712" i="17"/>
  <c r="N712" i="17" s="1" a="1"/>
  <c r="N712" i="17" s="1"/>
  <c r="J712" i="17"/>
  <c r="O712" i="17" s="1" a="1"/>
  <c r="O712" i="17" s="1"/>
  <c r="K712" i="17"/>
  <c r="L712" i="17"/>
  <c r="M712" i="17" s="1"/>
  <c r="I713" i="17"/>
  <c r="J713" i="17"/>
  <c r="O713" i="17" s="1" a="1"/>
  <c r="O713" i="17" s="1"/>
  <c r="K713" i="17"/>
  <c r="L713" i="17"/>
  <c r="M713" i="17" s="1"/>
  <c r="I714" i="17"/>
  <c r="J714" i="17"/>
  <c r="O714" i="17" s="1" a="1"/>
  <c r="O714" i="17" s="1"/>
  <c r="K714" i="17"/>
  <c r="L714" i="17"/>
  <c r="M714" i="17" s="1"/>
  <c r="I715" i="17"/>
  <c r="N715" i="17" s="1" a="1"/>
  <c r="N715" i="17" s="1"/>
  <c r="J715" i="17"/>
  <c r="O715" i="17" s="1" a="1"/>
  <c r="O715" i="17" s="1"/>
  <c r="K715" i="17"/>
  <c r="L715" i="17"/>
  <c r="I716" i="17"/>
  <c r="N716" i="17" s="1" a="1"/>
  <c r="N716" i="17" s="1"/>
  <c r="J716" i="17"/>
  <c r="O716" i="17" s="1" a="1"/>
  <c r="O716" i="17" s="1"/>
  <c r="K716" i="17"/>
  <c r="L716" i="17"/>
  <c r="I717" i="17"/>
  <c r="J717" i="17"/>
  <c r="O717" i="17" s="1" a="1"/>
  <c r="O717" i="17" s="1"/>
  <c r="K717" i="17"/>
  <c r="L717" i="17"/>
  <c r="M717" i="17" s="1"/>
  <c r="I718" i="17"/>
  <c r="J718" i="17"/>
  <c r="O718" i="17" s="1" a="1"/>
  <c r="O718" i="17" s="1"/>
  <c r="K718" i="17"/>
  <c r="L718" i="17"/>
  <c r="I719" i="17"/>
  <c r="N719" i="17" s="1" a="1"/>
  <c r="N719" i="17" s="1"/>
  <c r="J719" i="17"/>
  <c r="O719" i="17" s="1" a="1"/>
  <c r="O719" i="17" s="1"/>
  <c r="K719" i="17"/>
  <c r="L719" i="17"/>
  <c r="I720" i="17"/>
  <c r="N720" i="17" s="1" a="1"/>
  <c r="N720" i="17" s="1"/>
  <c r="J720" i="17"/>
  <c r="O720" i="17" s="1" a="1"/>
  <c r="O720" i="17" s="1"/>
  <c r="K720" i="17"/>
  <c r="L720" i="17"/>
  <c r="I721" i="17"/>
  <c r="N721" i="17" s="1" a="1"/>
  <c r="N721" i="17" s="1"/>
  <c r="J721" i="17"/>
  <c r="O721" i="17" s="1" a="1"/>
  <c r="O721" i="17" s="1"/>
  <c r="K721" i="17"/>
  <c r="L721" i="17"/>
  <c r="M721" i="17" s="1"/>
  <c r="I722" i="17"/>
  <c r="J722" i="17"/>
  <c r="O722" i="17" s="1" a="1"/>
  <c r="O722" i="17" s="1"/>
  <c r="K722" i="17"/>
  <c r="L722" i="17"/>
  <c r="I723" i="17"/>
  <c r="N723" i="17" s="1" a="1"/>
  <c r="N723" i="17" s="1"/>
  <c r="J723" i="17"/>
  <c r="O723" i="17" s="1" a="1"/>
  <c r="O723" i="17" s="1"/>
  <c r="K723" i="17"/>
  <c r="L723" i="17"/>
  <c r="I724" i="17"/>
  <c r="J724" i="17"/>
  <c r="O724" i="17" s="1" a="1"/>
  <c r="O724" i="17" s="1"/>
  <c r="K724" i="17"/>
  <c r="L724" i="17"/>
  <c r="M724" i="17" s="1"/>
  <c r="I725" i="17"/>
  <c r="J725" i="17"/>
  <c r="O725" i="17" s="1" a="1"/>
  <c r="O725" i="17" s="1"/>
  <c r="K725" i="17"/>
  <c r="L725" i="17"/>
  <c r="M725" i="17" s="1"/>
  <c r="I726" i="17"/>
  <c r="N726" i="17" s="1" a="1"/>
  <c r="N726" i="17" s="1"/>
  <c r="J726" i="17"/>
  <c r="O726" i="17" s="1" a="1"/>
  <c r="O726" i="17" s="1"/>
  <c r="K726" i="17"/>
  <c r="L726" i="17"/>
  <c r="I727" i="17"/>
  <c r="N727" i="17" s="1" a="1"/>
  <c r="N727" i="17" s="1"/>
  <c r="J727" i="17"/>
  <c r="O727" i="17" s="1" a="1"/>
  <c r="O727" i="17" s="1"/>
  <c r="K727" i="17"/>
  <c r="L727" i="17"/>
  <c r="I728" i="17"/>
  <c r="N728" i="17" s="1" a="1"/>
  <c r="N728" i="17" s="1"/>
  <c r="J728" i="17"/>
  <c r="O728" i="17" s="1" a="1"/>
  <c r="O728" i="17" s="1"/>
  <c r="K728" i="17"/>
  <c r="L728" i="17"/>
  <c r="I729" i="17"/>
  <c r="J729" i="17"/>
  <c r="O729" i="17" s="1" a="1"/>
  <c r="O729" i="17" s="1"/>
  <c r="K729" i="17"/>
  <c r="L729" i="17"/>
  <c r="M729" i="17" s="1"/>
  <c r="I730" i="17"/>
  <c r="J730" i="17"/>
  <c r="O730" i="17" s="1" a="1"/>
  <c r="O730" i="17" s="1"/>
  <c r="K730" i="17"/>
  <c r="L730" i="17"/>
  <c r="I731" i="17"/>
  <c r="N731" i="17" s="1" a="1"/>
  <c r="N731" i="17" s="1"/>
  <c r="J731" i="17"/>
  <c r="O731" i="17" s="1" a="1"/>
  <c r="O731" i="17" s="1"/>
  <c r="K731" i="17"/>
  <c r="L731" i="17"/>
  <c r="I732" i="17"/>
  <c r="N732" i="17" s="1" a="1"/>
  <c r="N732" i="17" s="1"/>
  <c r="J732" i="17"/>
  <c r="O732" i="17" s="1" a="1"/>
  <c r="O732" i="17" s="1"/>
  <c r="K732" i="17"/>
  <c r="L732" i="17"/>
  <c r="I733" i="17"/>
  <c r="J733" i="17"/>
  <c r="O733" i="17" s="1" a="1"/>
  <c r="O733" i="17" s="1"/>
  <c r="K733" i="17"/>
  <c r="L733" i="17"/>
  <c r="M733" i="17" s="1"/>
  <c r="I734" i="17"/>
  <c r="J734" i="17"/>
  <c r="O734" i="17" s="1" a="1"/>
  <c r="O734" i="17" s="1"/>
  <c r="K734" i="17"/>
  <c r="L734" i="17"/>
  <c r="I735" i="17"/>
  <c r="N735" i="17" s="1" a="1"/>
  <c r="N735" i="17" s="1"/>
  <c r="J735" i="17"/>
  <c r="O735" i="17" s="1" a="1"/>
  <c r="O735" i="17" s="1"/>
  <c r="K735" i="17"/>
  <c r="L735" i="17"/>
  <c r="M735" i="17" s="1"/>
  <c r="I736" i="17"/>
  <c r="N736" i="17" s="1" a="1"/>
  <c r="N736" i="17" s="1"/>
  <c r="J736" i="17"/>
  <c r="O736" i="17" s="1" a="1"/>
  <c r="O736" i="17" s="1"/>
  <c r="K736" i="17"/>
  <c r="L736" i="17"/>
  <c r="M736" i="17" s="1"/>
  <c r="I737" i="17"/>
  <c r="J737" i="17"/>
  <c r="O737" i="17" s="1" a="1"/>
  <c r="O737" i="17" s="1"/>
  <c r="K737" i="17"/>
  <c r="L737" i="17"/>
  <c r="M737" i="17" s="1"/>
  <c r="I738" i="17"/>
  <c r="J738" i="17"/>
  <c r="O738" i="17" s="1" a="1"/>
  <c r="O738" i="17" s="1"/>
  <c r="K738" i="17"/>
  <c r="L738" i="17"/>
  <c r="M738" i="17" s="1"/>
  <c r="I739" i="17"/>
  <c r="N739" i="17" s="1" a="1"/>
  <c r="N739" i="17" s="1"/>
  <c r="J739" i="17"/>
  <c r="O739" i="17" s="1" a="1"/>
  <c r="O739" i="17" s="1"/>
  <c r="K739" i="17"/>
  <c r="L739" i="17"/>
  <c r="I740" i="17"/>
  <c r="N740" i="17" s="1" a="1"/>
  <c r="N740" i="17" s="1"/>
  <c r="J740" i="17"/>
  <c r="O740" i="17" s="1" a="1"/>
  <c r="O740" i="17" s="1"/>
  <c r="K740" i="17"/>
  <c r="L740" i="17"/>
  <c r="I741" i="17"/>
  <c r="J741" i="17"/>
  <c r="O741" i="17" s="1" a="1"/>
  <c r="O741" i="17" s="1"/>
  <c r="K741" i="17"/>
  <c r="L741" i="17"/>
  <c r="M741" i="17" s="1"/>
  <c r="I742" i="17"/>
  <c r="J742" i="17"/>
  <c r="O742" i="17" s="1" a="1"/>
  <c r="O742" i="17" s="1"/>
  <c r="K742" i="17"/>
  <c r="L742" i="17"/>
  <c r="I743" i="17"/>
  <c r="N743" i="17" s="1" a="1"/>
  <c r="N743" i="17" s="1"/>
  <c r="J743" i="17"/>
  <c r="O743" i="17" s="1" a="1"/>
  <c r="O743" i="17" s="1"/>
  <c r="K743" i="17"/>
  <c r="L743" i="17"/>
  <c r="I744" i="17"/>
  <c r="N744" i="17" s="1" a="1"/>
  <c r="N744" i="17" s="1"/>
  <c r="J744" i="17"/>
  <c r="O744" i="17" s="1" a="1"/>
  <c r="O744" i="17" s="1"/>
  <c r="K744" i="17"/>
  <c r="L744" i="17"/>
  <c r="M744" i="17" s="1"/>
  <c r="I745" i="17"/>
  <c r="N745" i="17" s="1" a="1"/>
  <c r="N745" i="17" s="1"/>
  <c r="J745" i="17"/>
  <c r="O745" i="17" s="1" a="1"/>
  <c r="O745" i="17" s="1"/>
  <c r="K745" i="17"/>
  <c r="L745" i="17"/>
  <c r="M745" i="17" s="1"/>
  <c r="I746" i="17"/>
  <c r="J746" i="17"/>
  <c r="O746" i="17" s="1" a="1"/>
  <c r="O746" i="17" s="1"/>
  <c r="K746" i="17"/>
  <c r="L746" i="17"/>
  <c r="I747" i="17"/>
  <c r="N747" i="17" s="1" a="1"/>
  <c r="N747" i="17" s="1"/>
  <c r="J747" i="17"/>
  <c r="O747" i="17" s="1" a="1"/>
  <c r="O747" i="17" s="1"/>
  <c r="K747" i="17"/>
  <c r="L747" i="17"/>
  <c r="I748" i="17"/>
  <c r="N748" i="17" s="1" a="1"/>
  <c r="N748" i="17" s="1"/>
  <c r="J748" i="17"/>
  <c r="O748" i="17" s="1" a="1"/>
  <c r="O748" i="17" s="1"/>
  <c r="K748" i="17"/>
  <c r="L748" i="17"/>
  <c r="M748" i="17" s="1"/>
  <c r="I749" i="17"/>
  <c r="J749" i="17"/>
  <c r="O749" i="17" s="1" a="1"/>
  <c r="O749" i="17" s="1"/>
  <c r="K749" i="17"/>
  <c r="L749" i="17"/>
  <c r="M749" i="17" s="1"/>
  <c r="I750" i="17"/>
  <c r="J750" i="17"/>
  <c r="O750" i="17" s="1" a="1"/>
  <c r="O750" i="17" s="1"/>
  <c r="K750" i="17"/>
  <c r="L750" i="17"/>
  <c r="I751" i="17"/>
  <c r="J751" i="17"/>
  <c r="O751" i="17" s="1" a="1"/>
  <c r="O751" i="17" s="1"/>
  <c r="K751" i="17"/>
  <c r="L751" i="17"/>
  <c r="I752" i="17"/>
  <c r="N752" i="17" s="1" a="1"/>
  <c r="N752" i="17" s="1"/>
  <c r="J752" i="17"/>
  <c r="O752" i="17" s="1" a="1"/>
  <c r="O752" i="17" s="1"/>
  <c r="K752" i="17"/>
  <c r="L752" i="17"/>
  <c r="I753" i="17"/>
  <c r="J753" i="17"/>
  <c r="O753" i="17" s="1" a="1"/>
  <c r="O753" i="17" s="1"/>
  <c r="K753" i="17"/>
  <c r="L753" i="17"/>
  <c r="M753" i="17" s="1"/>
  <c r="I754" i="17"/>
  <c r="N754" i="17" s="1" a="1"/>
  <c r="N754" i="17" s="1"/>
  <c r="J754" i="17"/>
  <c r="O754" i="17" s="1" a="1"/>
  <c r="O754" i="17" s="1"/>
  <c r="K754" i="17"/>
  <c r="L754" i="17"/>
  <c r="I755" i="17"/>
  <c r="N755" i="17" s="1" a="1"/>
  <c r="N755" i="17" s="1"/>
  <c r="J755" i="17"/>
  <c r="O755" i="17" s="1" a="1"/>
  <c r="O755" i="17" s="1"/>
  <c r="K755" i="17"/>
  <c r="L755" i="17"/>
  <c r="I756" i="17"/>
  <c r="N756" i="17" s="1" a="1"/>
  <c r="N756" i="17" s="1"/>
  <c r="J756" i="17"/>
  <c r="O756" i="17" s="1" a="1"/>
  <c r="O756" i="17" s="1"/>
  <c r="K756" i="17"/>
  <c r="L756" i="17"/>
  <c r="I757" i="17"/>
  <c r="J757" i="17"/>
  <c r="O757" i="17" s="1" a="1"/>
  <c r="O757" i="17" s="1"/>
  <c r="K757" i="17"/>
  <c r="L757" i="17"/>
  <c r="M757" i="17" s="1"/>
  <c r="I758" i="17"/>
  <c r="J758" i="17"/>
  <c r="O758" i="17" s="1" a="1"/>
  <c r="O758" i="17" s="1"/>
  <c r="K758" i="17"/>
  <c r="L758" i="17"/>
  <c r="I759" i="17"/>
  <c r="N759" i="17" s="1" a="1"/>
  <c r="N759" i="17" s="1"/>
  <c r="J759" i="17"/>
  <c r="O759" i="17" s="1" a="1"/>
  <c r="O759" i="17" s="1"/>
  <c r="K759" i="17"/>
  <c r="L759" i="17"/>
  <c r="I760" i="17"/>
  <c r="J760" i="17"/>
  <c r="O760" i="17" s="1" a="1"/>
  <c r="O760" i="17" s="1"/>
  <c r="K760" i="17"/>
  <c r="L760" i="17"/>
  <c r="M760" i="17" s="1"/>
  <c r="I761" i="17"/>
  <c r="N761" i="17" s="1" a="1"/>
  <c r="N761" i="17" s="1"/>
  <c r="J761" i="17"/>
  <c r="O761" i="17" s="1" a="1"/>
  <c r="O761" i="17" s="1"/>
  <c r="K761" i="17"/>
  <c r="L761" i="17"/>
  <c r="M761" i="17" s="1"/>
  <c r="I762" i="17"/>
  <c r="J762" i="17"/>
  <c r="O762" i="17" s="1" a="1"/>
  <c r="O762" i="17" s="1"/>
  <c r="K762" i="17"/>
  <c r="L762" i="17"/>
  <c r="I763" i="17"/>
  <c r="N763" i="17" s="1" a="1"/>
  <c r="N763" i="17" s="1"/>
  <c r="J763" i="17"/>
  <c r="O763" i="17" s="1" a="1"/>
  <c r="O763" i="17" s="1"/>
  <c r="K763" i="17"/>
  <c r="L763" i="17"/>
  <c r="M763" i="17" s="1"/>
  <c r="I764" i="17"/>
  <c r="N764" i="17" s="1" a="1"/>
  <c r="N764" i="17" s="1"/>
  <c r="J764" i="17"/>
  <c r="O764" i="17" s="1" a="1"/>
  <c r="O764" i="17" s="1"/>
  <c r="K764" i="17"/>
  <c r="L764" i="17"/>
  <c r="I765" i="17"/>
  <c r="J765" i="17"/>
  <c r="O765" i="17" s="1" a="1"/>
  <c r="O765" i="17" s="1"/>
  <c r="K765" i="17"/>
  <c r="L765" i="17"/>
  <c r="M765" i="17" s="1"/>
  <c r="I766" i="17"/>
  <c r="J766" i="17"/>
  <c r="O766" i="17" s="1" a="1"/>
  <c r="O766" i="17" s="1"/>
  <c r="K766" i="17"/>
  <c r="L766" i="17"/>
  <c r="I767" i="17"/>
  <c r="N767" i="17" s="1" a="1"/>
  <c r="N767" i="17" s="1"/>
  <c r="J767" i="17"/>
  <c r="O767" i="17" s="1" a="1"/>
  <c r="O767" i="17" s="1"/>
  <c r="K767" i="17"/>
  <c r="L767" i="17"/>
  <c r="M767" i="17" s="1"/>
  <c r="I768" i="17"/>
  <c r="N768" i="17" s="1" a="1"/>
  <c r="N768" i="17" s="1"/>
  <c r="J768" i="17"/>
  <c r="O768" i="17" s="1" a="1"/>
  <c r="O768" i="17" s="1"/>
  <c r="K768" i="17"/>
  <c r="L768" i="17"/>
  <c r="M768" i="17" s="1"/>
  <c r="I769" i="17"/>
  <c r="N769" i="17" s="1" a="1"/>
  <c r="N769" i="17" s="1"/>
  <c r="J769" i="17"/>
  <c r="O769" i="17" s="1" a="1"/>
  <c r="O769" i="17" s="1"/>
  <c r="K769" i="17"/>
  <c r="L769" i="17"/>
  <c r="M769" i="17" s="1"/>
  <c r="I770" i="17"/>
  <c r="J770" i="17"/>
  <c r="O770" i="17" s="1" a="1"/>
  <c r="O770" i="17" s="1"/>
  <c r="K770" i="17"/>
  <c r="L770" i="17"/>
  <c r="I771" i="17"/>
  <c r="N771" i="17" s="1" a="1"/>
  <c r="N771" i="17" s="1"/>
  <c r="J771" i="17"/>
  <c r="O771" i="17" s="1" a="1"/>
  <c r="O771" i="17" s="1"/>
  <c r="K771" i="17"/>
  <c r="L771" i="17"/>
  <c r="I772" i="17"/>
  <c r="N772" i="17" s="1" a="1"/>
  <c r="N772" i="17" s="1"/>
  <c r="J772" i="17"/>
  <c r="O772" i="17" s="1" a="1"/>
  <c r="O772" i="17" s="1"/>
  <c r="K772" i="17"/>
  <c r="L772" i="17"/>
  <c r="I773" i="17"/>
  <c r="J773" i="17"/>
  <c r="O773" i="17" s="1" a="1"/>
  <c r="O773" i="17" s="1"/>
  <c r="K773" i="17"/>
  <c r="L773" i="17"/>
  <c r="M773" i="17" s="1"/>
  <c r="I774" i="17"/>
  <c r="J774" i="17"/>
  <c r="O774" i="17" s="1" a="1"/>
  <c r="O774" i="17" s="1"/>
  <c r="K774" i="17"/>
  <c r="L774" i="17"/>
  <c r="M774" i="17" s="1"/>
  <c r="I775" i="17"/>
  <c r="N775" i="17" s="1" a="1"/>
  <c r="N775" i="17" s="1"/>
  <c r="J775" i="17"/>
  <c r="O775" i="17" s="1" a="1"/>
  <c r="O775" i="17" s="1"/>
  <c r="K775" i="17"/>
  <c r="L775" i="17"/>
  <c r="I776" i="17"/>
  <c r="N776" i="17" s="1" a="1"/>
  <c r="N776" i="17" s="1"/>
  <c r="J776" i="17"/>
  <c r="O776" i="17" s="1" a="1"/>
  <c r="O776" i="17" s="1"/>
  <c r="K776" i="17"/>
  <c r="L776" i="17"/>
  <c r="M776" i="17" s="1"/>
  <c r="I777" i="17"/>
  <c r="J777" i="17"/>
  <c r="O777" i="17" s="1" a="1"/>
  <c r="O777" i="17" s="1"/>
  <c r="K777" i="17"/>
  <c r="L777" i="17"/>
  <c r="M777" i="17" s="1"/>
  <c r="I778" i="17"/>
  <c r="J778" i="17"/>
  <c r="O778" i="17" s="1" a="1"/>
  <c r="O778" i="17" s="1"/>
  <c r="K778" i="17"/>
  <c r="L778" i="17"/>
  <c r="I779" i="17"/>
  <c r="N779" i="17" s="1" a="1"/>
  <c r="N779" i="17" s="1"/>
  <c r="J779" i="17"/>
  <c r="O779" i="17" s="1" a="1"/>
  <c r="O779" i="17" s="1"/>
  <c r="K779" i="17"/>
  <c r="L779" i="17"/>
  <c r="I780" i="17"/>
  <c r="N780" i="17" s="1" a="1"/>
  <c r="N780" i="17" s="1"/>
  <c r="J780" i="17"/>
  <c r="O780" i="17" s="1" a="1"/>
  <c r="O780" i="17" s="1"/>
  <c r="K780" i="17"/>
  <c r="L780" i="17"/>
  <c r="M780" i="17" s="1"/>
  <c r="I781" i="17"/>
  <c r="J781" i="17"/>
  <c r="O781" i="17" s="1" a="1"/>
  <c r="O781" i="17" s="1"/>
  <c r="K781" i="17"/>
  <c r="L781" i="17"/>
  <c r="M781" i="17" s="1"/>
  <c r="I782" i="17"/>
  <c r="J782" i="17"/>
  <c r="O782" i="17" s="1" a="1"/>
  <c r="O782" i="17" s="1"/>
  <c r="K782" i="17"/>
  <c r="L782" i="17"/>
  <c r="I783" i="17"/>
  <c r="N783" i="17" s="1" a="1"/>
  <c r="N783" i="17" s="1"/>
  <c r="J783" i="17"/>
  <c r="O783" i="17" s="1" a="1"/>
  <c r="O783" i="17" s="1"/>
  <c r="K783" i="17"/>
  <c r="L783" i="17"/>
  <c r="I784" i="17"/>
  <c r="N784" i="17" s="1" a="1"/>
  <c r="N784" i="17" s="1"/>
  <c r="J784" i="17"/>
  <c r="O784" i="17" s="1" a="1"/>
  <c r="O784" i="17" s="1"/>
  <c r="K784" i="17"/>
  <c r="L784" i="17"/>
  <c r="M784" i="17" s="1"/>
  <c r="I785" i="17"/>
  <c r="J785" i="17"/>
  <c r="O785" i="17" s="1" a="1"/>
  <c r="O785" i="17" s="1"/>
  <c r="K785" i="17"/>
  <c r="L785" i="17"/>
  <c r="M785" i="17" s="1"/>
  <c r="I786" i="17"/>
  <c r="N786" i="17" s="1" a="1"/>
  <c r="N786" i="17" s="1"/>
  <c r="J786" i="17"/>
  <c r="O786" i="17" s="1" a="1"/>
  <c r="O786" i="17" s="1"/>
  <c r="K786" i="17"/>
  <c r="L786" i="17"/>
  <c r="I787" i="17"/>
  <c r="N787" i="17" s="1" a="1"/>
  <c r="N787" i="17" s="1"/>
  <c r="J787" i="17"/>
  <c r="O787" i="17" s="1" a="1"/>
  <c r="O787" i="17" s="1"/>
  <c r="K787" i="17"/>
  <c r="L787" i="17"/>
  <c r="M787" i="17" s="1"/>
  <c r="I788" i="17"/>
  <c r="N788" i="17" s="1" a="1"/>
  <c r="N788" i="17" s="1"/>
  <c r="J788" i="17"/>
  <c r="O788" i="17" s="1" a="1"/>
  <c r="O788" i="17" s="1"/>
  <c r="K788" i="17"/>
  <c r="L788" i="17"/>
  <c r="M788" i="17" s="1"/>
  <c r="I789" i="17"/>
  <c r="N789" i="17" s="1" a="1"/>
  <c r="N789" i="17" s="1"/>
  <c r="J789" i="17"/>
  <c r="O789" i="17" s="1" a="1"/>
  <c r="O789" i="17" s="1"/>
  <c r="K789" i="17"/>
  <c r="L789" i="17"/>
  <c r="M789" i="17" s="1"/>
  <c r="I790" i="17"/>
  <c r="J790" i="17"/>
  <c r="O790" i="17" s="1" a="1"/>
  <c r="O790" i="17" s="1"/>
  <c r="K790" i="17"/>
  <c r="L790" i="17"/>
  <c r="I791" i="17"/>
  <c r="N791" i="17" s="1" a="1"/>
  <c r="N791" i="17" s="1"/>
  <c r="J791" i="17"/>
  <c r="O791" i="17" s="1" a="1"/>
  <c r="O791" i="17" s="1"/>
  <c r="K791" i="17"/>
  <c r="L791" i="17"/>
  <c r="M791" i="17" s="1"/>
  <c r="I792" i="17"/>
  <c r="N792" i="17" s="1" a="1"/>
  <c r="N792" i="17" s="1"/>
  <c r="J792" i="17"/>
  <c r="O792" i="17" s="1" a="1"/>
  <c r="O792" i="17" s="1"/>
  <c r="K792" i="17"/>
  <c r="L792" i="17"/>
  <c r="I793" i="17"/>
  <c r="J793" i="17"/>
  <c r="O793" i="17" s="1" a="1"/>
  <c r="O793" i="17" s="1"/>
  <c r="K793" i="17"/>
  <c r="L793" i="17"/>
  <c r="M793" i="17" s="1"/>
  <c r="I794" i="17"/>
  <c r="J794" i="17"/>
  <c r="O794" i="17" s="1" a="1"/>
  <c r="O794" i="17" s="1"/>
  <c r="K794" i="17"/>
  <c r="L794" i="17"/>
  <c r="I795" i="17"/>
  <c r="N795" i="17" s="1" a="1"/>
  <c r="N795" i="17" s="1"/>
  <c r="J795" i="17"/>
  <c r="O795" i="17" s="1" a="1"/>
  <c r="O795" i="17" s="1"/>
  <c r="K795" i="17"/>
  <c r="L795" i="17"/>
  <c r="I796" i="17"/>
  <c r="N796" i="17" s="1" a="1"/>
  <c r="N796" i="17" s="1"/>
  <c r="J796" i="17"/>
  <c r="O796" i="17" s="1" a="1"/>
  <c r="O796" i="17" s="1"/>
  <c r="K796" i="17"/>
  <c r="L796" i="17"/>
  <c r="I797" i="17"/>
  <c r="N797" i="17" s="1" a="1"/>
  <c r="N797" i="17" s="1"/>
  <c r="J797" i="17"/>
  <c r="O797" i="17" s="1" a="1"/>
  <c r="O797" i="17" s="1"/>
  <c r="K797" i="17"/>
  <c r="L797" i="17"/>
  <c r="M797" i="17" s="1"/>
  <c r="I798" i="17"/>
  <c r="J798" i="17"/>
  <c r="O798" i="17" s="1" a="1"/>
  <c r="O798" i="17" s="1"/>
  <c r="K798" i="17"/>
  <c r="L798" i="17"/>
  <c r="I799" i="17"/>
  <c r="N799" i="17" s="1" a="1"/>
  <c r="N799" i="17" s="1"/>
  <c r="J799" i="17"/>
  <c r="O799" i="17" s="1" a="1"/>
  <c r="O799" i="17" s="1"/>
  <c r="K799" i="17"/>
  <c r="L799" i="17"/>
  <c r="I800" i="17"/>
  <c r="N800" i="17" s="1" a="1"/>
  <c r="N800" i="17" s="1"/>
  <c r="J800" i="17"/>
  <c r="O800" i="17" s="1" a="1"/>
  <c r="O800" i="17" s="1"/>
  <c r="K800" i="17"/>
  <c r="L800" i="17"/>
  <c r="I801" i="17"/>
  <c r="N801" i="17" s="1" a="1"/>
  <c r="N801" i="17" s="1"/>
  <c r="J801" i="17"/>
  <c r="O801" i="17" s="1" a="1"/>
  <c r="O801" i="17" s="1"/>
  <c r="K801" i="17"/>
  <c r="L801" i="17"/>
  <c r="M801" i="17" s="1"/>
  <c r="I802" i="17"/>
  <c r="N802" i="17" s="1" a="1"/>
  <c r="N802" i="17" s="1"/>
  <c r="J802" i="17"/>
  <c r="O802" i="17" s="1" a="1"/>
  <c r="O802" i="17" s="1"/>
  <c r="K802" i="17"/>
  <c r="L802" i="17"/>
  <c r="I803" i="17"/>
  <c r="N803" i="17" s="1" a="1"/>
  <c r="N803" i="17" s="1"/>
  <c r="J803" i="17"/>
  <c r="O803" i="17" s="1" a="1"/>
  <c r="O803" i="17" s="1"/>
  <c r="K803" i="17"/>
  <c r="L803" i="17"/>
  <c r="I804" i="17"/>
  <c r="N804" i="17" s="1" a="1"/>
  <c r="N804" i="17" s="1"/>
  <c r="J804" i="17"/>
  <c r="O804" i="17" s="1" a="1"/>
  <c r="O804" i="17" s="1"/>
  <c r="K804" i="17"/>
  <c r="L804" i="17"/>
  <c r="M804" i="17" s="1"/>
  <c r="I805" i="17"/>
  <c r="J805" i="17"/>
  <c r="O805" i="17" s="1" a="1"/>
  <c r="O805" i="17" s="1"/>
  <c r="K805" i="17"/>
  <c r="L805" i="17"/>
  <c r="M805" i="17" s="1"/>
  <c r="I806" i="17"/>
  <c r="N806" i="17" s="1" a="1"/>
  <c r="N806" i="17" s="1"/>
  <c r="J806" i="17"/>
  <c r="O806" i="17" s="1" a="1"/>
  <c r="O806" i="17" s="1"/>
  <c r="K806" i="17"/>
  <c r="L806" i="17"/>
  <c r="I807" i="17"/>
  <c r="N807" i="17" s="1" a="1"/>
  <c r="N807" i="17" s="1"/>
  <c r="J807" i="17"/>
  <c r="O807" i="17" s="1" a="1"/>
  <c r="O807" i="17" s="1"/>
  <c r="K807" i="17"/>
  <c r="L807" i="17"/>
  <c r="I808" i="17"/>
  <c r="N808" i="17" s="1" a="1"/>
  <c r="N808" i="17" s="1"/>
  <c r="J808" i="17"/>
  <c r="O808" i="17" s="1" a="1"/>
  <c r="O808" i="17" s="1"/>
  <c r="K808" i="17"/>
  <c r="L808" i="17"/>
  <c r="I809" i="17"/>
  <c r="J809" i="17"/>
  <c r="O809" i="17" s="1" a="1"/>
  <c r="O809" i="17" s="1"/>
  <c r="K809" i="17"/>
  <c r="L809" i="17"/>
  <c r="M809" i="17" s="1"/>
  <c r="I810" i="17"/>
  <c r="J810" i="17"/>
  <c r="O810" i="17" s="1" a="1"/>
  <c r="O810" i="17" s="1"/>
  <c r="K810" i="17"/>
  <c r="L810" i="17"/>
  <c r="I811" i="17"/>
  <c r="N811" i="17" s="1" a="1"/>
  <c r="N811" i="17" s="1"/>
  <c r="J811" i="17"/>
  <c r="O811" i="17" s="1" a="1"/>
  <c r="O811" i="17" s="1"/>
  <c r="K811" i="17"/>
  <c r="L811" i="17"/>
  <c r="I812" i="17"/>
  <c r="N812" i="17" s="1" a="1"/>
  <c r="N812" i="17" s="1"/>
  <c r="J812" i="17"/>
  <c r="O812" i="17" s="1" a="1"/>
  <c r="O812" i="17" s="1"/>
  <c r="K812" i="17"/>
  <c r="L812" i="17"/>
  <c r="M812" i="17" s="1"/>
  <c r="I813" i="17"/>
  <c r="N813" i="17" s="1" a="1"/>
  <c r="N813" i="17" s="1"/>
  <c r="J813" i="17"/>
  <c r="O813" i="17" s="1" a="1"/>
  <c r="O813" i="17" s="1"/>
  <c r="K813" i="17"/>
  <c r="L813" i="17"/>
  <c r="M813" i="17" s="1"/>
  <c r="I814" i="17"/>
  <c r="J814" i="17"/>
  <c r="O814" i="17" s="1" a="1"/>
  <c r="O814" i="17" s="1"/>
  <c r="K814" i="17"/>
  <c r="L814" i="17"/>
  <c r="I815" i="17"/>
  <c r="N815" i="17" s="1" a="1"/>
  <c r="N815" i="17" s="1"/>
  <c r="J815" i="17"/>
  <c r="O815" i="17" s="1" a="1"/>
  <c r="O815" i="17" s="1"/>
  <c r="K815" i="17"/>
  <c r="L815" i="17"/>
  <c r="I816" i="17"/>
  <c r="N816" i="17" s="1" a="1"/>
  <c r="N816" i="17" s="1"/>
  <c r="J816" i="17"/>
  <c r="O816" i="17" s="1" a="1"/>
  <c r="O816" i="17" s="1"/>
  <c r="K816" i="17"/>
  <c r="L816" i="17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819" i="17"/>
  <c r="N819" i="17" s="1" a="1"/>
  <c r="N819" i="17" s="1"/>
  <c r="J819" i="17"/>
  <c r="O819" i="17" s="1" a="1"/>
  <c r="O819" i="17" s="1"/>
  <c r="K819" i="17"/>
  <c r="L819" i="17"/>
  <c r="I820" i="17"/>
  <c r="N820" i="17" s="1" a="1"/>
  <c r="N820" i="17" s="1"/>
  <c r="J820" i="17"/>
  <c r="O820" i="17" s="1" a="1"/>
  <c r="O820" i="17" s="1"/>
  <c r="K820" i="17"/>
  <c r="L820" i="17"/>
  <c r="I821" i="17"/>
  <c r="J821" i="17"/>
  <c r="O821" i="17" s="1" a="1"/>
  <c r="O821" i="17" s="1"/>
  <c r="K821" i="17"/>
  <c r="L821" i="17"/>
  <c r="M821" i="17" s="1"/>
  <c r="I822" i="17"/>
  <c r="N822" i="17" s="1" a="1"/>
  <c r="N822" i="17" s="1"/>
  <c r="J822" i="17"/>
  <c r="O822" i="17" s="1" a="1"/>
  <c r="O822" i="17" s="1"/>
  <c r="K822" i="17"/>
  <c r="L822" i="17"/>
  <c r="I823" i="17"/>
  <c r="N823" i="17" s="1" a="1"/>
  <c r="N823" i="17" s="1"/>
  <c r="J823" i="17"/>
  <c r="O823" i="17" s="1" a="1"/>
  <c r="O823" i="17" s="1"/>
  <c r="K823" i="17"/>
  <c r="L823" i="17"/>
  <c r="M823" i="17" s="1"/>
  <c r="I824" i="17"/>
  <c r="N824" i="17" s="1" a="1"/>
  <c r="N824" i="17" s="1"/>
  <c r="J824" i="17"/>
  <c r="O824" i="17" s="1" a="1"/>
  <c r="O824" i="17" s="1"/>
  <c r="K824" i="17"/>
  <c r="L824" i="17"/>
  <c r="I825" i="17"/>
  <c r="N825" i="17" s="1" a="1"/>
  <c r="N825" i="17" s="1"/>
  <c r="J825" i="17"/>
  <c r="O825" i="17" s="1" a="1"/>
  <c r="O825" i="17" s="1"/>
  <c r="K825" i="17"/>
  <c r="L825" i="17"/>
  <c r="M825" i="17" s="1"/>
  <c r="I826" i="17"/>
  <c r="J826" i="17"/>
  <c r="O826" i="17" s="1" a="1"/>
  <c r="O826" i="17" s="1"/>
  <c r="K826" i="17"/>
  <c r="L826" i="17"/>
  <c r="I827" i="17"/>
  <c r="N827" i="17" s="1" a="1"/>
  <c r="N827" i="17" s="1"/>
  <c r="J827" i="17"/>
  <c r="O827" i="17" s="1" a="1"/>
  <c r="O827" i="17" s="1"/>
  <c r="K827" i="17"/>
  <c r="L827" i="17"/>
  <c r="I828" i="17"/>
  <c r="J828" i="17"/>
  <c r="O828" i="17" s="1" a="1"/>
  <c r="O828" i="17" s="1"/>
  <c r="K828" i="17"/>
  <c r="L828" i="17"/>
  <c r="M828" i="17" s="1"/>
  <c r="I829" i="17"/>
  <c r="N829" i="17" s="1" a="1"/>
  <c r="N829" i="17" s="1"/>
  <c r="J829" i="17"/>
  <c r="O829" i="17" s="1" a="1"/>
  <c r="O829" i="17" s="1"/>
  <c r="K829" i="17"/>
  <c r="L829" i="17"/>
  <c r="M829" i="17" s="1"/>
  <c r="I830" i="17"/>
  <c r="J830" i="17"/>
  <c r="O830" i="17" s="1" a="1"/>
  <c r="O830" i="17" s="1"/>
  <c r="K830" i="17"/>
  <c r="L830" i="17"/>
  <c r="I831" i="17"/>
  <c r="N831" i="17" s="1" a="1"/>
  <c r="N831" i="17" s="1"/>
  <c r="J831" i="17"/>
  <c r="O831" i="17" s="1" a="1"/>
  <c r="O831" i="17" s="1"/>
  <c r="K831" i="17"/>
  <c r="L831" i="17"/>
  <c r="I832" i="17"/>
  <c r="N832" i="17" s="1" a="1"/>
  <c r="N832" i="17" s="1"/>
  <c r="J832" i="17"/>
  <c r="O832" i="17" s="1" a="1"/>
  <c r="O832" i="17" s="1"/>
  <c r="K832" i="17"/>
  <c r="L832" i="17"/>
  <c r="I833" i="17"/>
  <c r="N833" i="17" s="1" a="1"/>
  <c r="N833" i="17" s="1"/>
  <c r="J833" i="17"/>
  <c r="O833" i="17" s="1" a="1"/>
  <c r="O833" i="17" s="1"/>
  <c r="K833" i="17"/>
  <c r="L833" i="17"/>
  <c r="M833" i="17" s="1"/>
  <c r="I834" i="17"/>
  <c r="N834" i="17" s="1" a="1"/>
  <c r="N834" i="17" s="1"/>
  <c r="J834" i="17"/>
  <c r="O834" i="17" s="1" a="1"/>
  <c r="O834" i="17" s="1"/>
  <c r="K834" i="17"/>
  <c r="L834" i="17"/>
  <c r="I835" i="17"/>
  <c r="J835" i="17"/>
  <c r="O835" i="17" s="1" a="1"/>
  <c r="O835" i="17" s="1"/>
  <c r="K835" i="17"/>
  <c r="L835" i="17"/>
  <c r="M835" i="17" s="1"/>
  <c r="I836" i="17"/>
  <c r="N836" i="17" s="1" a="1"/>
  <c r="N836" i="17" s="1"/>
  <c r="J836" i="17"/>
  <c r="O836" i="17" s="1" a="1"/>
  <c r="O836" i="17" s="1"/>
  <c r="K836" i="17"/>
  <c r="L836" i="17"/>
  <c r="M836" i="17" s="1"/>
  <c r="I837" i="17"/>
  <c r="J837" i="17"/>
  <c r="O837" i="17" s="1" a="1"/>
  <c r="O837" i="17" s="1"/>
  <c r="K837" i="17"/>
  <c r="L837" i="17"/>
  <c r="M837" i="17" s="1"/>
  <c r="I838" i="17"/>
  <c r="J838" i="17"/>
  <c r="O838" i="17" s="1" a="1"/>
  <c r="O838" i="17" s="1"/>
  <c r="K838" i="17"/>
  <c r="L838" i="17"/>
  <c r="I839" i="17"/>
  <c r="N839" i="17" s="1" a="1"/>
  <c r="N839" i="17" s="1"/>
  <c r="J839" i="17"/>
  <c r="O839" i="17" s="1" a="1"/>
  <c r="O839" i="17" s="1"/>
  <c r="K839" i="17"/>
  <c r="L839" i="17"/>
  <c r="I840" i="17"/>
  <c r="N840" i="17" s="1" a="1"/>
  <c r="N840" i="17" s="1"/>
  <c r="J840" i="17"/>
  <c r="O840" i="17" s="1" a="1"/>
  <c r="O840" i="17" s="1"/>
  <c r="K840" i="17"/>
  <c r="L840" i="17"/>
  <c r="I841" i="17"/>
  <c r="N841" i="17" s="1" a="1"/>
  <c r="N841" i="17" s="1"/>
  <c r="J841" i="17"/>
  <c r="O841" i="17" s="1" a="1"/>
  <c r="O841" i="17" s="1"/>
  <c r="K841" i="17"/>
  <c r="L841" i="17"/>
  <c r="M841" i="17" s="1"/>
  <c r="I842" i="17"/>
  <c r="J842" i="17"/>
  <c r="O842" i="17" s="1" a="1"/>
  <c r="O842" i="17" s="1"/>
  <c r="K842" i="17"/>
  <c r="L842" i="17"/>
  <c r="I843" i="17"/>
  <c r="N843" i="17" s="1" a="1"/>
  <c r="N843" i="17" s="1"/>
  <c r="J843" i="17"/>
  <c r="O843" i="17" s="1" a="1"/>
  <c r="O843" i="17" s="1"/>
  <c r="K843" i="17"/>
  <c r="L843" i="17"/>
  <c r="I844" i="17"/>
  <c r="N844" i="17" s="1" a="1"/>
  <c r="N844" i="17" s="1"/>
  <c r="J844" i="17"/>
  <c r="O844" i="17" s="1" a="1"/>
  <c r="O844" i="17" s="1"/>
  <c r="K844" i="17"/>
  <c r="L844" i="17"/>
  <c r="M844" i="17" s="1"/>
  <c r="I845" i="17"/>
  <c r="N845" i="17" s="1" a="1"/>
  <c r="N845" i="17" s="1"/>
  <c r="J845" i="17"/>
  <c r="O845" i="17" s="1" a="1"/>
  <c r="O845" i="17" s="1"/>
  <c r="K845" i="17"/>
  <c r="L845" i="17"/>
  <c r="M845" i="17" s="1"/>
  <c r="I846" i="17"/>
  <c r="N846" i="17" s="1" a="1"/>
  <c r="N846" i="17" s="1"/>
  <c r="J846" i="17"/>
  <c r="O846" i="17" s="1" a="1"/>
  <c r="O846" i="17" s="1"/>
  <c r="K846" i="17"/>
  <c r="L846" i="17"/>
  <c r="M846" i="17" s="1"/>
  <c r="I847" i="17"/>
  <c r="N847" i="17" s="1" a="1"/>
  <c r="N847" i="17" s="1"/>
  <c r="J847" i="17"/>
  <c r="O847" i="17" s="1" a="1"/>
  <c r="O847" i="17" s="1"/>
  <c r="K847" i="17"/>
  <c r="L847" i="17"/>
  <c r="I848" i="17"/>
  <c r="J848" i="17"/>
  <c r="O848" i="17" s="1" a="1"/>
  <c r="O848" i="17" s="1"/>
  <c r="K848" i="17"/>
  <c r="L848" i="17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I851" i="17"/>
  <c r="N851" i="17" s="1" a="1"/>
  <c r="N851" i="17" s="1"/>
  <c r="J851" i="17"/>
  <c r="O851" i="17" s="1" a="1"/>
  <c r="O851" i="17" s="1"/>
  <c r="K851" i="17"/>
  <c r="L851" i="17"/>
  <c r="I852" i="17"/>
  <c r="N852" i="17" s="1" a="1"/>
  <c r="N852" i="17" s="1"/>
  <c r="J852" i="17"/>
  <c r="O852" i="17" s="1" a="1"/>
  <c r="O852" i="17" s="1"/>
  <c r="K852" i="17"/>
  <c r="L852" i="17"/>
  <c r="I853" i="17"/>
  <c r="N853" i="17" s="1" a="1"/>
  <c r="N853" i="17" s="1"/>
  <c r="J853" i="17"/>
  <c r="O853" i="17" s="1" a="1"/>
  <c r="O853" i="17" s="1"/>
  <c r="K853" i="17"/>
  <c r="L853" i="17"/>
  <c r="M853" i="17" s="1"/>
  <c r="I854" i="17"/>
  <c r="N854" i="17" s="1" a="1"/>
  <c r="N854" i="17" s="1"/>
  <c r="J854" i="17"/>
  <c r="O854" i="17" s="1" a="1"/>
  <c r="O854" i="17" s="1"/>
  <c r="K854" i="17"/>
  <c r="L854" i="17"/>
  <c r="I855" i="17"/>
  <c r="N855" i="17" s="1" a="1"/>
  <c r="N855" i="17" s="1"/>
  <c r="J855" i="17"/>
  <c r="O855" i="17" s="1" a="1"/>
  <c r="O855" i="17" s="1"/>
  <c r="K855" i="17"/>
  <c r="L855" i="17"/>
  <c r="M855" i="17" s="1"/>
  <c r="I856" i="17"/>
  <c r="N856" i="17" s="1" a="1"/>
  <c r="N856" i="17" s="1"/>
  <c r="J856" i="17"/>
  <c r="O856" i="17" s="1" a="1"/>
  <c r="O856" i="17" s="1"/>
  <c r="K856" i="17"/>
  <c r="L856" i="17"/>
  <c r="M856" i="17" s="1"/>
  <c r="I857" i="17"/>
  <c r="J857" i="17"/>
  <c r="O857" i="17" s="1" a="1"/>
  <c r="O857" i="17" s="1"/>
  <c r="K857" i="17"/>
  <c r="L857" i="17"/>
  <c r="M857" i="17" s="1"/>
  <c r="I858" i="17"/>
  <c r="J858" i="17"/>
  <c r="O858" i="17" s="1" a="1"/>
  <c r="O858" i="17" s="1"/>
  <c r="K858" i="17"/>
  <c r="L858" i="17"/>
  <c r="I859" i="17"/>
  <c r="N859" i="17" s="1" a="1"/>
  <c r="N859" i="17" s="1"/>
  <c r="J859" i="17"/>
  <c r="O859" i="17" s="1" a="1"/>
  <c r="O859" i="17" s="1"/>
  <c r="K859" i="17"/>
  <c r="L859" i="17"/>
  <c r="M859" i="17" s="1"/>
  <c r="I860" i="17"/>
  <c r="N860" i="17" s="1" a="1"/>
  <c r="N860" i="17" s="1"/>
  <c r="J860" i="17"/>
  <c r="O860" i="17" s="1" a="1"/>
  <c r="O860" i="17" s="1"/>
  <c r="K860" i="17"/>
  <c r="L860" i="17"/>
  <c r="M860" i="17" s="1"/>
  <c r="I861" i="17"/>
  <c r="J861" i="17"/>
  <c r="O861" i="17" s="1" a="1"/>
  <c r="O861" i="17" s="1"/>
  <c r="K861" i="17"/>
  <c r="L861" i="17"/>
  <c r="M861" i="17" s="1"/>
  <c r="I862" i="17"/>
  <c r="N862" i="17" s="1" a="1"/>
  <c r="N862" i="17" s="1"/>
  <c r="J862" i="17"/>
  <c r="O862" i="17" s="1" a="1"/>
  <c r="O862" i="17" s="1"/>
  <c r="K862" i="17"/>
  <c r="L862" i="17"/>
  <c r="I863" i="17"/>
  <c r="N863" i="17" s="1" a="1"/>
  <c r="N863" i="17" s="1"/>
  <c r="J863" i="17"/>
  <c r="O863" i="17" s="1" a="1"/>
  <c r="O863" i="17" s="1"/>
  <c r="K863" i="17"/>
  <c r="L863" i="17"/>
  <c r="I864" i="17"/>
  <c r="N864" i="17" s="1" a="1"/>
  <c r="N864" i="17" s="1"/>
  <c r="J864" i="17"/>
  <c r="O864" i="17" s="1" a="1"/>
  <c r="O864" i="17" s="1"/>
  <c r="K864" i="17"/>
  <c r="L864" i="17"/>
  <c r="I865" i="17"/>
  <c r="J865" i="17"/>
  <c r="O865" i="17" s="1" a="1"/>
  <c r="O865" i="17" s="1"/>
  <c r="K865" i="17"/>
  <c r="L865" i="17"/>
  <c r="M865" i="17" s="1"/>
  <c r="I866" i="17"/>
  <c r="N866" i="17" s="1" a="1"/>
  <c r="N866" i="17" s="1"/>
  <c r="J866" i="17"/>
  <c r="O866" i="17" s="1" a="1"/>
  <c r="O866" i="17" s="1"/>
  <c r="K866" i="17"/>
  <c r="L866" i="17"/>
  <c r="I867" i="17"/>
  <c r="N867" i="17" s="1" a="1"/>
  <c r="N867" i="17" s="1"/>
  <c r="J867" i="17"/>
  <c r="O867" i="17" s="1" a="1"/>
  <c r="O867" i="17" s="1"/>
  <c r="K867" i="17"/>
  <c r="L867" i="17"/>
  <c r="I868" i="17"/>
  <c r="N868" i="17" s="1" a="1"/>
  <c r="N868" i="17" s="1"/>
  <c r="J868" i="17"/>
  <c r="O868" i="17" s="1" a="1"/>
  <c r="O868" i="17" s="1"/>
  <c r="K868" i="17"/>
  <c r="L868" i="17"/>
  <c r="M868" i="17" s="1"/>
  <c r="I869" i="17"/>
  <c r="N869" i="17" s="1" a="1"/>
  <c r="N869" i="17" s="1"/>
  <c r="J869" i="17"/>
  <c r="O869" i="17" s="1" a="1"/>
  <c r="O869" i="17" s="1"/>
  <c r="K869" i="17"/>
  <c r="L869" i="17"/>
  <c r="M869" i="17" s="1"/>
  <c r="I870" i="17"/>
  <c r="N870" i="17" s="1" a="1"/>
  <c r="N870" i="17" s="1"/>
  <c r="J870" i="17"/>
  <c r="O870" i="17" s="1" a="1"/>
  <c r="O870" i="17" s="1"/>
  <c r="K870" i="17"/>
  <c r="L870" i="17"/>
  <c r="I871" i="17"/>
  <c r="N871" i="17" s="1" a="1"/>
  <c r="N871" i="17" s="1"/>
  <c r="J871" i="17"/>
  <c r="O871" i="17" s="1" a="1"/>
  <c r="O871" i="17" s="1"/>
  <c r="K871" i="17"/>
  <c r="L871" i="17"/>
  <c r="M871" i="17" s="1"/>
  <c r="I872" i="17"/>
  <c r="N872" i="17" s="1" a="1"/>
  <c r="N872" i="17" s="1"/>
  <c r="J872" i="17"/>
  <c r="O872" i="17" s="1" a="1"/>
  <c r="O872" i="17" s="1"/>
  <c r="K872" i="17"/>
  <c r="L872" i="17"/>
  <c r="I873" i="17"/>
  <c r="N873" i="17" s="1" a="1"/>
  <c r="N873" i="17" s="1"/>
  <c r="J873" i="17"/>
  <c r="O873" i="17" s="1" a="1"/>
  <c r="O873" i="17" s="1"/>
  <c r="K873" i="17"/>
  <c r="L873" i="17"/>
  <c r="M873" i="17" s="1"/>
  <c r="I874" i="17"/>
  <c r="J874" i="17"/>
  <c r="O874" i="17" s="1" a="1"/>
  <c r="O874" i="17" s="1"/>
  <c r="K874" i="17"/>
  <c r="L874" i="17"/>
  <c r="I875" i="17"/>
  <c r="N875" i="17" s="1" a="1"/>
  <c r="N875" i="17" s="1"/>
  <c r="J875" i="17"/>
  <c r="O875" i="17" s="1" a="1"/>
  <c r="O875" i="17" s="1"/>
  <c r="K875" i="17"/>
  <c r="L875" i="17"/>
  <c r="I876" i="17"/>
  <c r="N876" i="17" s="1" a="1"/>
  <c r="N876" i="17" s="1"/>
  <c r="J876" i="17"/>
  <c r="O876" i="17" s="1" a="1"/>
  <c r="O876" i="17" s="1"/>
  <c r="K876" i="17"/>
  <c r="L876" i="17"/>
  <c r="M876" i="17" s="1"/>
  <c r="I877" i="17"/>
  <c r="N877" i="17" s="1" a="1"/>
  <c r="N877" i="17" s="1"/>
  <c r="J877" i="17"/>
  <c r="O877" i="17" s="1" a="1"/>
  <c r="O877" i="17" s="1"/>
  <c r="K877" i="17"/>
  <c r="L877" i="17"/>
  <c r="M877" i="17" s="1"/>
  <c r="I878" i="17"/>
  <c r="J878" i="17"/>
  <c r="O878" i="17" s="1" a="1"/>
  <c r="O878" i="17" s="1"/>
  <c r="K878" i="17"/>
  <c r="L878" i="17"/>
  <c r="I879" i="17"/>
  <c r="N879" i="17" s="1" a="1"/>
  <c r="N879" i="17" s="1"/>
  <c r="J879" i="17"/>
  <c r="O879" i="17" s="1" a="1"/>
  <c r="O879" i="17" s="1"/>
  <c r="K879" i="17"/>
  <c r="L879" i="17"/>
  <c r="M879" i="17" s="1"/>
  <c r="I880" i="17"/>
  <c r="N880" i="17" s="1" a="1"/>
  <c r="N880" i="17" s="1"/>
  <c r="J880" i="17"/>
  <c r="O880" i="17" s="1" a="1"/>
  <c r="O880" i="17" s="1"/>
  <c r="K880" i="17"/>
  <c r="L880" i="17"/>
  <c r="I881" i="17"/>
  <c r="N881" i="17" s="1" a="1"/>
  <c r="N881" i="17" s="1"/>
  <c r="J881" i="17"/>
  <c r="O881" i="17" s="1" a="1"/>
  <c r="O881" i="17" s="1"/>
  <c r="K881" i="17"/>
  <c r="L881" i="17"/>
  <c r="M881" i="17" s="1"/>
  <c r="I882" i="17"/>
  <c r="N882" i="17" s="1" a="1"/>
  <c r="N882" i="17" s="1"/>
  <c r="J882" i="17"/>
  <c r="O882" i="17" s="1" a="1"/>
  <c r="O882" i="17" s="1"/>
  <c r="K882" i="17"/>
  <c r="L882" i="17"/>
  <c r="I883" i="17"/>
  <c r="N883" i="17" s="1" a="1"/>
  <c r="N883" i="17" s="1"/>
  <c r="J883" i="17"/>
  <c r="O883" i="17" s="1" a="1"/>
  <c r="O883" i="17" s="1"/>
  <c r="K883" i="17"/>
  <c r="L883" i="17"/>
  <c r="I884" i="17"/>
  <c r="N884" i="17" s="1" a="1"/>
  <c r="N884" i="17" s="1"/>
  <c r="J884" i="17"/>
  <c r="O884" i="17" s="1" a="1"/>
  <c r="O884" i="17" s="1"/>
  <c r="K884" i="17"/>
  <c r="L884" i="17"/>
  <c r="M884" i="17" s="1"/>
  <c r="I885" i="17"/>
  <c r="N885" i="17" s="1" a="1"/>
  <c r="N885" i="17" s="1"/>
  <c r="J885" i="17"/>
  <c r="O885" i="17" s="1" a="1"/>
  <c r="O885" i="17" s="1"/>
  <c r="K885" i="17"/>
  <c r="L885" i="17"/>
  <c r="M885" i="17" s="1"/>
  <c r="I886" i="17"/>
  <c r="N886" i="17" s="1" a="1"/>
  <c r="N886" i="17" s="1"/>
  <c r="J886" i="17"/>
  <c r="O886" i="17" s="1" a="1"/>
  <c r="O886" i="17" s="1"/>
  <c r="K886" i="17"/>
  <c r="L886" i="17"/>
  <c r="I887" i="17"/>
  <c r="N887" i="17" s="1" a="1"/>
  <c r="N887" i="17" s="1"/>
  <c r="J887" i="17"/>
  <c r="O887" i="17" s="1" a="1"/>
  <c r="O887" i="17" s="1"/>
  <c r="K887" i="17"/>
  <c r="L887" i="17"/>
  <c r="M887" i="17" s="1"/>
  <c r="I888" i="17"/>
  <c r="N888" i="17" s="1" a="1"/>
  <c r="N888" i="17" s="1"/>
  <c r="J888" i="17"/>
  <c r="O888" i="17" s="1" a="1"/>
  <c r="O888" i="17" s="1"/>
  <c r="K888" i="17"/>
  <c r="L888" i="17"/>
  <c r="M888" i="17" s="1"/>
  <c r="I889" i="17"/>
  <c r="N889" i="17" s="1" a="1"/>
  <c r="N889" i="17" s="1"/>
  <c r="J889" i="17"/>
  <c r="O889" i="17" s="1" a="1"/>
  <c r="O889" i="17" s="1"/>
  <c r="K889" i="17"/>
  <c r="L889" i="17"/>
  <c r="M889" i="17" s="1"/>
  <c r="I890" i="17"/>
  <c r="J890" i="17"/>
  <c r="O890" i="17" s="1" a="1"/>
  <c r="O890" i="17" s="1"/>
  <c r="K890" i="17"/>
  <c r="L890" i="17"/>
  <c r="I891" i="17"/>
  <c r="N891" i="17" s="1" a="1"/>
  <c r="N891" i="17" s="1"/>
  <c r="J891" i="17"/>
  <c r="O891" i="17" s="1" a="1"/>
  <c r="O891" i="17" s="1"/>
  <c r="K891" i="17"/>
  <c r="L891" i="17"/>
  <c r="I892" i="17"/>
  <c r="N892" i="17" s="1" a="1"/>
  <c r="N892" i="17" s="1"/>
  <c r="J892" i="17"/>
  <c r="O892" i="17" s="1" a="1"/>
  <c r="O892" i="17" s="1"/>
  <c r="K892" i="17"/>
  <c r="L892" i="17"/>
  <c r="M892" i="17" s="1"/>
  <c r="I893" i="17"/>
  <c r="J893" i="17"/>
  <c r="O893" i="17" s="1" a="1"/>
  <c r="O893" i="17" s="1"/>
  <c r="K893" i="17"/>
  <c r="L893" i="17"/>
  <c r="M893" i="17" s="1"/>
  <c r="I894" i="17"/>
  <c r="J894" i="17"/>
  <c r="O894" i="17" s="1" a="1"/>
  <c r="O894" i="17" s="1"/>
  <c r="K894" i="17"/>
  <c r="L894" i="17"/>
  <c r="I895" i="17"/>
  <c r="N895" i="17" s="1" a="1"/>
  <c r="N895" i="17" s="1"/>
  <c r="J895" i="17"/>
  <c r="O895" i="17" s="1" a="1"/>
  <c r="O895" i="17" s="1"/>
  <c r="K895" i="17"/>
  <c r="L895" i="17"/>
  <c r="M895" i="17" s="1"/>
  <c r="I896" i="17"/>
  <c r="N896" i="17" s="1" a="1"/>
  <c r="N896" i="17" s="1"/>
  <c r="J896" i="17"/>
  <c r="O896" i="17" s="1" a="1"/>
  <c r="O896" i="17" s="1"/>
  <c r="K896" i="17"/>
  <c r="L896" i="17"/>
  <c r="M896" i="17" s="1"/>
  <c r="I897" i="17"/>
  <c r="N897" i="17" s="1" a="1"/>
  <c r="N897" i="17" s="1"/>
  <c r="J897" i="17"/>
  <c r="O897" i="17" s="1" a="1"/>
  <c r="O897" i="17" s="1"/>
  <c r="K897" i="17"/>
  <c r="L897" i="17"/>
  <c r="M897" i="17" s="1"/>
  <c r="I898" i="17"/>
  <c r="N898" i="17" s="1" a="1"/>
  <c r="N898" i="17" s="1"/>
  <c r="J898" i="17"/>
  <c r="O898" i="17" s="1" a="1"/>
  <c r="O898" i="17" s="1"/>
  <c r="K898" i="17"/>
  <c r="L898" i="17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901" i="17"/>
  <c r="J901" i="17"/>
  <c r="O901" i="17" s="1" a="1"/>
  <c r="O901" i="17" s="1"/>
  <c r="K901" i="17"/>
  <c r="L901" i="17"/>
  <c r="M901" i="17" s="1"/>
  <c r="I902" i="17"/>
  <c r="J902" i="17"/>
  <c r="O902" i="17" s="1" a="1"/>
  <c r="O902" i="17" s="1"/>
  <c r="K902" i="17"/>
  <c r="L902" i="17"/>
  <c r="I903" i="17"/>
  <c r="N903" i="17" s="1" a="1"/>
  <c r="N903" i="17" s="1"/>
  <c r="J903" i="17"/>
  <c r="O903" i="17" s="1" a="1"/>
  <c r="O903" i="17" s="1"/>
  <c r="K903" i="17"/>
  <c r="L903" i="17"/>
  <c r="I904" i="17"/>
  <c r="J904" i="17"/>
  <c r="O904" i="17" s="1" a="1"/>
  <c r="O904" i="17" s="1"/>
  <c r="K904" i="17"/>
  <c r="L904" i="17"/>
  <c r="M904" i="17" s="1"/>
  <c r="I905" i="17"/>
  <c r="N905" i="17" s="1" a="1"/>
  <c r="N905" i="17" s="1"/>
  <c r="J905" i="17"/>
  <c r="O905" i="17" s="1" a="1"/>
  <c r="O905" i="17" s="1"/>
  <c r="K905" i="17"/>
  <c r="L905" i="17"/>
  <c r="M905" i="17" s="1"/>
  <c r="I906" i="17"/>
  <c r="J906" i="17"/>
  <c r="O906" i="17" s="1" a="1"/>
  <c r="O906" i="17" s="1"/>
  <c r="K906" i="17"/>
  <c r="L906" i="17"/>
  <c r="I907" i="17"/>
  <c r="N907" i="17" s="1" a="1"/>
  <c r="N907" i="17" s="1"/>
  <c r="J907" i="17"/>
  <c r="O907" i="17" s="1" a="1"/>
  <c r="O907" i="17" s="1"/>
  <c r="K907" i="17"/>
  <c r="L907" i="17"/>
  <c r="M907" i="17" s="1"/>
  <c r="I908" i="17"/>
  <c r="N908" i="17" s="1" a="1"/>
  <c r="N908" i="17" s="1"/>
  <c r="J908" i="17"/>
  <c r="O908" i="17" s="1" a="1"/>
  <c r="O908" i="17" s="1"/>
  <c r="K908" i="17"/>
  <c r="L908" i="17"/>
  <c r="M908" i="17" s="1"/>
  <c r="I909" i="17"/>
  <c r="N909" i="17" s="1" a="1"/>
  <c r="N909" i="17" s="1"/>
  <c r="J909" i="17"/>
  <c r="O909" i="17" s="1" a="1"/>
  <c r="O909" i="17" s="1"/>
  <c r="K909" i="17"/>
  <c r="L909" i="17"/>
  <c r="M909" i="17" s="1"/>
  <c r="I910" i="17"/>
  <c r="J910" i="17"/>
  <c r="O910" i="17" s="1" a="1"/>
  <c r="O910" i="17" s="1"/>
  <c r="K910" i="17"/>
  <c r="L910" i="17"/>
  <c r="I911" i="17"/>
  <c r="N911" i="17" s="1" a="1"/>
  <c r="N911" i="17" s="1"/>
  <c r="J911" i="17"/>
  <c r="O911" i="17" s="1" a="1"/>
  <c r="O911" i="17" s="1"/>
  <c r="K911" i="17"/>
  <c r="L911" i="17"/>
  <c r="I912" i="17"/>
  <c r="N912" i="17" s="1" a="1"/>
  <c r="N912" i="17" s="1"/>
  <c r="J912" i="17"/>
  <c r="O912" i="17" s="1" a="1"/>
  <c r="O912" i="17" s="1"/>
  <c r="K912" i="17"/>
  <c r="L912" i="17"/>
  <c r="M912" i="17" s="1"/>
  <c r="I913" i="17"/>
  <c r="N913" i="17" s="1" a="1"/>
  <c r="N913" i="17" s="1"/>
  <c r="J913" i="17"/>
  <c r="O913" i="17" s="1" a="1"/>
  <c r="O913" i="17" s="1"/>
  <c r="K913" i="17"/>
  <c r="L913" i="17"/>
  <c r="M913" i="17" s="1"/>
  <c r="I914" i="17"/>
  <c r="N914" i="17" s="1" a="1"/>
  <c r="N914" i="17" s="1"/>
  <c r="J914" i="17"/>
  <c r="O914" i="17" s="1" a="1"/>
  <c r="O914" i="17" s="1"/>
  <c r="K914" i="17"/>
  <c r="L914" i="17"/>
  <c r="M914" i="17" s="1"/>
  <c r="I915" i="17"/>
  <c r="N915" i="17" s="1" a="1"/>
  <c r="N915" i="17" s="1"/>
  <c r="J915" i="17"/>
  <c r="O915" i="17" s="1" a="1"/>
  <c r="O915" i="17" s="1"/>
  <c r="K915" i="17"/>
  <c r="L915" i="17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I919" i="17"/>
  <c r="N919" i="17" s="1" a="1"/>
  <c r="N919" i="17" s="1"/>
  <c r="J919" i="17"/>
  <c r="O919" i="17" s="1" a="1"/>
  <c r="O919" i="17" s="1"/>
  <c r="K919" i="17"/>
  <c r="L919" i="17"/>
  <c r="I920" i="17"/>
  <c r="N920" i="17" s="1" a="1"/>
  <c r="N920" i="17" s="1"/>
  <c r="J920" i="17"/>
  <c r="O920" i="17" s="1" a="1"/>
  <c r="O920" i="17" s="1"/>
  <c r="K920" i="17"/>
  <c r="L920" i="17"/>
  <c r="M920" i="17" s="1"/>
  <c r="I921" i="17"/>
  <c r="N921" i="17" s="1" a="1"/>
  <c r="N921" i="17" s="1"/>
  <c r="J921" i="17"/>
  <c r="O921" i="17" s="1" a="1"/>
  <c r="O921" i="17" s="1"/>
  <c r="K921" i="17"/>
  <c r="L921" i="17"/>
  <c r="M921" i="17" s="1"/>
  <c r="I922" i="17"/>
  <c r="J922" i="17"/>
  <c r="O922" i="17" s="1" a="1"/>
  <c r="O922" i="17" s="1"/>
  <c r="K922" i="17"/>
  <c r="L922" i="17"/>
  <c r="I923" i="17"/>
  <c r="N923" i="17" s="1" a="1"/>
  <c r="N923" i="17" s="1"/>
  <c r="J923" i="17"/>
  <c r="O923" i="17" s="1" a="1"/>
  <c r="O923" i="17" s="1"/>
  <c r="K923" i="17"/>
  <c r="L923" i="17"/>
  <c r="M923" i="17" s="1"/>
  <c r="I924" i="17"/>
  <c r="J924" i="17"/>
  <c r="O924" i="17" s="1" a="1"/>
  <c r="O924" i="17" s="1"/>
  <c r="K924" i="17"/>
  <c r="L924" i="17"/>
  <c r="M924" i="17" s="1"/>
  <c r="I925" i="17"/>
  <c r="N925" i="17" s="1" a="1"/>
  <c r="N925" i="17" s="1"/>
  <c r="J925" i="17"/>
  <c r="O925" i="17" s="1" a="1"/>
  <c r="O925" i="17" s="1"/>
  <c r="K925" i="17"/>
  <c r="L925" i="17"/>
  <c r="M925" i="17" s="1"/>
  <c r="I926" i="17"/>
  <c r="N926" i="17" s="1" a="1"/>
  <c r="N926" i="17" s="1"/>
  <c r="J926" i="17"/>
  <c r="O926" i="17" s="1" a="1"/>
  <c r="O926" i="17" s="1"/>
  <c r="K926" i="17"/>
  <c r="L926" i="17"/>
  <c r="I927" i="17"/>
  <c r="N927" i="17" s="1" a="1"/>
  <c r="N927" i="17" s="1"/>
  <c r="J927" i="17"/>
  <c r="O927" i="17" s="1" a="1"/>
  <c r="O927" i="17" s="1"/>
  <c r="K927" i="17"/>
  <c r="L927" i="17"/>
  <c r="I928" i="17"/>
  <c r="N928" i="17" s="1" a="1"/>
  <c r="N928" i="17" s="1"/>
  <c r="J928" i="17"/>
  <c r="O928" i="17" s="1" a="1"/>
  <c r="O928" i="17" s="1"/>
  <c r="K928" i="17"/>
  <c r="L928" i="17"/>
  <c r="M928" i="17" s="1"/>
  <c r="I929" i="17"/>
  <c r="J929" i="17"/>
  <c r="O929" i="17" s="1" a="1"/>
  <c r="O929" i="17" s="1"/>
  <c r="K929" i="17"/>
  <c r="L929" i="17"/>
  <c r="M929" i="17" s="1"/>
  <c r="I930" i="17"/>
  <c r="N930" i="17" s="1" a="1"/>
  <c r="N930" i="17" s="1"/>
  <c r="J930" i="17"/>
  <c r="O930" i="17" s="1" a="1"/>
  <c r="O930" i="17" s="1"/>
  <c r="K930" i="17"/>
  <c r="L930" i="17"/>
  <c r="I931" i="17"/>
  <c r="N931" i="17" s="1" a="1"/>
  <c r="N931" i="17" s="1"/>
  <c r="J931" i="17"/>
  <c r="O931" i="17" s="1" a="1"/>
  <c r="O931" i="17" s="1"/>
  <c r="K931" i="17"/>
  <c r="L931" i="17"/>
  <c r="I932" i="17"/>
  <c r="J932" i="17"/>
  <c r="O932" i="17" s="1" a="1"/>
  <c r="O932" i="17" s="1"/>
  <c r="K932" i="17"/>
  <c r="L932" i="17"/>
  <c r="M932" i="17" s="1"/>
  <c r="I933" i="17"/>
  <c r="N933" i="17" s="1" a="1"/>
  <c r="N933" i="17" s="1"/>
  <c r="J933" i="17"/>
  <c r="O933" i="17" s="1" a="1"/>
  <c r="O933" i="17" s="1"/>
  <c r="K933" i="17"/>
  <c r="L933" i="17"/>
  <c r="M933" i="17" s="1"/>
  <c r="I934" i="17"/>
  <c r="N934" i="17" s="1" a="1"/>
  <c r="N934" i="17" s="1"/>
  <c r="J934" i="17"/>
  <c r="O934" i="17" s="1" a="1"/>
  <c r="O934" i="17" s="1"/>
  <c r="K934" i="17"/>
  <c r="L934" i="17"/>
  <c r="I935" i="17"/>
  <c r="N935" i="17" s="1" a="1"/>
  <c r="N935" i="17" s="1"/>
  <c r="J935" i="17"/>
  <c r="O935" i="17" s="1" a="1"/>
  <c r="O935" i="17" s="1"/>
  <c r="K935" i="17"/>
  <c r="L935" i="17"/>
  <c r="I936" i="17"/>
  <c r="N936" i="17" s="1" a="1"/>
  <c r="N936" i="17" s="1"/>
  <c r="J936" i="17"/>
  <c r="O936" i="17" s="1" a="1"/>
  <c r="O936" i="17" s="1"/>
  <c r="K936" i="17"/>
  <c r="L936" i="17"/>
  <c r="M936" i="17" s="1"/>
  <c r="I937" i="17"/>
  <c r="N937" i="17" s="1" a="1"/>
  <c r="N937" i="17" s="1"/>
  <c r="J937" i="17"/>
  <c r="O937" i="17" s="1" a="1"/>
  <c r="O937" i="17" s="1"/>
  <c r="K937" i="17"/>
  <c r="L937" i="17"/>
  <c r="M937" i="17" s="1"/>
  <c r="I938" i="17"/>
  <c r="N938" i="17" s="1" a="1"/>
  <c r="N938" i="17" s="1"/>
  <c r="J938" i="17"/>
  <c r="O938" i="17" s="1" a="1"/>
  <c r="O938" i="17" s="1"/>
  <c r="K938" i="17"/>
  <c r="L938" i="17"/>
  <c r="I939" i="17"/>
  <c r="N939" i="17" s="1" a="1"/>
  <c r="N939" i="17" s="1"/>
  <c r="J939" i="17"/>
  <c r="O939" i="17" s="1" a="1"/>
  <c r="O939" i="17" s="1"/>
  <c r="K939" i="17"/>
  <c r="L939" i="17"/>
  <c r="M939" i="17" s="1"/>
  <c r="I940" i="17"/>
  <c r="N940" i="17" s="1" a="1"/>
  <c r="N940" i="17" s="1"/>
  <c r="J940" i="17"/>
  <c r="O940" i="17" s="1" a="1"/>
  <c r="O940" i="17" s="1"/>
  <c r="K940" i="17"/>
  <c r="L940" i="17"/>
  <c r="I941" i="17"/>
  <c r="N941" i="17" s="1" a="1"/>
  <c r="N941" i="17" s="1"/>
  <c r="J941" i="17"/>
  <c r="O941" i="17" s="1" a="1"/>
  <c r="O941" i="17" s="1"/>
  <c r="K941" i="17"/>
  <c r="L941" i="17"/>
  <c r="M941" i="17" s="1"/>
  <c r="I942" i="17"/>
  <c r="J942" i="17"/>
  <c r="O942" i="17" s="1" a="1"/>
  <c r="O942" i="17" s="1"/>
  <c r="K942" i="17"/>
  <c r="L942" i="17"/>
  <c r="I943" i="17"/>
  <c r="N943" i="17" s="1" a="1"/>
  <c r="N943" i="17" s="1"/>
  <c r="J943" i="17"/>
  <c r="O943" i="17" s="1" a="1"/>
  <c r="O943" i="17" s="1"/>
  <c r="K943" i="17"/>
  <c r="L943" i="17"/>
  <c r="I944" i="17"/>
  <c r="N944" i="17" s="1" a="1"/>
  <c r="N944" i="17" s="1"/>
  <c r="J944" i="17"/>
  <c r="O944" i="17" s="1" a="1"/>
  <c r="O944" i="17" s="1"/>
  <c r="K944" i="17"/>
  <c r="L944" i="17"/>
  <c r="I945" i="17"/>
  <c r="J945" i="17"/>
  <c r="O945" i="17" s="1" a="1"/>
  <c r="O945" i="17" s="1"/>
  <c r="K945" i="17"/>
  <c r="L945" i="17"/>
  <c r="M945" i="17" s="1"/>
  <c r="I946" i="17"/>
  <c r="N946" i="17" s="1" a="1"/>
  <c r="N946" i="17" s="1"/>
  <c r="J946" i="17"/>
  <c r="O946" i="17" s="1" a="1"/>
  <c r="O946" i="17" s="1"/>
  <c r="K946" i="17"/>
  <c r="L946" i="17"/>
  <c r="M946" i="17" s="1"/>
  <c r="I947" i="17"/>
  <c r="N947" i="17" s="1" a="1"/>
  <c r="N947" i="17" s="1"/>
  <c r="J947" i="17"/>
  <c r="O947" i="17" s="1" a="1"/>
  <c r="O947" i="17" s="1"/>
  <c r="K947" i="17"/>
  <c r="L947" i="17"/>
  <c r="M947" i="17" s="1"/>
  <c r="I948" i="17"/>
  <c r="N948" i="17" s="1" a="1"/>
  <c r="N948" i="17" s="1"/>
  <c r="J948" i="17"/>
  <c r="O948" i="17" s="1" a="1"/>
  <c r="O948" i="17" s="1"/>
  <c r="K948" i="17"/>
  <c r="L948" i="17"/>
  <c r="M948" i="17" s="1"/>
  <c r="I949" i="17"/>
  <c r="N949" i="17" s="1" a="1"/>
  <c r="N949" i="17" s="1"/>
  <c r="J949" i="17"/>
  <c r="O949" i="17" s="1" a="1"/>
  <c r="O949" i="17" s="1"/>
  <c r="K949" i="17"/>
  <c r="L949" i="17"/>
  <c r="M949" i="17" s="1"/>
  <c r="I950" i="17"/>
  <c r="N950" i="17" s="1" a="1"/>
  <c r="N950" i="17" s="1"/>
  <c r="J950" i="17"/>
  <c r="O950" i="17" s="1" a="1"/>
  <c r="O950" i="17" s="1"/>
  <c r="K950" i="17"/>
  <c r="L950" i="17"/>
  <c r="I951" i="17"/>
  <c r="N951" i="17" s="1" a="1"/>
  <c r="N951" i="17" s="1"/>
  <c r="J951" i="17"/>
  <c r="O951" i="17" s="1" a="1"/>
  <c r="O951" i="17" s="1"/>
  <c r="K951" i="17"/>
  <c r="L951" i="17"/>
  <c r="M951" i="17" s="1"/>
  <c r="I952" i="17"/>
  <c r="N952" i="17" s="1" a="1"/>
  <c r="N952" i="17" s="1"/>
  <c r="J952" i="17"/>
  <c r="O952" i="17" s="1" a="1"/>
  <c r="O952" i="17" s="1"/>
  <c r="K952" i="17"/>
  <c r="L952" i="17"/>
  <c r="M952" i="17" s="1"/>
  <c r="I953" i="17"/>
  <c r="N953" i="17" s="1" a="1"/>
  <c r="N953" i="17" s="1"/>
  <c r="J953" i="17"/>
  <c r="O953" i="17" s="1" a="1"/>
  <c r="O953" i="17" s="1"/>
  <c r="K953" i="17"/>
  <c r="L953" i="17"/>
  <c r="M953" i="17" s="1"/>
  <c r="I954" i="17"/>
  <c r="N954" i="17" s="1" a="1"/>
  <c r="N954" i="17" s="1"/>
  <c r="J954" i="17"/>
  <c r="O954" i="17" s="1" a="1"/>
  <c r="O954" i="17" s="1"/>
  <c r="K954" i="17"/>
  <c r="L954" i="17"/>
  <c r="I955" i="17"/>
  <c r="N955" i="17" s="1" a="1"/>
  <c r="N955" i="17" s="1"/>
  <c r="J955" i="17"/>
  <c r="O955" i="17" s="1" a="1"/>
  <c r="O955" i="17" s="1"/>
  <c r="K955" i="17"/>
  <c r="L955" i="17"/>
  <c r="M955" i="17" s="1"/>
  <c r="I956" i="17"/>
  <c r="N956" i="17" s="1" a="1"/>
  <c r="N956" i="17" s="1"/>
  <c r="J956" i="17"/>
  <c r="O956" i="17" s="1" a="1"/>
  <c r="O956" i="17" s="1"/>
  <c r="K956" i="17"/>
  <c r="L956" i="17"/>
  <c r="M956" i="17" s="1"/>
  <c r="I957" i="17"/>
  <c r="N957" i="17" s="1" a="1"/>
  <c r="N957" i="17" s="1"/>
  <c r="J957" i="17"/>
  <c r="O957" i="17" s="1" a="1"/>
  <c r="O957" i="17" s="1"/>
  <c r="K957" i="17"/>
  <c r="L957" i="17"/>
  <c r="M957" i="17" s="1"/>
  <c r="I958" i="17"/>
  <c r="N958" i="17" s="1" a="1"/>
  <c r="N958" i="17" s="1"/>
  <c r="J958" i="17"/>
  <c r="O958" i="17" s="1" a="1"/>
  <c r="O958" i="17" s="1"/>
  <c r="K958" i="17"/>
  <c r="L958" i="17"/>
  <c r="I959" i="17"/>
  <c r="N959" i="17" s="1" a="1"/>
  <c r="N959" i="17" s="1"/>
  <c r="J959" i="17"/>
  <c r="O959" i="17" s="1" a="1"/>
  <c r="O959" i="17" s="1"/>
  <c r="K959" i="17"/>
  <c r="L959" i="17"/>
  <c r="M959" i="17" s="1"/>
  <c r="I960" i="17"/>
  <c r="N960" i="17" s="1" a="1"/>
  <c r="N960" i="17" s="1"/>
  <c r="J960" i="17"/>
  <c r="O960" i="17" s="1" a="1"/>
  <c r="O960" i="17" s="1"/>
  <c r="K960" i="17"/>
  <c r="L960" i="17"/>
  <c r="M960" i="17" s="1"/>
  <c r="I961" i="17"/>
  <c r="N961" i="17" s="1" a="1"/>
  <c r="N961" i="17" s="1"/>
  <c r="J961" i="17"/>
  <c r="O961" i="17" s="1" a="1"/>
  <c r="O961" i="17" s="1"/>
  <c r="K961" i="17"/>
  <c r="L961" i="17"/>
  <c r="M961" i="17" s="1"/>
  <c r="I962" i="17"/>
  <c r="N962" i="17" s="1" a="1"/>
  <c r="N962" i="17" s="1"/>
  <c r="J962" i="17"/>
  <c r="O962" i="17" s="1" a="1"/>
  <c r="O962" i="17" s="1"/>
  <c r="K962" i="17"/>
  <c r="L962" i="17"/>
  <c r="I963" i="17"/>
  <c r="N963" i="17" s="1" a="1"/>
  <c r="N963" i="17" s="1"/>
  <c r="J963" i="17"/>
  <c r="O963" i="17" s="1" a="1"/>
  <c r="O963" i="17" s="1"/>
  <c r="K963" i="17"/>
  <c r="L963" i="17"/>
  <c r="I964" i="17"/>
  <c r="N964" i="17" s="1" a="1"/>
  <c r="N964" i="17" s="1"/>
  <c r="J964" i="17"/>
  <c r="O964" i="17" s="1" a="1"/>
  <c r="O964" i="17" s="1"/>
  <c r="K964" i="17"/>
  <c r="L964" i="17"/>
  <c r="M964" i="17" s="1"/>
  <c r="I965" i="17"/>
  <c r="J965" i="17"/>
  <c r="O965" i="17" s="1" a="1"/>
  <c r="O965" i="17" s="1"/>
  <c r="K965" i="17"/>
  <c r="L965" i="17"/>
  <c r="M965" i="17" s="1"/>
  <c r="I966" i="17"/>
  <c r="N966" i="17" s="1" a="1"/>
  <c r="N966" i="17" s="1"/>
  <c r="J966" i="17"/>
  <c r="O966" i="17" s="1" a="1"/>
  <c r="O966" i="17" s="1"/>
  <c r="K966" i="17"/>
  <c r="L966" i="17"/>
  <c r="I967" i="17"/>
  <c r="N967" i="17" s="1" a="1"/>
  <c r="N967" i="17" s="1"/>
  <c r="J967" i="17"/>
  <c r="O967" i="17" s="1" a="1"/>
  <c r="O967" i="17" s="1"/>
  <c r="K967" i="17"/>
  <c r="L967" i="17"/>
  <c r="I968" i="17"/>
  <c r="N968" i="17" s="1" a="1"/>
  <c r="N968" i="17" s="1"/>
  <c r="J968" i="17"/>
  <c r="O968" i="17" s="1" a="1"/>
  <c r="O968" i="17" s="1"/>
  <c r="K968" i="17"/>
  <c r="L968" i="17"/>
  <c r="I969" i="17"/>
  <c r="J969" i="17"/>
  <c r="O969" i="17" s="1" a="1"/>
  <c r="O969" i="17" s="1"/>
  <c r="K969" i="17"/>
  <c r="L969" i="17"/>
  <c r="M969" i="17" s="1"/>
  <c r="I970" i="17"/>
  <c r="J970" i="17"/>
  <c r="O970" i="17" s="1" a="1"/>
  <c r="O970" i="17" s="1"/>
  <c r="K970" i="17"/>
  <c r="L970" i="17"/>
  <c r="I971" i="17"/>
  <c r="N971" i="17" s="1" a="1"/>
  <c r="N971" i="17" s="1"/>
  <c r="J971" i="17"/>
  <c r="O971" i="17" s="1" a="1"/>
  <c r="O971" i="17" s="1"/>
  <c r="K971" i="17"/>
  <c r="L971" i="17"/>
  <c r="I972" i="17"/>
  <c r="N972" i="17" s="1" a="1"/>
  <c r="N972" i="17" s="1"/>
  <c r="J972" i="17"/>
  <c r="O972" i="17" s="1" a="1"/>
  <c r="O972" i="17" s="1"/>
  <c r="K972" i="17"/>
  <c r="L972" i="17"/>
  <c r="M972" i="17" s="1"/>
  <c r="I973" i="17"/>
  <c r="J973" i="17"/>
  <c r="O973" i="17" s="1" a="1"/>
  <c r="O973" i="17" s="1"/>
  <c r="K973" i="17"/>
  <c r="L973" i="17"/>
  <c r="M973" i="17" s="1"/>
  <c r="I974" i="17"/>
  <c r="N974" i="17" s="1" a="1"/>
  <c r="N974" i="17" s="1"/>
  <c r="J974" i="17"/>
  <c r="O974" i="17" s="1" a="1"/>
  <c r="O974" i="17" s="1"/>
  <c r="K974" i="17"/>
  <c r="L974" i="17"/>
  <c r="M974" i="17" s="1"/>
  <c r="I975" i="17"/>
  <c r="N975" i="17" s="1" a="1"/>
  <c r="N975" i="17" s="1"/>
  <c r="J975" i="17"/>
  <c r="O975" i="17" s="1" a="1"/>
  <c r="O975" i="17" s="1"/>
  <c r="K975" i="17"/>
  <c r="L975" i="17"/>
  <c r="M975" i="17" s="1"/>
  <c r="I976" i="17"/>
  <c r="N976" i="17" s="1" a="1"/>
  <c r="N976" i="17" s="1"/>
  <c r="J976" i="17"/>
  <c r="O976" i="17" s="1" a="1"/>
  <c r="O976" i="17" s="1"/>
  <c r="K976" i="17"/>
  <c r="L976" i="17"/>
  <c r="M976" i="17" s="1"/>
  <c r="I977" i="17"/>
  <c r="J977" i="17"/>
  <c r="O977" i="17" s="1" a="1"/>
  <c r="O977" i="17" s="1"/>
  <c r="K977" i="17"/>
  <c r="L977" i="17"/>
  <c r="M977" i="17" s="1"/>
  <c r="I978" i="17"/>
  <c r="N978" i="17" s="1" a="1"/>
  <c r="N978" i="17" s="1"/>
  <c r="J978" i="17"/>
  <c r="O978" i="17" s="1" a="1"/>
  <c r="O978" i="17" s="1"/>
  <c r="K978" i="17"/>
  <c r="L978" i="17"/>
  <c r="M978" i="17" s="1"/>
  <c r="I979" i="17"/>
  <c r="N979" i="17" s="1" a="1"/>
  <c r="N979" i="17" s="1"/>
  <c r="J979" i="17"/>
  <c r="O979" i="17" s="1" a="1"/>
  <c r="O979" i="17" s="1"/>
  <c r="K979" i="17"/>
  <c r="L979" i="17"/>
  <c r="M979" i="17" s="1"/>
  <c r="I980" i="17"/>
  <c r="N980" i="17" s="1" a="1"/>
  <c r="N980" i="17" s="1"/>
  <c r="J980" i="17"/>
  <c r="O980" i="17" s="1" a="1"/>
  <c r="O980" i="17" s="1"/>
  <c r="K980" i="17"/>
  <c r="L980" i="17"/>
  <c r="M980" i="17" s="1"/>
  <c r="I981" i="17"/>
  <c r="N981" i="17" s="1" a="1"/>
  <c r="N981" i="17" s="1"/>
  <c r="J981" i="17"/>
  <c r="O981" i="17" s="1" a="1"/>
  <c r="O981" i="17" s="1"/>
  <c r="K981" i="17"/>
  <c r="L981" i="17"/>
  <c r="M981" i="17" s="1"/>
  <c r="I982" i="17"/>
  <c r="N982" i="17" s="1" a="1"/>
  <c r="N982" i="17" s="1"/>
  <c r="J982" i="17"/>
  <c r="O982" i="17" s="1" a="1"/>
  <c r="O982" i="17" s="1"/>
  <c r="K982" i="17"/>
  <c r="L982" i="17"/>
  <c r="M982" i="17" s="1"/>
  <c r="I983" i="17"/>
  <c r="N983" i="17" s="1" a="1"/>
  <c r="N983" i="17" s="1"/>
  <c r="J983" i="17"/>
  <c r="O983" i="17" s="1" a="1"/>
  <c r="O983" i="17" s="1"/>
  <c r="K983" i="17"/>
  <c r="L983" i="17"/>
  <c r="M983" i="17" s="1"/>
  <c r="I984" i="17"/>
  <c r="N984" i="17" s="1" a="1"/>
  <c r="N984" i="17" s="1"/>
  <c r="J984" i="17"/>
  <c r="O984" i="17" s="1" a="1"/>
  <c r="O984" i="17" s="1"/>
  <c r="K984" i="17"/>
  <c r="L984" i="17"/>
  <c r="M984" i="17" s="1"/>
  <c r="I985" i="17"/>
  <c r="N985" i="17" s="1" a="1"/>
  <c r="N985" i="17" s="1"/>
  <c r="J985" i="17"/>
  <c r="O985" i="17" s="1" a="1"/>
  <c r="O985" i="17" s="1"/>
  <c r="K985" i="17"/>
  <c r="L985" i="17"/>
  <c r="M985" i="17" s="1"/>
  <c r="I986" i="17"/>
  <c r="N986" i="17" s="1" a="1"/>
  <c r="N986" i="17" s="1"/>
  <c r="J986" i="17"/>
  <c r="O986" i="17" s="1" a="1"/>
  <c r="O986" i="17" s="1"/>
  <c r="K986" i="17"/>
  <c r="L986" i="17"/>
  <c r="I987" i="17"/>
  <c r="N987" i="17" s="1" a="1"/>
  <c r="N987" i="17" s="1"/>
  <c r="J987" i="17"/>
  <c r="O987" i="17" s="1" a="1"/>
  <c r="O987" i="17" s="1"/>
  <c r="K987" i="17"/>
  <c r="L987" i="17"/>
  <c r="M987" i="17" s="1"/>
  <c r="I988" i="17"/>
  <c r="N988" i="17" s="1" a="1"/>
  <c r="N988" i="17" s="1"/>
  <c r="J988" i="17"/>
  <c r="O988" i="17" s="1" a="1"/>
  <c r="O988" i="17" s="1"/>
  <c r="K988" i="17"/>
  <c r="L988" i="17"/>
  <c r="M988" i="17" s="1"/>
  <c r="I989" i="17"/>
  <c r="N989" i="17" s="1" a="1"/>
  <c r="N989" i="17" s="1"/>
  <c r="J989" i="17"/>
  <c r="O989" i="17" s="1" a="1"/>
  <c r="O989" i="17" s="1"/>
  <c r="K989" i="17"/>
  <c r="L989" i="17"/>
  <c r="M989" i="17" s="1"/>
  <c r="I990" i="17"/>
  <c r="N990" i="17" s="1" a="1"/>
  <c r="N990" i="17" s="1"/>
  <c r="J990" i="17"/>
  <c r="O990" i="17" s="1" a="1"/>
  <c r="O990" i="17" s="1"/>
  <c r="K990" i="17"/>
  <c r="L990" i="17"/>
  <c r="M990" i="17" s="1"/>
  <c r="I991" i="17"/>
  <c r="N991" i="17" s="1" a="1"/>
  <c r="N991" i="17" s="1"/>
  <c r="J991" i="17"/>
  <c r="O991" i="17" s="1" a="1"/>
  <c r="O991" i="17" s="1"/>
  <c r="K991" i="17"/>
  <c r="L991" i="17"/>
  <c r="I992" i="17"/>
  <c r="N992" i="17" s="1" a="1"/>
  <c r="N992" i="17" s="1"/>
  <c r="J992" i="17"/>
  <c r="O992" i="17" s="1" a="1"/>
  <c r="O992" i="17" s="1"/>
  <c r="K992" i="17"/>
  <c r="L992" i="17"/>
  <c r="M992" i="17" s="1"/>
  <c r="I993" i="17"/>
  <c r="J993" i="17"/>
  <c r="O993" i="17" s="1" a="1"/>
  <c r="O993" i="17" s="1"/>
  <c r="K993" i="17"/>
  <c r="L993" i="17"/>
  <c r="M993" i="17" s="1"/>
  <c r="I994" i="17"/>
  <c r="N994" i="17" s="1" a="1"/>
  <c r="N994" i="17" s="1"/>
  <c r="J994" i="17"/>
  <c r="O994" i="17" s="1" a="1"/>
  <c r="O994" i="17" s="1"/>
  <c r="K994" i="17"/>
  <c r="L994" i="17"/>
  <c r="I995" i="17"/>
  <c r="N995" i="17" s="1" a="1"/>
  <c r="N995" i="17" s="1"/>
  <c r="J995" i="17"/>
  <c r="O995" i="17" s="1" a="1"/>
  <c r="O995" i="17" s="1"/>
  <c r="K995" i="17"/>
  <c r="L995" i="17"/>
  <c r="M995" i="17" s="1"/>
  <c r="I996" i="17"/>
  <c r="N996" i="17" s="1" a="1"/>
  <c r="N996" i="17" s="1"/>
  <c r="J996" i="17"/>
  <c r="O996" i="17" s="1" a="1"/>
  <c r="O996" i="17" s="1"/>
  <c r="K996" i="17"/>
  <c r="L996" i="17"/>
  <c r="M996" i="17" s="1"/>
  <c r="I997" i="17"/>
  <c r="N997" i="17" s="1" a="1"/>
  <c r="N997" i="17" s="1"/>
  <c r="J997" i="17"/>
  <c r="O997" i="17" s="1" a="1"/>
  <c r="O997" i="17" s="1"/>
  <c r="K997" i="17"/>
  <c r="L997" i="17"/>
  <c r="M997" i="17" s="1"/>
  <c r="I998" i="17"/>
  <c r="N998" i="17" s="1" a="1"/>
  <c r="N998" i="17" s="1"/>
  <c r="J998" i="17"/>
  <c r="O998" i="17" s="1" a="1"/>
  <c r="O998" i="17" s="1"/>
  <c r="K998" i="17"/>
  <c r="L998" i="17"/>
  <c r="M998" i="17" s="1"/>
  <c r="I999" i="17"/>
  <c r="N999" i="17" s="1" a="1"/>
  <c r="N999" i="17" s="1"/>
  <c r="J999" i="17"/>
  <c r="O999" i="17" s="1" a="1"/>
  <c r="O999" i="17" s="1"/>
  <c r="K999" i="17"/>
  <c r="L999" i="17"/>
  <c r="I1000" i="17"/>
  <c r="N1000" i="17" s="1" a="1"/>
  <c r="N1000" i="17" s="1"/>
  <c r="J1000" i="17"/>
  <c r="O1000" i="17" s="1" a="1"/>
  <c r="O1000" i="17" s="1"/>
  <c r="K1000" i="17"/>
  <c r="L1000" i="17"/>
  <c r="I1001" i="17"/>
  <c r="N1001" i="17" s="1" a="1"/>
  <c r="N1001" i="17" s="1"/>
  <c r="J1001" i="17"/>
  <c r="O1001" i="17" s="1" a="1"/>
  <c r="O1001" i="17" s="1"/>
  <c r="K1001" i="17"/>
  <c r="L1001" i="17"/>
  <c r="M1001" i="17" s="1"/>
  <c r="J2" i="17"/>
  <c r="O2" i="17" s="1" a="1"/>
  <c r="O2" i="17" s="1"/>
  <c r="L2" i="17"/>
  <c r="M2" i="17" s="1"/>
  <c r="N18" i="17" a="1"/>
  <c r="N18" i="17" s="1"/>
  <c r="N66" i="17" a="1"/>
  <c r="N66" i="17" s="1"/>
  <c r="N82" i="17" a="1"/>
  <c r="N82" i="17" s="1"/>
  <c r="N98" i="17" a="1"/>
  <c r="N98" i="17" s="1"/>
  <c r="N130" i="17" a="1"/>
  <c r="N130" i="17" s="1"/>
  <c r="N146" i="17" a="1"/>
  <c r="N146" i="17" s="1"/>
  <c r="N162" i="17" a="1"/>
  <c r="N162" i="17" s="1"/>
  <c r="N194" i="17" a="1"/>
  <c r="N194" i="17" s="1"/>
  <c r="N210" i="17" a="1"/>
  <c r="N210" i="17" s="1"/>
  <c r="N226" i="17" a="1"/>
  <c r="N226" i="17" s="1"/>
  <c r="N258" i="17" a="1"/>
  <c r="N258" i="17" s="1"/>
  <c r="N274" i="17" a="1"/>
  <c r="N274" i="17" s="1"/>
  <c r="N290" i="17" a="1"/>
  <c r="N290" i="17" s="1"/>
  <c r="N322" i="17" a="1"/>
  <c r="N322" i="17" s="1"/>
  <c r="N338" i="17" a="1"/>
  <c r="N338" i="17" s="1"/>
  <c r="N354" i="17" a="1"/>
  <c r="N354" i="17" s="1"/>
  <c r="N386" i="17" a="1"/>
  <c r="N386" i="17" s="1"/>
  <c r="N402" i="17" a="1"/>
  <c r="N402" i="17" s="1"/>
  <c r="N418" i="17" a="1"/>
  <c r="N418" i="17" s="1"/>
  <c r="N434" i="17" a="1"/>
  <c r="N434" i="17" s="1"/>
  <c r="N450" i="17" a="1"/>
  <c r="N450" i="17" s="1"/>
  <c r="N466" i="17" a="1"/>
  <c r="N466" i="17" s="1"/>
  <c r="N496" i="17" a="1"/>
  <c r="N496" i="17" s="1"/>
  <c r="N498" i="17" a="1"/>
  <c r="N498" i="17" s="1"/>
  <c r="N514" i="17" a="1"/>
  <c r="N514" i="17" s="1"/>
  <c r="N530" i="17" a="1"/>
  <c r="N530" i="17" s="1"/>
  <c r="N546" i="17" a="1"/>
  <c r="N546" i="17" s="1"/>
  <c r="N578" i="17" a="1"/>
  <c r="N578" i="17" s="1"/>
  <c r="N610" i="17" a="1"/>
  <c r="N610" i="17" s="1"/>
  <c r="N626" i="17" a="1"/>
  <c r="N626" i="17" s="1"/>
  <c r="N642" i="17" a="1"/>
  <c r="N642" i="17" s="1"/>
  <c r="N658" i="17" a="1"/>
  <c r="N658" i="17" s="1"/>
  <c r="N690" i="17" a="1"/>
  <c r="N690" i="17" s="1"/>
  <c r="N706" i="17" a="1"/>
  <c r="N706" i="17" s="1"/>
  <c r="N722" i="17" a="1"/>
  <c r="N722" i="17" s="1"/>
  <c r="N770" i="17" a="1"/>
  <c r="N770" i="17" s="1"/>
  <c r="N942" i="17" a="1"/>
  <c r="N942" i="17" s="1"/>
  <c r="M14" i="17"/>
  <c r="M22" i="17"/>
  <c r="M30" i="17"/>
  <c r="M38" i="17"/>
  <c r="M46" i="17"/>
  <c r="M50" i="17"/>
  <c r="M54" i="17"/>
  <c r="M58" i="17"/>
  <c r="M62" i="17"/>
  <c r="M66" i="17"/>
  <c r="M70" i="17"/>
  <c r="M74" i="17"/>
  <c r="M78" i="17"/>
  <c r="M82" i="17"/>
  <c r="M86" i="17"/>
  <c r="M90" i="17"/>
  <c r="M94" i="17"/>
  <c r="M98" i="17"/>
  <c r="M102" i="17"/>
  <c r="M106" i="17"/>
  <c r="M110" i="17"/>
  <c r="M114" i="17"/>
  <c r="M118" i="17"/>
  <c r="M122" i="17"/>
  <c r="M126" i="17"/>
  <c r="M130" i="17"/>
  <c r="M134" i="17"/>
  <c r="M138" i="17"/>
  <c r="M142" i="17"/>
  <c r="M146" i="17"/>
  <c r="M150" i="17"/>
  <c r="M154" i="17"/>
  <c r="M158" i="17"/>
  <c r="M162" i="17"/>
  <c r="M166" i="17"/>
  <c r="M170" i="17"/>
  <c r="M174" i="17"/>
  <c r="M178" i="17"/>
  <c r="M182" i="17"/>
  <c r="M186" i="17"/>
  <c r="M190" i="17"/>
  <c r="M194" i="17"/>
  <c r="M198" i="17"/>
  <c r="M202" i="17"/>
  <c r="M206" i="17"/>
  <c r="M210" i="17"/>
  <c r="M214" i="17"/>
  <c r="M218" i="17"/>
  <c r="M222" i="17"/>
  <c r="M226" i="17"/>
  <c r="M230" i="17"/>
  <c r="M234" i="17"/>
  <c r="M238" i="17"/>
  <c r="M242" i="17"/>
  <c r="M246" i="17"/>
  <c r="M250" i="17"/>
  <c r="M254" i="17"/>
  <c r="M258" i="17"/>
  <c r="M262" i="17"/>
  <c r="M266" i="17"/>
  <c r="M270" i="17"/>
  <c r="M274" i="17"/>
  <c r="M278" i="17"/>
  <c r="M282" i="17"/>
  <c r="M286" i="17"/>
  <c r="M290" i="17"/>
  <c r="M294" i="17"/>
  <c r="M298" i="17"/>
  <c r="M302" i="17"/>
  <c r="M306" i="17"/>
  <c r="M310" i="17"/>
  <c r="M314" i="17"/>
  <c r="M318" i="17"/>
  <c r="M322" i="17"/>
  <c r="M326" i="17"/>
  <c r="M330" i="17"/>
  <c r="M334" i="17"/>
  <c r="M338" i="17"/>
  <c r="M342" i="17"/>
  <c r="M346" i="17"/>
  <c r="M350" i="17"/>
  <c r="M354" i="17"/>
  <c r="M358" i="17"/>
  <c r="M362" i="17"/>
  <c r="M366" i="17"/>
  <c r="M370" i="17"/>
  <c r="M374" i="17"/>
  <c r="M378" i="17"/>
  <c r="M382" i="17"/>
  <c r="M386" i="17"/>
  <c r="M390" i="17"/>
  <c r="M394" i="17"/>
  <c r="M398" i="17"/>
  <c r="M402" i="17"/>
  <c r="M406" i="17"/>
  <c r="M410" i="17"/>
  <c r="M414" i="17"/>
  <c r="M418" i="17"/>
  <c r="M422" i="17"/>
  <c r="M426" i="17"/>
  <c r="N430" i="17" a="1"/>
  <c r="N430" i="17" s="1"/>
  <c r="M430" i="17"/>
  <c r="M434" i="17"/>
  <c r="M438" i="17"/>
  <c r="M442" i="17"/>
  <c r="M446" i="17"/>
  <c r="M450" i="17"/>
  <c r="M454" i="17"/>
  <c r="M458" i="17"/>
  <c r="M462" i="17"/>
  <c r="M466" i="17"/>
  <c r="M470" i="17"/>
  <c r="M474" i="17"/>
  <c r="M476" i="17"/>
  <c r="N478" i="17" a="1"/>
  <c r="N478" i="17" s="1"/>
  <c r="M478" i="17"/>
  <c r="M482" i="17"/>
  <c r="M484" i="17"/>
  <c r="N486" i="17" a="1"/>
  <c r="N486" i="17" s="1"/>
  <c r="M486" i="17"/>
  <c r="M490" i="17"/>
  <c r="M492" i="17"/>
  <c r="M494" i="17"/>
  <c r="M498" i="17"/>
  <c r="M500" i="17"/>
  <c r="M502" i="17"/>
  <c r="M506" i="17"/>
  <c r="M507" i="17"/>
  <c r="M508" i="17"/>
  <c r="M510" i="17"/>
  <c r="M514" i="17"/>
  <c r="M515" i="17"/>
  <c r="M516" i="17"/>
  <c r="M518" i="17"/>
  <c r="M522" i="17"/>
  <c r="M524" i="17"/>
  <c r="M526" i="17"/>
  <c r="M527" i="17"/>
  <c r="M530" i="17"/>
  <c r="M532" i="17"/>
  <c r="M534" i="17"/>
  <c r="M535" i="17"/>
  <c r="M538" i="17"/>
  <c r="M540" i="17"/>
  <c r="M542" i="17"/>
  <c r="N543" i="17" a="1"/>
  <c r="N543" i="17" s="1"/>
  <c r="M546" i="17"/>
  <c r="M548" i="17"/>
  <c r="M550" i="17"/>
  <c r="M554" i="17"/>
  <c r="M556" i="17"/>
  <c r="M558" i="17"/>
  <c r="N562" i="17" a="1"/>
  <c r="N562" i="17" s="1"/>
  <c r="M562" i="17"/>
  <c r="M564" i="17"/>
  <c r="N566" i="17" a="1"/>
  <c r="N566" i="17" s="1"/>
  <c r="M566" i="17"/>
  <c r="M570" i="17"/>
  <c r="M572" i="17"/>
  <c r="M574" i="17"/>
  <c r="M578" i="17"/>
  <c r="M580" i="17"/>
  <c r="N582" i="17" a="1"/>
  <c r="N582" i="17" s="1"/>
  <c r="M582" i="17"/>
  <c r="M584" i="17"/>
  <c r="N586" i="17" a="1"/>
  <c r="N586" i="17" s="1"/>
  <c r="M586" i="17"/>
  <c r="M588" i="17"/>
  <c r="M590" i="17"/>
  <c r="M594" i="17"/>
  <c r="M595" i="17"/>
  <c r="M596" i="17"/>
  <c r="M598" i="17"/>
  <c r="M602" i="17"/>
  <c r="M604" i="17"/>
  <c r="N606" i="17" a="1"/>
  <c r="N606" i="17" s="1"/>
  <c r="M610" i="17"/>
  <c r="M611" i="17"/>
  <c r="M612" i="17"/>
  <c r="N614" i="17" a="1"/>
  <c r="N614" i="17" s="1"/>
  <c r="M614" i="17"/>
  <c r="M615" i="17"/>
  <c r="M618" i="17"/>
  <c r="M622" i="17"/>
  <c r="M626" i="17"/>
  <c r="M630" i="17"/>
  <c r="M631" i="17"/>
  <c r="M634" i="17"/>
  <c r="M635" i="17"/>
  <c r="M638" i="17"/>
  <c r="M642" i="17"/>
  <c r="M643" i="17"/>
  <c r="M644" i="17"/>
  <c r="M646" i="17"/>
  <c r="M650" i="17"/>
  <c r="M652" i="17"/>
  <c r="M654" i="17"/>
  <c r="M655" i="17"/>
  <c r="M658" i="17"/>
  <c r="M660" i="17"/>
  <c r="M662" i="17"/>
  <c r="M663" i="17"/>
  <c r="M666" i="17"/>
  <c r="M670" i="17"/>
  <c r="N671" i="17" a="1"/>
  <c r="N671" i="17" s="1"/>
  <c r="M674" i="17"/>
  <c r="M676" i="17"/>
  <c r="M678" i="17"/>
  <c r="N684" i="17" a="1"/>
  <c r="N684" i="17" s="1"/>
  <c r="M684" i="17"/>
  <c r="M686" i="17"/>
  <c r="M690" i="17"/>
  <c r="M692" i="17"/>
  <c r="M694" i="17"/>
  <c r="M698" i="17"/>
  <c r="M700" i="17"/>
  <c r="M704" i="17"/>
  <c r="M706" i="17"/>
  <c r="M707" i="17"/>
  <c r="M710" i="17"/>
  <c r="N714" i="17" a="1"/>
  <c r="N714" i="17" s="1"/>
  <c r="M716" i="17"/>
  <c r="M718" i="17"/>
  <c r="M719" i="17"/>
  <c r="M722" i="17"/>
  <c r="M726" i="17"/>
  <c r="M728" i="17"/>
  <c r="M730" i="17"/>
  <c r="M731" i="17"/>
  <c r="M732" i="17"/>
  <c r="M740" i="17"/>
  <c r="M742" i="17"/>
  <c r="M743" i="17"/>
  <c r="M746" i="17"/>
  <c r="M747" i="17"/>
  <c r="M750" i="17"/>
  <c r="M751" i="17"/>
  <c r="M754" i="17"/>
  <c r="M755" i="17"/>
  <c r="M756" i="17"/>
  <c r="M758" i="17"/>
  <c r="M759" i="17"/>
  <c r="M762" i="17"/>
  <c r="M764" i="17"/>
  <c r="M766" i="17"/>
  <c r="M770" i="17"/>
  <c r="M771" i="17"/>
  <c r="M772" i="17"/>
  <c r="M775" i="17"/>
  <c r="M778" i="17"/>
  <c r="M779" i="17"/>
  <c r="M782" i="17"/>
  <c r="M783" i="17"/>
  <c r="M786" i="17"/>
  <c r="M790" i="17"/>
  <c r="M794" i="17"/>
  <c r="M795" i="17"/>
  <c r="M796" i="17"/>
  <c r="M798" i="17"/>
  <c r="M799" i="17"/>
  <c r="M802" i="17"/>
  <c r="M803" i="17"/>
  <c r="M806" i="17"/>
  <c r="M807" i="17"/>
  <c r="M810" i="17"/>
  <c r="M811" i="17"/>
  <c r="M814" i="17"/>
  <c r="M815" i="17"/>
  <c r="M819" i="17"/>
  <c r="M820" i="17"/>
  <c r="M822" i="17"/>
  <c r="M826" i="17"/>
  <c r="M827" i="17"/>
  <c r="M830" i="17"/>
  <c r="M831" i="17"/>
  <c r="M834" i="17"/>
  <c r="M838" i="17"/>
  <c r="M839" i="17"/>
  <c r="M842" i="17"/>
  <c r="M843" i="17"/>
  <c r="M847" i="17"/>
  <c r="M850" i="17"/>
  <c r="M851" i="17"/>
  <c r="M852" i="17"/>
  <c r="M854" i="17"/>
  <c r="M858" i="17"/>
  <c r="M862" i="17"/>
  <c r="M863" i="17"/>
  <c r="M866" i="17"/>
  <c r="M867" i="17"/>
  <c r="M870" i="17"/>
  <c r="M874" i="17"/>
  <c r="M875" i="17"/>
  <c r="M878" i="17"/>
  <c r="M882" i="17"/>
  <c r="M883" i="17"/>
  <c r="M886" i="17"/>
  <c r="M890" i="17"/>
  <c r="M891" i="17"/>
  <c r="M894" i="17"/>
  <c r="M898" i="17"/>
  <c r="M902" i="17"/>
  <c r="M903" i="17"/>
  <c r="M906" i="17"/>
  <c r="M910" i="17"/>
  <c r="M911" i="17"/>
  <c r="M915" i="17"/>
  <c r="M918" i="17"/>
  <c r="M919" i="17"/>
  <c r="M922" i="17"/>
  <c r="M926" i="17"/>
  <c r="M927" i="17"/>
  <c r="M930" i="17"/>
  <c r="M931" i="17"/>
  <c r="M934" i="17"/>
  <c r="M935" i="17"/>
  <c r="M938" i="17"/>
  <c r="M940" i="17"/>
  <c r="M942" i="17"/>
  <c r="M943" i="17"/>
  <c r="M950" i="17"/>
  <c r="M954" i="17"/>
  <c r="M958" i="17"/>
  <c r="M962" i="17"/>
  <c r="M963" i="17"/>
  <c r="M966" i="17"/>
  <c r="M967" i="17"/>
  <c r="M970" i="17"/>
  <c r="M971" i="17"/>
  <c r="M986" i="17"/>
  <c r="M991" i="17"/>
  <c r="M994" i="17"/>
  <c r="M999" i="17"/>
  <c r="N6" i="17" a="1"/>
  <c r="N6" i="17" s="1"/>
  <c r="M8" i="17"/>
  <c r="N49" i="17" a="1"/>
  <c r="N49" i="17" s="1"/>
  <c r="N3" i="17" a="1"/>
  <c r="N3" i="17" s="1"/>
  <c r="N4" i="17" a="1"/>
  <c r="N4" i="17" s="1"/>
  <c r="M48" i="17"/>
  <c r="N5" i="17" a="1"/>
  <c r="N5" i="17" s="1"/>
  <c r="N9" i="17" a="1"/>
  <c r="N9" i="17" s="1"/>
  <c r="M6" i="17"/>
  <c r="N7" i="17" a="1"/>
  <c r="N7" i="17" s="1"/>
  <c r="M7" i="17"/>
  <c r="N8" i="17" a="1"/>
  <c r="N8" i="17" s="1"/>
  <c r="N10" i="17" a="1"/>
  <c r="N10" i="17" s="1"/>
  <c r="M10" i="17"/>
  <c r="N11" i="17" a="1"/>
  <c r="N11" i="17" s="1"/>
  <c r="M11" i="17"/>
  <c r="N12" i="17" a="1"/>
  <c r="N12" i="17" s="1"/>
  <c r="M12" i="17"/>
  <c r="N13" i="17" a="1"/>
  <c r="N13" i="17" s="1"/>
  <c r="N14" i="17" a="1"/>
  <c r="N14" i="17" s="1"/>
  <c r="N15" i="17" a="1"/>
  <c r="N15" i="17" s="1"/>
  <c r="M15" i="17"/>
  <c r="N16" i="17" a="1"/>
  <c r="N16" i="17" s="1"/>
  <c r="M16" i="17"/>
  <c r="N17" i="17" a="1"/>
  <c r="N17" i="17" s="1"/>
  <c r="M18" i="17"/>
  <c r="N19" i="17" a="1"/>
  <c r="N19" i="17" s="1"/>
  <c r="M19" i="17"/>
  <c r="N20" i="17" a="1"/>
  <c r="N20" i="17" s="1"/>
  <c r="M20" i="17"/>
  <c r="N21" i="17" a="1"/>
  <c r="N21" i="17" s="1"/>
  <c r="N22" i="17" a="1"/>
  <c r="N22" i="17" s="1"/>
  <c r="N23" i="17" a="1"/>
  <c r="N23" i="17" s="1"/>
  <c r="M23" i="17"/>
  <c r="N24" i="17" a="1"/>
  <c r="N24" i="17" s="1"/>
  <c r="M24" i="17"/>
  <c r="N25" i="17" a="1"/>
  <c r="N25" i="17" s="1"/>
  <c r="M25" i="17"/>
  <c r="N26" i="17" a="1"/>
  <c r="N26" i="17" s="1"/>
  <c r="M26" i="17"/>
  <c r="N27" i="17" a="1"/>
  <c r="N27" i="17" s="1"/>
  <c r="M27" i="17"/>
  <c r="N28" i="17" a="1"/>
  <c r="N28" i="17" s="1"/>
  <c r="M28" i="17"/>
  <c r="N29" i="17" a="1"/>
  <c r="N29" i="17" s="1"/>
  <c r="N30" i="17" a="1"/>
  <c r="N30" i="17" s="1"/>
  <c r="N31" i="17" a="1"/>
  <c r="N31" i="17" s="1"/>
  <c r="M31" i="17"/>
  <c r="N32" i="17" a="1"/>
  <c r="N32" i="17" s="1"/>
  <c r="M32" i="17"/>
  <c r="N33" i="17" a="1"/>
  <c r="N33" i="17" s="1"/>
  <c r="N34" i="17" a="1"/>
  <c r="N34" i="17" s="1"/>
  <c r="M34" i="17"/>
  <c r="N35" i="17" a="1"/>
  <c r="N35" i="17" s="1"/>
  <c r="M35" i="17"/>
  <c r="N36" i="17" a="1"/>
  <c r="N36" i="17" s="1"/>
  <c r="M36" i="17"/>
  <c r="N37" i="17" a="1"/>
  <c r="N37" i="17" s="1"/>
  <c r="N38" i="17" a="1"/>
  <c r="N38" i="17" s="1"/>
  <c r="N39" i="17" a="1"/>
  <c r="N39" i="17" s="1"/>
  <c r="M39" i="17"/>
  <c r="N40" i="17" a="1"/>
  <c r="N40" i="17" s="1"/>
  <c r="M40" i="17"/>
  <c r="N41" i="17" a="1"/>
  <c r="N41" i="17" s="1"/>
  <c r="N42" i="17" a="1"/>
  <c r="N42" i="17" s="1"/>
  <c r="M42" i="17"/>
  <c r="N43" i="17" a="1"/>
  <c r="N43" i="17" s="1"/>
  <c r="M43" i="17"/>
  <c r="N44" i="17" a="1"/>
  <c r="N44" i="17" s="1"/>
  <c r="M44" i="17"/>
  <c r="N45" i="17" a="1"/>
  <c r="N45" i="17" s="1"/>
  <c r="N46" i="17" a="1"/>
  <c r="N46" i="17" s="1"/>
  <c r="N47" i="17" a="1"/>
  <c r="N47" i="17" s="1"/>
  <c r="M47" i="17"/>
  <c r="N48" i="17" a="1"/>
  <c r="N48" i="17" s="1"/>
  <c r="N50" i="17" a="1"/>
  <c r="N50" i="17" s="1"/>
  <c r="N51" i="17" a="1"/>
  <c r="N51" i="17" s="1"/>
  <c r="M51" i="17"/>
  <c r="N52" i="17" a="1"/>
  <c r="N52" i="17" s="1"/>
  <c r="M52" i="17"/>
  <c r="N53" i="17" a="1"/>
  <c r="N53" i="17" s="1"/>
  <c r="N54" i="17" a="1"/>
  <c r="N54" i="17" s="1"/>
  <c r="N55" i="17" a="1"/>
  <c r="N55" i="17" s="1"/>
  <c r="M55" i="17"/>
  <c r="N56" i="17" a="1"/>
  <c r="N56" i="17" s="1"/>
  <c r="M56" i="17"/>
  <c r="N57" i="17" a="1"/>
  <c r="N57" i="17" s="1"/>
  <c r="N58" i="17" a="1"/>
  <c r="N58" i="17" s="1"/>
  <c r="N59" i="17" a="1"/>
  <c r="N59" i="17" s="1"/>
  <c r="M59" i="17"/>
  <c r="N60" i="17" a="1"/>
  <c r="N60" i="17" s="1"/>
  <c r="M60" i="17"/>
  <c r="N61" i="17" a="1"/>
  <c r="N61" i="17" s="1"/>
  <c r="N62" i="17" a="1"/>
  <c r="N62" i="17" s="1"/>
  <c r="N63" i="17" a="1"/>
  <c r="N63" i="17" s="1"/>
  <c r="M63" i="17"/>
  <c r="N64" i="17" a="1"/>
  <c r="N64" i="17" s="1"/>
  <c r="M64" i="17"/>
  <c r="N65" i="17" a="1"/>
  <c r="N65" i="17" s="1"/>
  <c r="N67" i="17" a="1"/>
  <c r="N67" i="17" s="1"/>
  <c r="M67" i="17"/>
  <c r="N68" i="17" a="1"/>
  <c r="N68" i="17" s="1"/>
  <c r="M68" i="17"/>
  <c r="N69" i="17" a="1"/>
  <c r="N69" i="17" s="1"/>
  <c r="N70" i="17" a="1"/>
  <c r="N70" i="17" s="1"/>
  <c r="N71" i="17" a="1"/>
  <c r="N71" i="17" s="1"/>
  <c r="M71" i="17"/>
  <c r="N72" i="17" a="1"/>
  <c r="N72" i="17" s="1"/>
  <c r="M72" i="17"/>
  <c r="N73" i="17" a="1"/>
  <c r="N73" i="17" s="1"/>
  <c r="N74" i="17" a="1"/>
  <c r="N74" i="17" s="1"/>
  <c r="N75" i="17" a="1"/>
  <c r="N75" i="17" s="1"/>
  <c r="M75" i="17"/>
  <c r="N76" i="17" a="1"/>
  <c r="N76" i="17" s="1"/>
  <c r="M76" i="17"/>
  <c r="N77" i="17" a="1"/>
  <c r="N77" i="17" s="1"/>
  <c r="N78" i="17" a="1"/>
  <c r="N78" i="17" s="1"/>
  <c r="N79" i="17" a="1"/>
  <c r="N79" i="17" s="1"/>
  <c r="M79" i="17"/>
  <c r="N80" i="17" a="1"/>
  <c r="N80" i="17" s="1"/>
  <c r="M80" i="17"/>
  <c r="N81" i="17" a="1"/>
  <c r="N81" i="17" s="1"/>
  <c r="N83" i="17" a="1"/>
  <c r="N83" i="17" s="1"/>
  <c r="M83" i="17"/>
  <c r="N84" i="17" a="1"/>
  <c r="N84" i="17" s="1"/>
  <c r="M84" i="17"/>
  <c r="N85" i="17" a="1"/>
  <c r="N85" i="17" s="1"/>
  <c r="N86" i="17" a="1"/>
  <c r="N86" i="17" s="1"/>
  <c r="N87" i="17" a="1"/>
  <c r="N87" i="17" s="1"/>
  <c r="M87" i="17"/>
  <c r="N88" i="17" a="1"/>
  <c r="N88" i="17" s="1"/>
  <c r="M88" i="17"/>
  <c r="N89" i="17" a="1"/>
  <c r="N89" i="17" s="1"/>
  <c r="N90" i="17" a="1"/>
  <c r="N90" i="17" s="1"/>
  <c r="N91" i="17" a="1"/>
  <c r="N91" i="17" s="1"/>
  <c r="M91" i="17"/>
  <c r="N92" i="17" a="1"/>
  <c r="N92" i="17" s="1"/>
  <c r="M92" i="17"/>
  <c r="N93" i="17" a="1"/>
  <c r="N93" i="17" s="1"/>
  <c r="N94" i="17" a="1"/>
  <c r="N94" i="17" s="1"/>
  <c r="N95" i="17" a="1"/>
  <c r="N95" i="17" s="1"/>
  <c r="M95" i="17"/>
  <c r="N96" i="17" a="1"/>
  <c r="N96" i="17" s="1"/>
  <c r="M96" i="17"/>
  <c r="N97" i="17" a="1"/>
  <c r="N97" i="17" s="1"/>
  <c r="N99" i="17" a="1"/>
  <c r="N99" i="17" s="1"/>
  <c r="M99" i="17"/>
  <c r="N100" i="17" a="1"/>
  <c r="N100" i="17" s="1"/>
  <c r="M100" i="17"/>
  <c r="N101" i="17" a="1"/>
  <c r="N101" i="17" s="1"/>
  <c r="N102" i="17" a="1"/>
  <c r="N102" i="17" s="1"/>
  <c r="N103" i="17" a="1"/>
  <c r="N103" i="17" s="1"/>
  <c r="M103" i="17"/>
  <c r="N104" i="17" a="1"/>
  <c r="N104" i="17" s="1"/>
  <c r="M104" i="17"/>
  <c r="N105" i="17" a="1"/>
  <c r="N105" i="17" s="1"/>
  <c r="N106" i="17" a="1"/>
  <c r="N106" i="17" s="1"/>
  <c r="N107" i="17" a="1"/>
  <c r="N107" i="17" s="1"/>
  <c r="M107" i="17"/>
  <c r="N108" i="17" a="1"/>
  <c r="N108" i="17" s="1"/>
  <c r="M108" i="17"/>
  <c r="N109" i="17" a="1"/>
  <c r="N109" i="17" s="1"/>
  <c r="M109" i="17"/>
  <c r="N110" i="17" a="1"/>
  <c r="N110" i="17" s="1"/>
  <c r="N111" i="17" a="1"/>
  <c r="N111" i="17" s="1"/>
  <c r="M111" i="17"/>
  <c r="N112" i="17" a="1"/>
  <c r="N112" i="17" s="1"/>
  <c r="M112" i="17"/>
  <c r="N113" i="17" a="1"/>
  <c r="N113" i="17" s="1"/>
  <c r="N114" i="17" a="1"/>
  <c r="N114" i="17" s="1"/>
  <c r="N115" i="17" a="1"/>
  <c r="N115" i="17" s="1"/>
  <c r="M115" i="17"/>
  <c r="N116" i="17" a="1"/>
  <c r="N116" i="17" s="1"/>
  <c r="M116" i="17"/>
  <c r="N117" i="17" a="1"/>
  <c r="N117" i="17" s="1"/>
  <c r="N118" i="17" a="1"/>
  <c r="N118" i="17" s="1"/>
  <c r="N119" i="17" a="1"/>
  <c r="N119" i="17" s="1"/>
  <c r="M119" i="17"/>
  <c r="N120" i="17" a="1"/>
  <c r="N120" i="17" s="1"/>
  <c r="M120" i="17"/>
  <c r="N121" i="17" a="1"/>
  <c r="N121" i="17" s="1"/>
  <c r="N122" i="17" a="1"/>
  <c r="N122" i="17" s="1"/>
  <c r="N123" i="17" a="1"/>
  <c r="N123" i="17" s="1"/>
  <c r="M123" i="17"/>
  <c r="N124" i="17" a="1"/>
  <c r="N124" i="17" s="1"/>
  <c r="M124" i="17"/>
  <c r="N125" i="17" a="1"/>
  <c r="N125" i="17" s="1"/>
  <c r="N126" i="17" a="1"/>
  <c r="N126" i="17" s="1"/>
  <c r="N127" i="17" a="1"/>
  <c r="N127" i="17" s="1"/>
  <c r="M127" i="17"/>
  <c r="N128" i="17" a="1"/>
  <c r="N128" i="17" s="1"/>
  <c r="M128" i="17"/>
  <c r="N129" i="17" a="1"/>
  <c r="N129" i="17" s="1"/>
  <c r="N131" i="17" a="1"/>
  <c r="N131" i="17" s="1"/>
  <c r="M131" i="17"/>
  <c r="N132" i="17" a="1"/>
  <c r="N132" i="17" s="1"/>
  <c r="M132" i="17"/>
  <c r="N133" i="17" a="1"/>
  <c r="N133" i="17" s="1"/>
  <c r="N134" i="17" a="1"/>
  <c r="N134" i="17" s="1"/>
  <c r="N135" i="17" a="1"/>
  <c r="N135" i="17" s="1"/>
  <c r="M135" i="17"/>
  <c r="N136" i="17" a="1"/>
  <c r="N136" i="17" s="1"/>
  <c r="M136" i="17"/>
  <c r="N137" i="17" a="1"/>
  <c r="N137" i="17" s="1"/>
  <c r="M137" i="17"/>
  <c r="N138" i="17" a="1"/>
  <c r="N138" i="17" s="1"/>
  <c r="N139" i="17" a="1"/>
  <c r="N139" i="17" s="1"/>
  <c r="M139" i="17"/>
  <c r="N140" i="17" a="1"/>
  <c r="N140" i="17" s="1"/>
  <c r="M140" i="17"/>
  <c r="N141" i="17" a="1"/>
  <c r="N141" i="17" s="1"/>
  <c r="N142" i="17" a="1"/>
  <c r="N142" i="17" s="1"/>
  <c r="N143" i="17" a="1"/>
  <c r="N143" i="17" s="1"/>
  <c r="M143" i="17"/>
  <c r="N144" i="17" a="1"/>
  <c r="N144" i="17" s="1"/>
  <c r="M144" i="17"/>
  <c r="N145" i="17" a="1"/>
  <c r="N145" i="17" s="1"/>
  <c r="N147" i="17" a="1"/>
  <c r="N147" i="17" s="1"/>
  <c r="M147" i="17"/>
  <c r="N148" i="17" a="1"/>
  <c r="N148" i="17" s="1"/>
  <c r="M148" i="17"/>
  <c r="N149" i="17" a="1"/>
  <c r="N149" i="17" s="1"/>
  <c r="N150" i="17" a="1"/>
  <c r="N150" i="17" s="1"/>
  <c r="N151" i="17" a="1"/>
  <c r="N151" i="17" s="1"/>
  <c r="M151" i="17"/>
  <c r="N152" i="17" a="1"/>
  <c r="N152" i="17" s="1"/>
  <c r="M152" i="17"/>
  <c r="N153" i="17" a="1"/>
  <c r="N153" i="17" s="1"/>
  <c r="N154" i="17" a="1"/>
  <c r="N154" i="17" s="1"/>
  <c r="N155" i="17" a="1"/>
  <c r="N155" i="17" s="1"/>
  <c r="M155" i="17"/>
  <c r="N156" i="17" a="1"/>
  <c r="N156" i="17" s="1"/>
  <c r="M156" i="17"/>
  <c r="N157" i="17" a="1"/>
  <c r="N157" i="17" s="1"/>
  <c r="N158" i="17" a="1"/>
  <c r="N158" i="17" s="1"/>
  <c r="N159" i="17" a="1"/>
  <c r="N159" i="17" s="1"/>
  <c r="M159" i="17"/>
  <c r="N160" i="17" a="1"/>
  <c r="N160" i="17" s="1"/>
  <c r="M160" i="17"/>
  <c r="N161" i="17" a="1"/>
  <c r="N161" i="17" s="1"/>
  <c r="N163" i="17" a="1"/>
  <c r="N163" i="17" s="1"/>
  <c r="M163" i="17"/>
  <c r="N164" i="17" a="1"/>
  <c r="N164" i="17" s="1"/>
  <c r="M164" i="17"/>
  <c r="N165" i="17" a="1"/>
  <c r="N165" i="17" s="1"/>
  <c r="N166" i="17" a="1"/>
  <c r="N166" i="17" s="1"/>
  <c r="N167" i="17" a="1"/>
  <c r="N167" i="17" s="1"/>
  <c r="M167" i="17"/>
  <c r="N168" i="17" a="1"/>
  <c r="N168" i="17" s="1"/>
  <c r="M168" i="17"/>
  <c r="N169" i="17" a="1"/>
  <c r="N169" i="17" s="1"/>
  <c r="N170" i="17" a="1"/>
  <c r="N170" i="17" s="1"/>
  <c r="N171" i="17" a="1"/>
  <c r="N171" i="17" s="1"/>
  <c r="M171" i="17"/>
  <c r="N172" i="17" a="1"/>
  <c r="N172" i="17" s="1"/>
  <c r="M172" i="17"/>
  <c r="N173" i="17" a="1"/>
  <c r="N173" i="17" s="1"/>
  <c r="N174" i="17" a="1"/>
  <c r="N174" i="17" s="1"/>
  <c r="N175" i="17" a="1"/>
  <c r="N175" i="17" s="1"/>
  <c r="M175" i="17"/>
  <c r="N176" i="17" a="1"/>
  <c r="N176" i="17" s="1"/>
  <c r="M176" i="17"/>
  <c r="N177" i="17" a="1"/>
  <c r="N177" i="17" s="1"/>
  <c r="N178" i="17" a="1"/>
  <c r="N178" i="17" s="1"/>
  <c r="N179" i="17" a="1"/>
  <c r="N179" i="17" s="1"/>
  <c r="M179" i="17"/>
  <c r="N180" i="17" a="1"/>
  <c r="N180" i="17" s="1"/>
  <c r="M180" i="17"/>
  <c r="N181" i="17" a="1"/>
  <c r="N181" i="17" s="1"/>
  <c r="N182" i="17" a="1"/>
  <c r="N182" i="17" s="1"/>
  <c r="N183" i="17" a="1"/>
  <c r="N183" i="17" s="1"/>
  <c r="M183" i="17"/>
  <c r="N184" i="17" a="1"/>
  <c r="N184" i="17" s="1"/>
  <c r="M184" i="17"/>
  <c r="N185" i="17" a="1"/>
  <c r="N185" i="17" s="1"/>
  <c r="N186" i="17" a="1"/>
  <c r="N186" i="17" s="1"/>
  <c r="N187" i="17" a="1"/>
  <c r="N187" i="17" s="1"/>
  <c r="M187" i="17"/>
  <c r="N188" i="17" a="1"/>
  <c r="N188" i="17" s="1"/>
  <c r="M188" i="17"/>
  <c r="N189" i="17" a="1"/>
  <c r="N189" i="17" s="1"/>
  <c r="N190" i="17" a="1"/>
  <c r="N190" i="17" s="1"/>
  <c r="N191" i="17" a="1"/>
  <c r="N191" i="17" s="1"/>
  <c r="M191" i="17"/>
  <c r="N192" i="17" a="1"/>
  <c r="N192" i="17" s="1"/>
  <c r="M192" i="17"/>
  <c r="N193" i="17" a="1"/>
  <c r="N193" i="17" s="1"/>
  <c r="M193" i="17"/>
  <c r="N195" i="17" a="1"/>
  <c r="N195" i="17" s="1"/>
  <c r="M195" i="17"/>
  <c r="N196" i="17" a="1"/>
  <c r="N196" i="17" s="1"/>
  <c r="M196" i="17"/>
  <c r="N197" i="17" a="1"/>
  <c r="N197" i="17" s="1"/>
  <c r="N198" i="17" a="1"/>
  <c r="N198" i="17" s="1"/>
  <c r="N199" i="17" a="1"/>
  <c r="N199" i="17" s="1"/>
  <c r="M199" i="17"/>
  <c r="N200" i="17" a="1"/>
  <c r="N200" i="17" s="1"/>
  <c r="M200" i="17"/>
  <c r="N201" i="17" a="1"/>
  <c r="N201" i="17" s="1"/>
  <c r="N202" i="17" a="1"/>
  <c r="N202" i="17" s="1"/>
  <c r="N203" i="17" a="1"/>
  <c r="N203" i="17" s="1"/>
  <c r="M203" i="17"/>
  <c r="N204" i="17" a="1"/>
  <c r="N204" i="17" s="1"/>
  <c r="M204" i="17"/>
  <c r="N205" i="17" a="1"/>
  <c r="N205" i="17" s="1"/>
  <c r="N206" i="17" a="1"/>
  <c r="N206" i="17" s="1"/>
  <c r="N207" i="17" a="1"/>
  <c r="N207" i="17" s="1"/>
  <c r="M207" i="17"/>
  <c r="N208" i="17" a="1"/>
  <c r="N208" i="17" s="1"/>
  <c r="M208" i="17"/>
  <c r="N209" i="17" a="1"/>
  <c r="N209" i="17" s="1"/>
  <c r="N211" i="17" a="1"/>
  <c r="N211" i="17" s="1"/>
  <c r="M211" i="17"/>
  <c r="N212" i="17" a="1"/>
  <c r="N212" i="17" s="1"/>
  <c r="M212" i="17"/>
  <c r="N213" i="17" a="1"/>
  <c r="N213" i="17" s="1"/>
  <c r="N214" i="17" a="1"/>
  <c r="N214" i="17" s="1"/>
  <c r="N215" i="17" a="1"/>
  <c r="N215" i="17" s="1"/>
  <c r="M215" i="17"/>
  <c r="N216" i="17" a="1"/>
  <c r="N216" i="17" s="1"/>
  <c r="M216" i="17"/>
  <c r="N217" i="17" a="1"/>
  <c r="N217" i="17" s="1"/>
  <c r="N218" i="17" a="1"/>
  <c r="N218" i="17" s="1"/>
  <c r="N219" i="17" a="1"/>
  <c r="N219" i="17" s="1"/>
  <c r="M219" i="17"/>
  <c r="N220" i="17" a="1"/>
  <c r="N220" i="17" s="1"/>
  <c r="M220" i="17"/>
  <c r="N221" i="17" a="1"/>
  <c r="N221" i="17" s="1"/>
  <c r="N222" i="17" a="1"/>
  <c r="N222" i="17" s="1"/>
  <c r="N223" i="17" a="1"/>
  <c r="N223" i="17" s="1"/>
  <c r="M223" i="17"/>
  <c r="N224" i="17" a="1"/>
  <c r="N224" i="17" s="1"/>
  <c r="M224" i="17"/>
  <c r="N225" i="17" a="1"/>
  <c r="N225" i="17" s="1"/>
  <c r="N227" i="17" a="1"/>
  <c r="N227" i="17" s="1"/>
  <c r="M227" i="17"/>
  <c r="N228" i="17" a="1"/>
  <c r="N228" i="17" s="1"/>
  <c r="M228" i="17"/>
  <c r="N229" i="17" a="1"/>
  <c r="N229" i="17" s="1"/>
  <c r="N230" i="17" a="1"/>
  <c r="N230" i="17" s="1"/>
  <c r="N231" i="17" a="1"/>
  <c r="N231" i="17" s="1"/>
  <c r="M231" i="17"/>
  <c r="N232" i="17" a="1"/>
  <c r="N232" i="17" s="1"/>
  <c r="M232" i="17"/>
  <c r="N233" i="17" a="1"/>
  <c r="N233" i="17" s="1"/>
  <c r="N234" i="17" a="1"/>
  <c r="N234" i="17" s="1"/>
  <c r="N235" i="17" a="1"/>
  <c r="N235" i="17" s="1"/>
  <c r="M235" i="17"/>
  <c r="N236" i="17" a="1"/>
  <c r="N236" i="17" s="1"/>
  <c r="M236" i="17"/>
  <c r="N237" i="17" a="1"/>
  <c r="N237" i="17" s="1"/>
  <c r="N238" i="17" a="1"/>
  <c r="N238" i="17" s="1"/>
  <c r="N239" i="17" a="1"/>
  <c r="N239" i="17" s="1"/>
  <c r="M239" i="17"/>
  <c r="N240" i="17" a="1"/>
  <c r="N240" i="17" s="1"/>
  <c r="M240" i="17"/>
  <c r="N241" i="17" a="1"/>
  <c r="N241" i="17" s="1"/>
  <c r="N242" i="17" a="1"/>
  <c r="N242" i="17" s="1"/>
  <c r="N243" i="17" a="1"/>
  <c r="N243" i="17" s="1"/>
  <c r="M243" i="17"/>
  <c r="N244" i="17" a="1"/>
  <c r="N244" i="17" s="1"/>
  <c r="M244" i="17"/>
  <c r="N245" i="17" a="1"/>
  <c r="N245" i="17" s="1"/>
  <c r="N246" i="17" a="1"/>
  <c r="N246" i="17" s="1"/>
  <c r="N247" i="17" a="1"/>
  <c r="N247" i="17" s="1"/>
  <c r="M247" i="17"/>
  <c r="N248" i="17" a="1"/>
  <c r="N248" i="17" s="1"/>
  <c r="M248" i="17"/>
  <c r="N249" i="17" a="1"/>
  <c r="N249" i="17" s="1"/>
  <c r="N250" i="17" a="1"/>
  <c r="N250" i="17" s="1"/>
  <c r="N251" i="17" a="1"/>
  <c r="N251" i="17" s="1"/>
  <c r="M251" i="17"/>
  <c r="N252" i="17" a="1"/>
  <c r="N252" i="17" s="1"/>
  <c r="M252" i="17"/>
  <c r="N253" i="17" a="1"/>
  <c r="N253" i="17" s="1"/>
  <c r="N254" i="17" a="1"/>
  <c r="N254" i="17" s="1"/>
  <c r="N255" i="17" a="1"/>
  <c r="N255" i="17" s="1"/>
  <c r="M255" i="17"/>
  <c r="N256" i="17" a="1"/>
  <c r="N256" i="17" s="1"/>
  <c r="M256" i="17"/>
  <c r="N257" i="17" a="1"/>
  <c r="N257" i="17" s="1"/>
  <c r="N259" i="17" a="1"/>
  <c r="N259" i="17" s="1"/>
  <c r="M259" i="17"/>
  <c r="N260" i="17" a="1"/>
  <c r="N260" i="17" s="1"/>
  <c r="M260" i="17"/>
  <c r="N261" i="17" a="1"/>
  <c r="N261" i="17" s="1"/>
  <c r="N262" i="17" a="1"/>
  <c r="N262" i="17" s="1"/>
  <c r="N263" i="17" a="1"/>
  <c r="N263" i="17" s="1"/>
  <c r="M263" i="17"/>
  <c r="N264" i="17" a="1"/>
  <c r="N264" i="17" s="1"/>
  <c r="M264" i="17"/>
  <c r="N265" i="17" a="1"/>
  <c r="N265" i="17" s="1"/>
  <c r="N266" i="17" a="1"/>
  <c r="N266" i="17" s="1"/>
  <c r="N267" i="17" a="1"/>
  <c r="N267" i="17" s="1"/>
  <c r="M267" i="17"/>
  <c r="N268" i="17" a="1"/>
  <c r="N268" i="17" s="1"/>
  <c r="M268" i="17"/>
  <c r="N269" i="17" a="1"/>
  <c r="N269" i="17" s="1"/>
  <c r="N270" i="17" a="1"/>
  <c r="N270" i="17" s="1"/>
  <c r="M271" i="17"/>
  <c r="N272" i="17" a="1"/>
  <c r="N272" i="17" s="1"/>
  <c r="M272" i="17"/>
  <c r="N273" i="17" a="1"/>
  <c r="N273" i="17" s="1"/>
  <c r="N275" i="17" a="1"/>
  <c r="N275" i="17" s="1"/>
  <c r="M275" i="17"/>
  <c r="N276" i="17" a="1"/>
  <c r="N276" i="17" s="1"/>
  <c r="M276" i="17"/>
  <c r="N277" i="17" a="1"/>
  <c r="N277" i="17" s="1"/>
  <c r="N278" i="17" a="1"/>
  <c r="N278" i="17" s="1"/>
  <c r="M279" i="17"/>
  <c r="N280" i="17" a="1"/>
  <c r="N280" i="17" s="1"/>
  <c r="M280" i="17"/>
  <c r="N281" i="17" a="1"/>
  <c r="N281" i="17" s="1"/>
  <c r="N282" i="17" a="1"/>
  <c r="N282" i="17" s="1"/>
  <c r="M283" i="17"/>
  <c r="N284" i="17" a="1"/>
  <c r="N284" i="17" s="1"/>
  <c r="M284" i="17"/>
  <c r="N285" i="17" a="1"/>
  <c r="N285" i="17" s="1"/>
  <c r="N286" i="17" a="1"/>
  <c r="N286" i="17" s="1"/>
  <c r="M287" i="17"/>
  <c r="N288" i="17" a="1"/>
  <c r="N288" i="17" s="1"/>
  <c r="M288" i="17"/>
  <c r="N289" i="17" a="1"/>
  <c r="N289" i="17" s="1"/>
  <c r="M291" i="17"/>
  <c r="N292" i="17" a="1"/>
  <c r="N292" i="17" s="1"/>
  <c r="M292" i="17"/>
  <c r="N293" i="17" a="1"/>
  <c r="N293" i="17" s="1"/>
  <c r="N294" i="17" a="1"/>
  <c r="N294" i="17" s="1"/>
  <c r="N295" i="17" a="1"/>
  <c r="N295" i="17" s="1"/>
  <c r="M295" i="17"/>
  <c r="N296" i="17" a="1"/>
  <c r="N296" i="17" s="1"/>
  <c r="M296" i="17"/>
  <c r="N297" i="17" a="1"/>
  <c r="N297" i="17" s="1"/>
  <c r="N298" i="17" a="1"/>
  <c r="N298" i="17" s="1"/>
  <c r="M299" i="17"/>
  <c r="N300" i="17" a="1"/>
  <c r="N300" i="17" s="1"/>
  <c r="M300" i="17"/>
  <c r="N301" i="17" a="1"/>
  <c r="N301" i="17" s="1"/>
  <c r="N302" i="17" a="1"/>
  <c r="N302" i="17" s="1"/>
  <c r="N303" i="17" a="1"/>
  <c r="N303" i="17" s="1"/>
  <c r="M303" i="17"/>
  <c r="N304" i="17" a="1"/>
  <c r="N304" i="17" s="1"/>
  <c r="M304" i="17"/>
  <c r="N305" i="17" a="1"/>
  <c r="N305" i="17" s="1"/>
  <c r="N306" i="17" a="1"/>
  <c r="N306" i="17" s="1"/>
  <c r="M307" i="17"/>
  <c r="N308" i="17" a="1"/>
  <c r="N308" i="17" s="1"/>
  <c r="M308" i="17"/>
  <c r="N309" i="17" a="1"/>
  <c r="N309" i="17" s="1"/>
  <c r="N310" i="17" a="1"/>
  <c r="N310" i="17" s="1"/>
  <c r="M311" i="17"/>
  <c r="N312" i="17" a="1"/>
  <c r="N312" i="17" s="1"/>
  <c r="M312" i="17"/>
  <c r="N313" i="17" a="1"/>
  <c r="N313" i="17" s="1"/>
  <c r="N314" i="17" a="1"/>
  <c r="N314" i="17" s="1"/>
  <c r="M315" i="17"/>
  <c r="N316" i="17" a="1"/>
  <c r="N316" i="17" s="1"/>
  <c r="M316" i="17"/>
  <c r="N317" i="17" a="1"/>
  <c r="N317" i="17" s="1"/>
  <c r="N318" i="17" a="1"/>
  <c r="N318" i="17" s="1"/>
  <c r="N319" i="17" a="1"/>
  <c r="N319" i="17" s="1"/>
  <c r="M319" i="17"/>
  <c r="N320" i="17" a="1"/>
  <c r="N320" i="17" s="1"/>
  <c r="M320" i="17"/>
  <c r="N321" i="17" a="1"/>
  <c r="N321" i="17" s="1"/>
  <c r="N323" i="17" a="1"/>
  <c r="N323" i="17" s="1"/>
  <c r="M323" i="17"/>
  <c r="N324" i="17" a="1"/>
  <c r="N324" i="17" s="1"/>
  <c r="M324" i="17"/>
  <c r="N325" i="17" a="1"/>
  <c r="N325" i="17" s="1"/>
  <c r="N326" i="17" a="1"/>
  <c r="N326" i="17" s="1"/>
  <c r="M327" i="17"/>
  <c r="N328" i="17" a="1"/>
  <c r="N328" i="17" s="1"/>
  <c r="M328" i="17"/>
  <c r="N329" i="17" a="1"/>
  <c r="N329" i="17" s="1"/>
  <c r="N330" i="17" a="1"/>
  <c r="N330" i="17" s="1"/>
  <c r="N331" i="17" a="1"/>
  <c r="N331" i="17" s="1"/>
  <c r="M331" i="17"/>
  <c r="N332" i="17" a="1"/>
  <c r="N332" i="17" s="1"/>
  <c r="M332" i="17"/>
  <c r="N333" i="17" a="1"/>
  <c r="N333" i="17" s="1"/>
  <c r="N334" i="17" a="1"/>
  <c r="N334" i="17" s="1"/>
  <c r="M335" i="17"/>
  <c r="N336" i="17" a="1"/>
  <c r="N336" i="17" s="1"/>
  <c r="M336" i="17"/>
  <c r="N337" i="17" a="1"/>
  <c r="N337" i="17" s="1"/>
  <c r="M339" i="17"/>
  <c r="N340" i="17" a="1"/>
  <c r="N340" i="17" s="1"/>
  <c r="M340" i="17"/>
  <c r="N341" i="17" a="1"/>
  <c r="N341" i="17" s="1"/>
  <c r="N342" i="17" a="1"/>
  <c r="N342" i="17" s="1"/>
  <c r="N343" i="17" a="1"/>
  <c r="N343" i="17" s="1"/>
  <c r="M343" i="17"/>
  <c r="N344" i="17" a="1"/>
  <c r="N344" i="17" s="1"/>
  <c r="M344" i="17"/>
  <c r="N345" i="17" a="1"/>
  <c r="N345" i="17" s="1"/>
  <c r="N346" i="17" a="1"/>
  <c r="N346" i="17" s="1"/>
  <c r="M347" i="17"/>
  <c r="N348" i="17" a="1"/>
  <c r="N348" i="17" s="1"/>
  <c r="M348" i="17"/>
  <c r="N349" i="17" a="1"/>
  <c r="N349" i="17" s="1"/>
  <c r="N350" i="17" a="1"/>
  <c r="N350" i="17" s="1"/>
  <c r="N351" i="17" a="1"/>
  <c r="N351" i="17" s="1"/>
  <c r="M351" i="17"/>
  <c r="N352" i="17" a="1"/>
  <c r="N352" i="17" s="1"/>
  <c r="M352" i="17"/>
  <c r="N353" i="17" a="1"/>
  <c r="N353" i="17" s="1"/>
  <c r="M355" i="17"/>
  <c r="N356" i="17" a="1"/>
  <c r="N356" i="17" s="1"/>
  <c r="M356" i="17"/>
  <c r="N357" i="17" a="1"/>
  <c r="N357" i="17" s="1"/>
  <c r="N358" i="17" a="1"/>
  <c r="N358" i="17" s="1"/>
  <c r="N359" i="17" a="1"/>
  <c r="N359" i="17" s="1"/>
  <c r="M359" i="17"/>
  <c r="N360" i="17" a="1"/>
  <c r="N360" i="17" s="1"/>
  <c r="M360" i="17"/>
  <c r="N361" i="17" a="1"/>
  <c r="N361" i="17" s="1"/>
  <c r="N362" i="17" a="1"/>
  <c r="N362" i="17" s="1"/>
  <c r="N363" i="17" a="1"/>
  <c r="N363" i="17" s="1"/>
  <c r="M363" i="17"/>
  <c r="N364" i="17" a="1"/>
  <c r="N364" i="17" s="1"/>
  <c r="M364" i="17"/>
  <c r="N365" i="17" a="1"/>
  <c r="N365" i="17" s="1"/>
  <c r="N366" i="17" a="1"/>
  <c r="N366" i="17" s="1"/>
  <c r="M367" i="17"/>
  <c r="N368" i="17" a="1"/>
  <c r="N368" i="17" s="1"/>
  <c r="M368" i="17"/>
  <c r="N369" i="17" a="1"/>
  <c r="N369" i="17" s="1"/>
  <c r="N370" i="17" a="1"/>
  <c r="N370" i="17" s="1"/>
  <c r="N371" i="17" a="1"/>
  <c r="N371" i="17" s="1"/>
  <c r="M371" i="17"/>
  <c r="N372" i="17" a="1"/>
  <c r="N372" i="17" s="1"/>
  <c r="M372" i="17"/>
  <c r="N373" i="17" a="1"/>
  <c r="N373" i="17" s="1"/>
  <c r="N374" i="17" a="1"/>
  <c r="N374" i="17" s="1"/>
  <c r="M375" i="17"/>
  <c r="N376" i="17" a="1"/>
  <c r="N376" i="17" s="1"/>
  <c r="M376" i="17"/>
  <c r="N377" i="17" a="1"/>
  <c r="N377" i="17" s="1"/>
  <c r="N378" i="17" a="1"/>
  <c r="N378" i="17" s="1"/>
  <c r="N379" i="17" a="1"/>
  <c r="N379" i="17" s="1"/>
  <c r="M379" i="17"/>
  <c r="N380" i="17" a="1"/>
  <c r="N380" i="17" s="1"/>
  <c r="M380" i="17"/>
  <c r="N381" i="17" a="1"/>
  <c r="N381" i="17" s="1"/>
  <c r="M381" i="17"/>
  <c r="N382" i="17" a="1"/>
  <c r="N382" i="17" s="1"/>
  <c r="M383" i="17"/>
  <c r="N384" i="17" a="1"/>
  <c r="N384" i="17" s="1"/>
  <c r="M384" i="17"/>
  <c r="N385" i="17" a="1"/>
  <c r="N385" i="17" s="1"/>
  <c r="N387" i="17" a="1"/>
  <c r="N387" i="17" s="1"/>
  <c r="M387" i="17"/>
  <c r="N388" i="17" a="1"/>
  <c r="N388" i="17" s="1"/>
  <c r="M388" i="17"/>
  <c r="N389" i="17" a="1"/>
  <c r="N389" i="17" s="1"/>
  <c r="N390" i="17" a="1"/>
  <c r="N390" i="17" s="1"/>
  <c r="N391" i="17" a="1"/>
  <c r="N391" i="17" s="1"/>
  <c r="M391" i="17"/>
  <c r="N392" i="17" a="1"/>
  <c r="N392" i="17" s="1"/>
  <c r="M392" i="17"/>
  <c r="N393" i="17" a="1"/>
  <c r="N393" i="17" s="1"/>
  <c r="N394" i="17" a="1"/>
  <c r="N394" i="17" s="1"/>
  <c r="M395" i="17"/>
  <c r="N396" i="17" a="1"/>
  <c r="N396" i="17" s="1"/>
  <c r="M396" i="17"/>
  <c r="N397" i="17" a="1"/>
  <c r="N397" i="17" s="1"/>
  <c r="N398" i="17" a="1"/>
  <c r="N398" i="17" s="1"/>
  <c r="N399" i="17" a="1"/>
  <c r="N399" i="17" s="1"/>
  <c r="M399" i="17"/>
  <c r="N400" i="17" a="1"/>
  <c r="N400" i="17" s="1"/>
  <c r="M400" i="17"/>
  <c r="N401" i="17" a="1"/>
  <c r="N401" i="17" s="1"/>
  <c r="M401" i="17"/>
  <c r="M403" i="17"/>
  <c r="N404" i="17" a="1"/>
  <c r="N404" i="17" s="1"/>
  <c r="M404" i="17"/>
  <c r="N405" i="17" a="1"/>
  <c r="N405" i="17" s="1"/>
  <c r="N406" i="17" a="1"/>
  <c r="N406" i="17" s="1"/>
  <c r="M407" i="17"/>
  <c r="N408" i="17" a="1"/>
  <c r="N408" i="17" s="1"/>
  <c r="M408" i="17"/>
  <c r="N409" i="17" a="1"/>
  <c r="N409" i="17" s="1"/>
  <c r="N410" i="17" a="1"/>
  <c r="N410" i="17" s="1"/>
  <c r="N411" i="17" a="1"/>
  <c r="N411" i="17" s="1"/>
  <c r="M411" i="17"/>
  <c r="N412" i="17" a="1"/>
  <c r="N412" i="17" s="1"/>
  <c r="M412" i="17"/>
  <c r="N413" i="17" a="1"/>
  <c r="N413" i="17" s="1"/>
  <c r="N414" i="17" a="1"/>
  <c r="N414" i="17" s="1"/>
  <c r="N415" i="17" a="1"/>
  <c r="N415" i="17" s="1"/>
  <c r="M415" i="17"/>
  <c r="N416" i="17" a="1"/>
  <c r="N416" i="17" s="1"/>
  <c r="M416" i="17"/>
  <c r="N417" i="17" a="1"/>
  <c r="N417" i="17" s="1"/>
  <c r="M419" i="17"/>
  <c r="N420" i="17" a="1"/>
  <c r="N420" i="17" s="1"/>
  <c r="M420" i="17"/>
  <c r="N421" i="17" a="1"/>
  <c r="N421" i="17" s="1"/>
  <c r="N422" i="17" a="1"/>
  <c r="N422" i="17" s="1"/>
  <c r="N423" i="17" a="1"/>
  <c r="N423" i="17" s="1"/>
  <c r="M423" i="17"/>
  <c r="N424" i="17" a="1"/>
  <c r="N424" i="17" s="1"/>
  <c r="M424" i="17"/>
  <c r="N425" i="17" a="1"/>
  <c r="N425" i="17" s="1"/>
  <c r="N426" i="17" a="1"/>
  <c r="N426" i="17" s="1"/>
  <c r="N427" i="17" a="1"/>
  <c r="N427" i="17" s="1"/>
  <c r="M427" i="17"/>
  <c r="N428" i="17" a="1"/>
  <c r="N428" i="17" s="1"/>
  <c r="M428" i="17"/>
  <c r="N429" i="17" a="1"/>
  <c r="N429" i="17" s="1"/>
  <c r="M431" i="17"/>
  <c r="N432" i="17" a="1"/>
  <c r="N432" i="17" s="1"/>
  <c r="M432" i="17"/>
  <c r="N433" i="17" a="1"/>
  <c r="N433" i="17" s="1"/>
  <c r="N435" i="17" a="1"/>
  <c r="N435" i="17" s="1"/>
  <c r="M435" i="17"/>
  <c r="N436" i="17" a="1"/>
  <c r="N436" i="17" s="1"/>
  <c r="M436" i="17"/>
  <c r="N437" i="17" a="1"/>
  <c r="N437" i="17" s="1"/>
  <c r="N438" i="17" a="1"/>
  <c r="N438" i="17" s="1"/>
  <c r="N439" i="17" a="1"/>
  <c r="N439" i="17" s="1"/>
  <c r="M439" i="17"/>
  <c r="N440" i="17" a="1"/>
  <c r="N440" i="17" s="1"/>
  <c r="M440" i="17"/>
  <c r="N441" i="17" a="1"/>
  <c r="N441" i="17" s="1"/>
  <c r="N442" i="17" a="1"/>
  <c r="N442" i="17" s="1"/>
  <c r="M443" i="17"/>
  <c r="N444" i="17" a="1"/>
  <c r="N444" i="17" s="1"/>
  <c r="M444" i="17"/>
  <c r="N445" i="17" a="1"/>
  <c r="N445" i="17" s="1"/>
  <c r="N446" i="17" a="1"/>
  <c r="N446" i="17" s="1"/>
  <c r="M447" i="17"/>
  <c r="N448" i="17" a="1"/>
  <c r="N448" i="17" s="1"/>
  <c r="M448" i="17"/>
  <c r="N449" i="17" a="1"/>
  <c r="N449" i="17" s="1"/>
  <c r="M451" i="17"/>
  <c r="N452" i="17" a="1"/>
  <c r="N452" i="17" s="1"/>
  <c r="M452" i="17"/>
  <c r="N453" i="17" a="1"/>
  <c r="N453" i="17" s="1"/>
  <c r="N454" i="17" a="1"/>
  <c r="N454" i="17" s="1"/>
  <c r="M455" i="17"/>
  <c r="N456" i="17" a="1"/>
  <c r="N456" i="17" s="1"/>
  <c r="M456" i="17"/>
  <c r="N457" i="17" a="1"/>
  <c r="N457" i="17" s="1"/>
  <c r="N458" i="17" a="1"/>
  <c r="N458" i="17" s="1"/>
  <c r="N459" i="17" a="1"/>
  <c r="N459" i="17" s="1"/>
  <c r="M459" i="17"/>
  <c r="N460" i="17" a="1"/>
  <c r="N460" i="17" s="1"/>
  <c r="M460" i="17"/>
  <c r="N461" i="17" a="1"/>
  <c r="N461" i="17" s="1"/>
  <c r="N462" i="17" a="1"/>
  <c r="N462" i="17" s="1"/>
  <c r="N463" i="17" a="1"/>
  <c r="N463" i="17" s="1"/>
  <c r="M463" i="17"/>
  <c r="N464" i="17" a="1"/>
  <c r="N464" i="17" s="1"/>
  <c r="M464" i="17"/>
  <c r="N465" i="17" a="1"/>
  <c r="N465" i="17" s="1"/>
  <c r="M467" i="17"/>
  <c r="M468" i="17"/>
  <c r="N469" i="17" a="1"/>
  <c r="N469" i="17" s="1"/>
  <c r="N470" i="17" a="1"/>
  <c r="N470" i="17" s="1"/>
  <c r="M471" i="17"/>
  <c r="M472" i="17"/>
  <c r="N473" i="17" a="1"/>
  <c r="N473" i="17" s="1"/>
  <c r="N474" i="17" a="1"/>
  <c r="N474" i="17" s="1"/>
  <c r="M475" i="17"/>
  <c r="N477" i="17" a="1"/>
  <c r="N477" i="17" s="1"/>
  <c r="M477" i="17"/>
  <c r="M479" i="17"/>
  <c r="M480" i="17"/>
  <c r="N481" i="17" a="1"/>
  <c r="N481" i="17" s="1"/>
  <c r="N482" i="17" a="1"/>
  <c r="N482" i="17" s="1"/>
  <c r="N483" i="17" a="1"/>
  <c r="N483" i="17" s="1"/>
  <c r="M483" i="17"/>
  <c r="N485" i="17" a="1"/>
  <c r="N485" i="17" s="1"/>
  <c r="N487" i="17" a="1"/>
  <c r="N487" i="17" s="1"/>
  <c r="M487" i="17"/>
  <c r="M488" i="17"/>
  <c r="N489" i="17" a="1"/>
  <c r="N489" i="17" s="1"/>
  <c r="N490" i="17" a="1"/>
  <c r="N490" i="17" s="1"/>
  <c r="M491" i="17"/>
  <c r="N493" i="17" a="1"/>
  <c r="N493" i="17" s="1"/>
  <c r="N494" i="17" a="1"/>
  <c r="N494" i="17" s="1"/>
  <c r="M495" i="17"/>
  <c r="M496" i="17"/>
  <c r="N497" i="17" a="1"/>
  <c r="N497" i="17" s="1"/>
  <c r="N499" i="17" a="1"/>
  <c r="N499" i="17" s="1"/>
  <c r="M499" i="17"/>
  <c r="N501" i="17" a="1"/>
  <c r="N501" i="17" s="1"/>
  <c r="N502" i="17" a="1"/>
  <c r="N502" i="17" s="1"/>
  <c r="M503" i="17"/>
  <c r="M504" i="17"/>
  <c r="N505" i="17" a="1"/>
  <c r="N505" i="17" s="1"/>
  <c r="M505" i="17"/>
  <c r="N506" i="17" a="1"/>
  <c r="N506" i="17" s="1"/>
  <c r="N508" i="17" a="1"/>
  <c r="N508" i="17" s="1"/>
  <c r="N509" i="17" a="1"/>
  <c r="N509" i="17" s="1"/>
  <c r="N510" i="17" a="1"/>
  <c r="N510" i="17" s="1"/>
  <c r="N511" i="17" a="1"/>
  <c r="N511" i="17" s="1"/>
  <c r="M511" i="17"/>
  <c r="N512" i="17" a="1"/>
  <c r="N512" i="17" s="1"/>
  <c r="M512" i="17"/>
  <c r="N513" i="17" a="1"/>
  <c r="N513" i="17" s="1"/>
  <c r="N515" i="17" a="1"/>
  <c r="N515" i="17" s="1"/>
  <c r="N517" i="17" a="1"/>
  <c r="N517" i="17" s="1"/>
  <c r="N518" i="17" a="1"/>
  <c r="N518" i="17" s="1"/>
  <c r="M519" i="17"/>
  <c r="M520" i="17"/>
  <c r="N521" i="17" a="1"/>
  <c r="N521" i="17" s="1"/>
  <c r="N522" i="17" a="1"/>
  <c r="N522" i="17" s="1"/>
  <c r="N523" i="17" a="1"/>
  <c r="N523" i="17" s="1"/>
  <c r="M523" i="17"/>
  <c r="N525" i="17" a="1"/>
  <c r="N525" i="17" s="1"/>
  <c r="N526" i="17" a="1"/>
  <c r="N526" i="17" s="1"/>
  <c r="M528" i="17"/>
  <c r="N529" i="17" a="1"/>
  <c r="N529" i="17" s="1"/>
  <c r="M531" i="17"/>
  <c r="N533" i="17" a="1"/>
  <c r="N533" i="17" s="1"/>
  <c r="N534" i="17" a="1"/>
  <c r="N534" i="17" s="1"/>
  <c r="M536" i="17"/>
  <c r="N537" i="17" a="1"/>
  <c r="N537" i="17" s="1"/>
  <c r="N538" i="17" a="1"/>
  <c r="N538" i="17" s="1"/>
  <c r="N539" i="17" a="1"/>
  <c r="N539" i="17" s="1"/>
  <c r="M539" i="17"/>
  <c r="N541" i="17" a="1"/>
  <c r="N541" i="17" s="1"/>
  <c r="N542" i="17" a="1"/>
  <c r="N542" i="17" s="1"/>
  <c r="M543" i="17"/>
  <c r="M544" i="17"/>
  <c r="N545" i="17" a="1"/>
  <c r="N545" i="17" s="1"/>
  <c r="M547" i="17"/>
  <c r="N549" i="17" a="1"/>
  <c r="N549" i="17" s="1"/>
  <c r="M549" i="17"/>
  <c r="N550" i="17" a="1"/>
  <c r="N550" i="17" s="1"/>
  <c r="M551" i="17"/>
  <c r="N552" i="17" a="1"/>
  <c r="N552" i="17" s="1"/>
  <c r="M552" i="17"/>
  <c r="N553" i="17" a="1"/>
  <c r="N553" i="17" s="1"/>
  <c r="N554" i="17" a="1"/>
  <c r="N554" i="17" s="1"/>
  <c r="M555" i="17"/>
  <c r="N557" i="17" a="1"/>
  <c r="N557" i="17" s="1"/>
  <c r="N558" i="17" a="1"/>
  <c r="N558" i="17" s="1"/>
  <c r="N559" i="17" a="1"/>
  <c r="N559" i="17" s="1"/>
  <c r="M559" i="17"/>
  <c r="M560" i="17"/>
  <c r="N561" i="17" a="1"/>
  <c r="N561" i="17" s="1"/>
  <c r="M561" i="17"/>
  <c r="M563" i="17"/>
  <c r="N564" i="17" a="1"/>
  <c r="N564" i="17" s="1"/>
  <c r="N565" i="17" a="1"/>
  <c r="N565" i="17" s="1"/>
  <c r="M567" i="17"/>
  <c r="M568" i="17"/>
  <c r="N569" i="17" a="1"/>
  <c r="N569" i="17" s="1"/>
  <c r="N570" i="17" a="1"/>
  <c r="N570" i="17" s="1"/>
  <c r="M571" i="17"/>
  <c r="N573" i="17" a="1"/>
  <c r="N573" i="17" s="1"/>
  <c r="N574" i="17" a="1"/>
  <c r="N574" i="17" s="1"/>
  <c r="M575" i="17"/>
  <c r="N577" i="17" a="1"/>
  <c r="N577" i="17" s="1"/>
  <c r="M577" i="17"/>
  <c r="N579" i="17" a="1"/>
  <c r="N579" i="17" s="1"/>
  <c r="M579" i="17"/>
  <c r="N581" i="17" a="1"/>
  <c r="N581" i="17" s="1"/>
  <c r="M583" i="17"/>
  <c r="N585" i="17" a="1"/>
  <c r="N585" i="17" s="1"/>
  <c r="M587" i="17"/>
  <c r="N589" i="17" a="1"/>
  <c r="N589" i="17" s="1"/>
  <c r="N590" i="17" a="1"/>
  <c r="N590" i="17" s="1"/>
  <c r="M591" i="17"/>
  <c r="M592" i="17"/>
  <c r="N593" i="17" a="1"/>
  <c r="N593" i="17" s="1"/>
  <c r="N595" i="17" a="1"/>
  <c r="N595" i="17" s="1"/>
  <c r="N597" i="17" a="1"/>
  <c r="N597" i="17" s="1"/>
  <c r="N598" i="17" a="1"/>
  <c r="N598" i="17" s="1"/>
  <c r="M599" i="17"/>
  <c r="M600" i="17"/>
  <c r="N601" i="17" a="1"/>
  <c r="N601" i="17" s="1"/>
  <c r="N602" i="17" a="1"/>
  <c r="N602" i="17" s="1"/>
  <c r="M603" i="17"/>
  <c r="N605" i="17" a="1"/>
  <c r="N605" i="17" s="1"/>
  <c r="M607" i="17"/>
  <c r="N609" i="17" a="1"/>
  <c r="N609" i="17" s="1"/>
  <c r="N613" i="17" a="1"/>
  <c r="N613" i="17" s="1"/>
  <c r="M616" i="17"/>
  <c r="N617" i="17" a="1"/>
  <c r="N617" i="17" s="1"/>
  <c r="M617" i="17"/>
  <c r="N618" i="17" a="1"/>
  <c r="N618" i="17" s="1"/>
  <c r="M619" i="17"/>
  <c r="N621" i="17" a="1"/>
  <c r="N621" i="17" s="1"/>
  <c r="N622" i="17" a="1"/>
  <c r="N622" i="17" s="1"/>
  <c r="M623" i="17"/>
  <c r="M624" i="17"/>
  <c r="N625" i="17" a="1"/>
  <c r="N625" i="17" s="1"/>
  <c r="M627" i="17"/>
  <c r="N630" i="17" a="1"/>
  <c r="N630" i="17" s="1"/>
  <c r="M632" i="17"/>
  <c r="N634" i="17" a="1"/>
  <c r="N634" i="17" s="1"/>
  <c r="N637" i="17" a="1"/>
  <c r="N637" i="17" s="1"/>
  <c r="N638" i="17" a="1"/>
  <c r="N638" i="17" s="1"/>
  <c r="M639" i="17"/>
  <c r="M640" i="17"/>
  <c r="N641" i="17" a="1"/>
  <c r="N641" i="17" s="1"/>
  <c r="N644" i="17" a="1"/>
  <c r="N644" i="17" s="1"/>
  <c r="N645" i="17" a="1"/>
  <c r="N645" i="17" s="1"/>
  <c r="N646" i="17" a="1"/>
  <c r="N646" i="17" s="1"/>
  <c r="M647" i="17"/>
  <c r="M648" i="17"/>
  <c r="N649" i="17" a="1"/>
  <c r="N649" i="17" s="1"/>
  <c r="N650" i="17" a="1"/>
  <c r="N650" i="17" s="1"/>
  <c r="M651" i="17"/>
  <c r="N653" i="17" a="1"/>
  <c r="N653" i="17" s="1"/>
  <c r="N654" i="17" a="1"/>
  <c r="N654" i="17" s="1"/>
  <c r="M656" i="17"/>
  <c r="N657" i="17" a="1"/>
  <c r="N657" i="17" s="1"/>
  <c r="M659" i="17"/>
  <c r="N661" i="17" a="1"/>
  <c r="N661" i="17" s="1"/>
  <c r="N662" i="17" a="1"/>
  <c r="N662" i="17" s="1"/>
  <c r="N665" i="17" a="1"/>
  <c r="N665" i="17" s="1"/>
  <c r="N666" i="17" a="1"/>
  <c r="N666" i="17" s="1"/>
  <c r="M667" i="17"/>
  <c r="N669" i="17" a="1"/>
  <c r="N669" i="17" s="1"/>
  <c r="N670" i="17" a="1"/>
  <c r="N670" i="17" s="1"/>
  <c r="M671" i="17"/>
  <c r="M672" i="17"/>
  <c r="N673" i="17" a="1"/>
  <c r="N673" i="17" s="1"/>
  <c r="M675" i="17"/>
  <c r="M679" i="17"/>
  <c r="N681" i="17" a="1"/>
  <c r="N681" i="17" s="1"/>
  <c r="N682" i="17" a="1"/>
  <c r="N682" i="17" s="1"/>
  <c r="M683" i="17"/>
  <c r="N686" i="17" a="1"/>
  <c r="N686" i="17" s="1"/>
  <c r="M687" i="17"/>
  <c r="M691" i="17"/>
  <c r="M695" i="17"/>
  <c r="N696" i="17" a="1"/>
  <c r="N696" i="17" s="1"/>
  <c r="M696" i="17"/>
  <c r="N697" i="17" a="1"/>
  <c r="N697" i="17" s="1"/>
  <c r="N698" i="17" a="1"/>
  <c r="N698" i="17" s="1"/>
  <c r="N699" i="17" a="1"/>
  <c r="N699" i="17" s="1"/>
  <c r="M699" i="17"/>
  <c r="N702" i="17" a="1"/>
  <c r="N702" i="17" s="1"/>
  <c r="M703" i="17"/>
  <c r="N709" i="17" a="1"/>
  <c r="N709" i="17" s="1"/>
  <c r="M711" i="17"/>
  <c r="N713" i="17" a="1"/>
  <c r="N713" i="17" s="1"/>
  <c r="M715" i="17"/>
  <c r="N717" i="17" a="1"/>
  <c r="N717" i="17" s="1"/>
  <c r="N718" i="17" a="1"/>
  <c r="N718" i="17" s="1"/>
  <c r="M720" i="17"/>
  <c r="M723" i="17"/>
  <c r="N724" i="17" a="1"/>
  <c r="N724" i="17" s="1"/>
  <c r="N725" i="17" a="1"/>
  <c r="N725" i="17" s="1"/>
  <c r="M727" i="17"/>
  <c r="N729" i="17" a="1"/>
  <c r="N729" i="17" s="1"/>
  <c r="N730" i="17" a="1"/>
  <c r="N730" i="17" s="1"/>
  <c r="N733" i="17" a="1"/>
  <c r="N733" i="17" s="1"/>
  <c r="N734" i="17" a="1"/>
  <c r="N734" i="17" s="1"/>
  <c r="M734" i="17"/>
  <c r="N737" i="17" a="1"/>
  <c r="N737" i="17" s="1"/>
  <c r="N738" i="17" a="1"/>
  <c r="N738" i="17" s="1"/>
  <c r="M739" i="17"/>
  <c r="N741" i="17" a="1"/>
  <c r="N741" i="17" s="1"/>
  <c r="N742" i="17" a="1"/>
  <c r="N742" i="17" s="1"/>
  <c r="N746" i="17" a="1"/>
  <c r="N746" i="17" s="1"/>
  <c r="N749" i="17" a="1"/>
  <c r="N749" i="17" s="1"/>
  <c r="N750" i="17" a="1"/>
  <c r="N750" i="17" s="1"/>
  <c r="N751" i="17" a="1"/>
  <c r="N751" i="17" s="1"/>
  <c r="M752" i="17"/>
  <c r="N753" i="17" a="1"/>
  <c r="N753" i="17" s="1"/>
  <c r="N757" i="17" a="1"/>
  <c r="N757" i="17" s="1"/>
  <c r="N758" i="17" a="1"/>
  <c r="N758" i="17" s="1"/>
  <c r="N760" i="17" a="1"/>
  <c r="N760" i="17" s="1"/>
  <c r="N762" i="17" a="1"/>
  <c r="N762" i="17" s="1"/>
  <c r="N765" i="17" a="1"/>
  <c r="N765" i="17" s="1"/>
  <c r="N766" i="17" a="1"/>
  <c r="N766" i="17" s="1"/>
  <c r="N773" i="17" a="1"/>
  <c r="N773" i="17" s="1"/>
  <c r="N774" i="17" a="1"/>
  <c r="N774" i="17" s="1"/>
  <c r="N777" i="17" a="1"/>
  <c r="N777" i="17" s="1"/>
  <c r="N778" i="17" a="1"/>
  <c r="N778" i="17" s="1"/>
  <c r="N781" i="17" a="1"/>
  <c r="N781" i="17" s="1"/>
  <c r="N782" i="17" a="1"/>
  <c r="N782" i="17" s="1"/>
  <c r="N785" i="17" a="1"/>
  <c r="N785" i="17" s="1"/>
  <c r="N790" i="17" a="1"/>
  <c r="N790" i="17" s="1"/>
  <c r="M792" i="17"/>
  <c r="N793" i="17" a="1"/>
  <c r="N793" i="17" s="1"/>
  <c r="N794" i="17" a="1"/>
  <c r="N794" i="17" s="1"/>
  <c r="N798" i="17" a="1"/>
  <c r="N798" i="17" s="1"/>
  <c r="M800" i="17"/>
  <c r="N805" i="17" a="1"/>
  <c r="N805" i="17" s="1"/>
  <c r="M808" i="17"/>
  <c r="N809" i="17" a="1"/>
  <c r="N809" i="17" s="1"/>
  <c r="N810" i="17" a="1"/>
  <c r="N810" i="17" s="1"/>
  <c r="N814" i="17" a="1"/>
  <c r="N814" i="17" s="1"/>
  <c r="M816" i="17"/>
  <c r="N821" i="17" a="1"/>
  <c r="N821" i="17" s="1"/>
  <c r="M824" i="17"/>
  <c r="N826" i="17" a="1"/>
  <c r="N826" i="17" s="1"/>
  <c r="N828" i="17" a="1"/>
  <c r="N828" i="17" s="1"/>
  <c r="N830" i="17" a="1"/>
  <c r="N830" i="17" s="1"/>
  <c r="M832" i="17"/>
  <c r="N835" i="17" a="1"/>
  <c r="N835" i="17" s="1"/>
  <c r="N837" i="17" a="1"/>
  <c r="N837" i="17" s="1"/>
  <c r="N838" i="17" a="1"/>
  <c r="N838" i="17" s="1"/>
  <c r="M840" i="17"/>
  <c r="N842" i="17" a="1"/>
  <c r="N842" i="17" s="1"/>
  <c r="N848" i="17" a="1"/>
  <c r="N848" i="17" s="1"/>
  <c r="M848" i="17"/>
  <c r="N857" i="17" a="1"/>
  <c r="N857" i="17" s="1"/>
  <c r="N858" i="17" a="1"/>
  <c r="N858" i="17" s="1"/>
  <c r="N861" i="17" a="1"/>
  <c r="N861" i="17" s="1"/>
  <c r="M864" i="17"/>
  <c r="N865" i="17" a="1"/>
  <c r="N865" i="17" s="1"/>
  <c r="M872" i="17"/>
  <c r="N874" i="17" a="1"/>
  <c r="N874" i="17" s="1"/>
  <c r="N878" i="17" a="1"/>
  <c r="N878" i="17" s="1"/>
  <c r="M880" i="17"/>
  <c r="N890" i="17" a="1"/>
  <c r="N890" i="17" s="1"/>
  <c r="N893" i="17" a="1"/>
  <c r="N893" i="17" s="1"/>
  <c r="N894" i="17" a="1"/>
  <c r="N894" i="17" s="1"/>
  <c r="N901" i="17" a="1"/>
  <c r="N901" i="17" s="1"/>
  <c r="N902" i="17" a="1"/>
  <c r="N902" i="17" s="1"/>
  <c r="N904" i="17" a="1"/>
  <c r="N904" i="17" s="1"/>
  <c r="N906" i="17" a="1"/>
  <c r="N906" i="17" s="1"/>
  <c r="N910" i="17" a="1"/>
  <c r="N910" i="17" s="1"/>
  <c r="N922" i="17" a="1"/>
  <c r="N922" i="17" s="1"/>
  <c r="N924" i="17" a="1"/>
  <c r="N924" i="17" s="1"/>
  <c r="N929" i="17" a="1"/>
  <c r="N929" i="17" s="1"/>
  <c r="N932" i="17" a="1"/>
  <c r="N932" i="17" s="1"/>
  <c r="M944" i="17"/>
  <c r="N945" i="17" a="1"/>
  <c r="N945" i="17" s="1"/>
  <c r="N965" i="17" a="1"/>
  <c r="N965" i="17" s="1"/>
  <c r="M968" i="17"/>
  <c r="N969" i="17" a="1"/>
  <c r="N969" i="17" s="1"/>
  <c r="N970" i="17" a="1"/>
  <c r="N970" i="17" s="1"/>
  <c r="N973" i="17" a="1"/>
  <c r="N973" i="17" s="1"/>
  <c r="N977" i="17" a="1"/>
  <c r="N977" i="17" s="1"/>
  <c r="N993" i="17" a="1"/>
  <c r="N993" i="17" s="1"/>
  <c r="M1000" i="17"/>
  <c r="M4" i="17"/>
  <c r="M3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<sst xmlns="http://schemas.openxmlformats.org/spreadsheetml/2006/main" count="11128" uniqueCount="6221">
  <si>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</si>
  <si>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</si>
  <si>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</si>
  <si>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</si>
  <si>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</si>
  <si>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</si>
  <si>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</si>
  <si>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</si>
  <si>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</si>
  <si>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</si>
  <si>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</si>
  <si>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</si>
  <si>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</si>
  <si>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</si>
  <si>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</si>
  <si>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</si>
  <si>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</si>
  <si>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</si>
  <si>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</si>
  <si>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</si>
  <si>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</si>
  <si>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</si>
  <si>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</si>
  <si>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</si>
  <si>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</si>
  <si>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</si>
  <si>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</si>
  <si>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</si>
  <si>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</si>
  <si>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</si>
  <si>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</si>
  <si>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</si>
  <si>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</si>
  <si>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</si>
  <si>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</si>
  <si>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</si>
  <si>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</si>
  <si>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</si>
  <si>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</si>
  <si>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</si>
  <si>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</si>
  <si>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</si>
  <si>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</si>
  <si>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</si>
  <si>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</si>
  <si>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</si>
  <si>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</si>
  <si>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</si>
  <si>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</si>
  <si>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</si>
  <si>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</si>
  <si>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</si>
  <si>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</si>
  <si>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</si>
  <si>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</si>
  <si>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</si>
  <si>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</si>
  <si>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</si>
  <si>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</si>
  <si>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</si>
  <si>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</si>
  <si>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</si>
  <si>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</si>
  <si>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</si>
  <si>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</si>
  <si>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</si>
  <si>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</si>
  <si>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</si>
  <si>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</si>
  <si>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</si>
  <si>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</si>
  <si>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</si>
  <si>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</si>
  <si>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</si>
  <si>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</si>
  <si>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</si>
  <si>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</si>
  <si>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</si>
  <si>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</si>
  <si>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</si>
  <si>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</si>
  <si>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</si>
  <si>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</si>
  <si>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</si>
  <si>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</si>
  <si>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</si>
  <si>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</si>
  <si>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</si>
  <si>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</si>
  <si>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</si>
  <si>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</si>
  <si>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</si>
  <si>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</si>
  <si>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</si>
  <si>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</si>
  <si>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</si>
  <si>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</si>
  <si>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</si>
  <si>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</si>
  <si>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</si>
  <si>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</si>
  <si>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</si>
  <si>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</si>
  <si>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</si>
  <si>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</si>
  <si>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</si>
  <si>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</si>
  <si>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</si>
  <si>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</si>
  <si>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</si>
  <si>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</si>
  <si>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</si>
  <si>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</si>
  <si>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</si>
  <si>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</si>
  <si>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</si>
  <si>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</si>
  <si>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</si>
  <si>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</si>
  <si>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</si>
  <si>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</si>
  <si>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</si>
  <si>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</si>
  <si>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</si>
  <si>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</si>
  <si>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</si>
  <si>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</si>
  <si>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</si>
  <si>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</si>
  <si>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</si>
  <si>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</si>
  <si>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</si>
  <si>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</si>
  <si>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</si>
  <si>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</si>
  <si>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</si>
  <si>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</si>
  <si>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</si>
  <si>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</si>
  <si>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</si>
  <si>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</si>
  <si>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</si>
  <si>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</si>
  <si>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</si>
  <si>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</si>
  <si>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</si>
  <si>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</si>
  <si>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</si>
  <si>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</si>
  <si>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</si>
  <si>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</si>
  <si>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</si>
  <si>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</si>
  <si>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</si>
  <si>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</si>
  <si>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</si>
  <si>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</si>
  <si>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</si>
  <si>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</si>
  <si>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</si>
  <si>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</si>
  <si>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</si>
  <si>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</si>
  <si>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</si>
  <si>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</si>
  <si>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</si>
  <si>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</si>
  <si>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</si>
  <si>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</si>
  <si>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</si>
  <si>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</si>
  <si>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</si>
  <si>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</si>
  <si>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</si>
  <si>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</si>
  <si>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</si>
  <si>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</si>
  <si>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</si>
  <si>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</si>
  <si>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</si>
  <si>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</si>
  <si>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</si>
  <si>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</si>
  <si>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</si>
  <si>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</si>
  <si>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</si>
  <si>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</si>
  <si>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</si>
  <si>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</si>
  <si>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</si>
  <si>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</si>
  <si>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</si>
  <si>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</si>
  <si>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</si>
  <si>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</si>
  <si>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</si>
  <si>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</si>
  <si>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</si>
  <si>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</si>
  <si>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</si>
  <si>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</si>
  <si>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</si>
  <si>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</si>
  <si>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</si>
  <si>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</si>
  <si>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</si>
  <si>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</si>
  <si>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</si>
  <si>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</si>
  <si>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</si>
  <si>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</si>
  <si>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</si>
  <si>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</si>
  <si>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</si>
  <si>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</si>
  <si>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</si>
  <si>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</si>
  <si>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</si>
  <si>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</si>
  <si>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</si>
  <si>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</si>
  <si>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</si>
  <si>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</si>
  <si>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</si>
  <si>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</si>
  <si>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</si>
  <si>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</si>
  <si>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</si>
  <si>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</si>
  <si>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</si>
  <si>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</si>
  <si>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</si>
  <si>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</si>
  <si>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</si>
  <si>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</si>
  <si>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</si>
  <si>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</si>
  <si>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</si>
  <si>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</si>
  <si>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</si>
  <si>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</si>
  <si>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</si>
  <si>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</si>
  <si>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</si>
  <si>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</si>
  <si>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</si>
  <si>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</si>
  <si>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</si>
  <si>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</si>
  <si>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</si>
  <si>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</si>
  <si>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</si>
  <si>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</si>
  <si>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</si>
  <si>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</si>
  <si>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</si>
  <si>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</si>
  <si>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</si>
  <si>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</si>
  <si>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</si>
  <si>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</si>
  <si>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</si>
  <si>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</si>
  <si>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</si>
  <si>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</si>
  <si>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</si>
  <si>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</si>
  <si>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</si>
  <si>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</si>
  <si>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</si>
  <si>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</si>
  <si>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</si>
  <si>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</si>
  <si>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</si>
  <si>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</si>
  <si>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</si>
  <si>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</si>
  <si>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</si>
  <si>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</si>
  <si>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</si>
  <si>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</si>
  <si>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</si>
  <si>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</si>
  <si>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</si>
  <si>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</si>
  <si>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</si>
  <si>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</si>
  <si>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</si>
  <si>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</si>
  <si>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</si>
  <si>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</si>
  <si>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</si>
  <si>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</si>
  <si>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</si>
  <si>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</si>
  <si>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</si>
  <si>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</si>
  <si>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</si>
  <si>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</si>
  <si>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</si>
  <si>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</si>
  <si>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</si>
  <si>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</si>
  <si>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</si>
  <si>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</si>
  <si>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</si>
  <si>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</si>
  <si>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</si>
  <si>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</si>
  <si>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</si>
  <si>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</si>
  <si>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</si>
  <si>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</si>
  <si>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</si>
  <si>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</si>
  <si>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</si>
  <si>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</si>
  <si>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</si>
  <si>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</si>
  <si>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</si>
  <si>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</si>
  <si>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</si>
  <si>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</si>
  <si>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</si>
  <si>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</si>
  <si>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</si>
  <si>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</si>
  <si>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</si>
  <si>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</si>
  <si>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</si>
  <si>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</si>
  <si>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</si>
  <si>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</si>
  <si>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</si>
  <si>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</si>
  <si>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</si>
  <si>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</si>
  <si>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</si>
  <si>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</si>
  <si>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</si>
  <si>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</si>
  <si>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</si>
  <si>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</si>
  <si>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</si>
  <si>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</si>
  <si>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</si>
  <si>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</si>
  <si>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</si>
  <si>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</si>
  <si>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</si>
  <si>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</si>
  <si>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</si>
  <si>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</si>
  <si>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</si>
  <si>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</si>
  <si>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</si>
  <si>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</si>
  <si>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</si>
  <si>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</si>
  <si>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</si>
  <si>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</si>
  <si>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</si>
  <si>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</si>
  <si>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</si>
  <si>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</si>
  <si>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</si>
  <si>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</si>
  <si>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</si>
  <si>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</si>
  <si>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</si>
  <si>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</si>
  <si>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</si>
  <si>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</si>
  <si>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</si>
  <si>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</si>
  <si>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</si>
  <si>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</si>
  <si>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</si>
  <si>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</si>
  <si>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</si>
  <si>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</si>
  <si>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</si>
  <si>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</si>
  <si>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</si>
  <si>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</si>
  <si>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</si>
  <si>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</si>
  <si>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</si>
  <si>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</si>
  <si>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</si>
  <si>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</si>
  <si>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</si>
  <si>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</si>
  <si>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</si>
  <si>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</si>
  <si>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</si>
  <si>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</si>
  <si>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</si>
  <si>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</si>
  <si>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</si>
  <si>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</si>
  <si>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</si>
  <si>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</si>
  <si>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</si>
  <si>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</si>
  <si>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</si>
  <si>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</si>
  <si>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</si>
  <si>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</si>
  <si>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</si>
  <si>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</si>
  <si>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</si>
  <si>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</si>
  <si>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</si>
  <si>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</si>
  <si>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</si>
  <si>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</si>
  <si>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</si>
  <si>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</si>
  <si>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</si>
  <si>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</si>
  <si>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</si>
  <si>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</si>
  <si>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</si>
  <si>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</si>
  <si>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</si>
  <si>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</si>
  <si>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</si>
  <si>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</si>
  <si>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</si>
  <si>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</si>
  <si>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</si>
  <si>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</si>
  <si>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</si>
  <si>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</si>
  <si>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</si>
  <si>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</si>
  <si>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</si>
  <si>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</si>
  <si>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</si>
  <si>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</si>
  <si>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</si>
  <si>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</si>
  <si>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</si>
  <si>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</si>
  <si>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</si>
  <si>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</si>
  <si>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</si>
  <si>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</si>
  <si>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</si>
  <si>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</si>
  <si>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</si>
  <si>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</si>
  <si>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</si>
  <si>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</si>
  <si>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</si>
  <si>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</si>
  <si>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</si>
  <si>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</si>
  <si>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</si>
  <si>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</si>
  <si>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</si>
  <si>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</si>
  <si>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</si>
  <si>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</si>
  <si>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</si>
  <si>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</si>
  <si>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</si>
  <si>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</si>
  <si>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</si>
  <si>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</si>
  <si>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</si>
  <si>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</si>
  <si>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</si>
  <si>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</si>
  <si>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</si>
  <si>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</si>
  <si>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</si>
  <si>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</si>
  <si>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</si>
  <si>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</si>
  <si>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</si>
  <si>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</si>
  <si>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</si>
  <si>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</si>
  <si>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</si>
  <si>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</si>
  <si>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</si>
  <si>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</si>
  <si>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</si>
  <si>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</si>
  <si>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</si>
  <si>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</si>
  <si>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</si>
  <si>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</si>
  <si>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</si>
  <si>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</si>
  <si>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</si>
  <si>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</si>
  <si>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</si>
  <si>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</si>
  <si>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</si>
  <si>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</si>
  <si>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</si>
  <si>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</si>
  <si>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</si>
  <si>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</si>
  <si>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</si>
  <si>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</si>
  <si>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</si>
  <si>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</si>
  <si>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</si>
  <si>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</si>
  <si>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</si>
  <si>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</si>
  <si>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</si>
  <si>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</si>
  <si>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</si>
  <si>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</si>
  <si>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</si>
  <si>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</si>
  <si>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</si>
  <si>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</si>
  <si>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</si>
  <si>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</si>
  <si>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</si>
  <si>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</si>
  <si>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</si>
  <si>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</si>
  <si>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</si>
  <si>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</si>
  <si>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</si>
  <si>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</si>
  <si>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</si>
  <si>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</si>
  <si>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</si>
  <si>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</si>
  <si>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</si>
  <si>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</si>
  <si>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</si>
  <si>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</si>
  <si>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</si>
  <si>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</si>
  <si>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</si>
  <si>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</si>
  <si>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</si>
  <si>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</si>
  <si>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</si>
  <si>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</si>
  <si>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</si>
  <si>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</si>
  <si>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</si>
  <si>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</si>
  <si>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</si>
  <si>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</si>
  <si>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</si>
  <si>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</si>
  <si>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</si>
  <si>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</si>
  <si>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</si>
  <si>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</si>
  <si>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</si>
  <si>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</si>
  <si>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</si>
  <si>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</si>
  <si>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</si>
  <si>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</si>
  <si>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</si>
  <si>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</si>
  <si>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</si>
  <si>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</si>
  <si>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</si>
  <si>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</si>
  <si>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</si>
  <si>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</si>
  <si>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</si>
  <si>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</si>
  <si>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</si>
  <si>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</si>
  <si>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</si>
  <si>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</si>
  <si>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</si>
  <si>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</si>
  <si>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</si>
  <si>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</si>
  <si>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</si>
  <si>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</si>
  <si>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</si>
  <si>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</si>
  <si>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</si>
  <si>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</si>
  <si>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</si>
  <si>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</si>
  <si>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</si>
  <si>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</si>
  <si>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</si>
  <si>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</si>
  <si>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</si>
  <si>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</si>
  <si>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</si>
  <si>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</si>
  <si>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</si>
  <si>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</si>
  <si>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</si>
  <si>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</si>
  <si>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</si>
  <si>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</si>
  <si>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</si>
  <si>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</si>
  <si>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</si>
  <si>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</si>
  <si>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</si>
  <si>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</si>
  <si>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</si>
  <si>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</si>
  <si>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</si>
  <si>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</si>
  <si>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</si>
  <si>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</si>
  <si>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</si>
  <si>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</si>
  <si>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</si>
  <si>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</si>
  <si>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</si>
  <si>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</si>
  <si>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</si>
  <si>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</si>
  <si>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</si>
  <si>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</si>
  <si>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</si>
  <si>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</si>
  <si>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</si>
  <si>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</si>
  <si>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</si>
  <si>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</si>
  <si>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</si>
  <si>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</si>
  <si>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</si>
  <si>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</si>
  <si>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</si>
  <si>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</si>
  <si>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</si>
  <si>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</si>
  <si>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</si>
  <si>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</si>
  <si>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</si>
  <si>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</si>
  <si>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</si>
  <si>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</si>
  <si>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</si>
  <si>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</si>
  <si>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</si>
  <si>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</si>
  <si>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</si>
  <si>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</si>
  <si>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</si>
  <si>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</si>
  <si>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</si>
  <si>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</si>
  <si>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</si>
  <si>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</si>
  <si>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</si>
  <si>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</si>
  <si>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</si>
  <si>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</si>
  <si>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</si>
  <si>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</si>
  <si>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</si>
  <si>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</si>
  <si>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</si>
  <si>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</si>
  <si>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</si>
  <si>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</si>
  <si>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</si>
  <si>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</si>
  <si>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</si>
  <si>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</si>
  <si>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</si>
  <si>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</si>
  <si>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</si>
  <si>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</si>
  <si>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</si>
  <si>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</si>
  <si>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</si>
  <si>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</si>
  <si>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</si>
  <si>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</si>
  <si>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</si>
  <si>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</si>
  <si>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</si>
  <si>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</si>
  <si>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</si>
  <si>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</si>
  <si>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</si>
  <si>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</si>
  <si>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</si>
  <si>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</si>
  <si>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</si>
  <si>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</si>
  <si>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</si>
  <si>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</si>
  <si>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</si>
  <si>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</si>
  <si>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</si>
  <si>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</si>
  <si>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</si>
  <si>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</si>
  <si>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</si>
  <si>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</si>
  <si>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</si>
  <si>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</si>
  <si>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</si>
  <si>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</si>
  <si>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</si>
  <si>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</si>
  <si>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</si>
  <si>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</si>
  <si>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</si>
  <si>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</si>
  <si>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</si>
  <si>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</si>
  <si>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</si>
  <si>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</si>
  <si>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</si>
  <si>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</si>
  <si>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</si>
  <si>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</si>
  <si>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</si>
  <si>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</si>
  <si>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</si>
  <si>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</si>
  <si>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</si>
  <si>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</si>
  <si>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</si>
  <si>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</si>
  <si>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</si>
  <si>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</si>
  <si>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</si>
  <si>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</si>
  <si>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</si>
  <si>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</si>
  <si>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</si>
  <si>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</si>
  <si>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</si>
  <si>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</si>
  <si>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</si>
  <si>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</si>
  <si>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</si>
  <si>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</si>
  <si>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</si>
  <si>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</si>
  <si>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</si>
  <si>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</si>
  <si>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</si>
  <si>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</si>
  <si>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</si>
  <si>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</si>
  <si>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</si>
  <si>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</si>
  <si>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</si>
  <si>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</si>
  <si>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</si>
  <si>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</si>
  <si>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</si>
  <si>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</si>
  <si>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</si>
  <si>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</si>
  <si>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</si>
  <si>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</si>
  <si>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</si>
  <si>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</si>
  <si>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</si>
  <si>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</si>
  <si>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</si>
  <si>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</si>
  <si>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</si>
  <si>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</si>
  <si>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</si>
  <si>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</si>
  <si>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</si>
  <si>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</si>
  <si>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</si>
  <si>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</si>
  <si>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</si>
  <si>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</si>
  <si>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</si>
  <si>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</si>
  <si>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</si>
  <si>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</si>
  <si>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</si>
  <si>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</si>
  <si>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</si>
  <si>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</si>
  <si>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</si>
  <si>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</si>
  <si>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</si>
  <si>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</si>
  <si>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</si>
  <si>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</si>
  <si>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</si>
  <si>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</si>
  <si>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</si>
  <si>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</si>
  <si>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</si>
  <si>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</si>
  <si>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</si>
  <si>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</si>
  <si>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</si>
  <si>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</si>
  <si>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</si>
  <si>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</si>
  <si>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</si>
  <si>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</si>
  <si>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</si>
  <si>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</si>
  <si>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</si>
  <si>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</si>
  <si>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</si>
  <si>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</si>
  <si>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</si>
  <si>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</si>
  <si>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</si>
  <si>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</si>
  <si>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</si>
  <si>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</si>
  <si>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</si>
  <si>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</si>
  <si>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</si>
  <si>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</si>
  <si>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</si>
  <si>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</si>
  <si>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</si>
  <si>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</si>
  <si>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</si>
  <si>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</si>
  <si>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</si>
  <si>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</si>
  <si>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</si>
  <si>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</si>
  <si>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</si>
  <si>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</si>
  <si>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</si>
  <si>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</si>
  <si>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</si>
  <si>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</si>
  <si>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</si>
  <si>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</si>
  <si>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</si>
  <si>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</si>
  <si>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</si>
  <si>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</si>
  <si>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</si>
  <si>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</si>
  <si>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</si>
  <si>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</si>
  <si>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</si>
  <si>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</si>
  <si>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</si>
  <si>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</si>
  <si>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</si>
  <si>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</si>
  <si>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</si>
  <si>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</si>
  <si>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</si>
  <si>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</si>
  <si>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</si>
  <si>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</si>
  <si>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</si>
  <si>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</si>
  <si>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</si>
  <si>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</si>
  <si>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</si>
  <si>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</si>
  <si>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</si>
  <si>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</si>
  <si>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</si>
  <si>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</si>
  <si>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</si>
  <si>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</si>
  <si>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</si>
  <si>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</si>
  <si>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</si>
  <si>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</si>
  <si>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</si>
  <si>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</si>
  <si>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</si>
  <si>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</si>
  <si>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</si>
  <si>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</si>
  <si>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</si>
  <si>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</si>
  <si>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</si>
  <si>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</si>
  <si>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</si>
  <si>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</si>
  <si>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</si>
  <si>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</si>
  <si>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</si>
  <si>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</si>
  <si>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</si>
  <si>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</si>
  <si>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</si>
  <si>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</si>
  <si>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</si>
  <si>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</si>
  <si>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</si>
  <si>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</si>
  <si>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</si>
  <si>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</si>
  <si>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</si>
  <si>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</si>
  <si>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</si>
  <si>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</si>
  <si>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</si>
  <si>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</si>
  <si>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</si>
  <si>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</si>
  <si>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</si>
  <si>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</si>
  <si>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</si>
  <si>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</si>
  <si>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</si>
  <si>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</si>
  <si>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</si>
  <si>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</si>
  <si>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</si>
  <si>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</si>
  <si>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</si>
  <si>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</si>
  <si>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</si>
  <si>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</si>
  <si>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</si>
  <si>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</si>
  <si>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</si>
  <si>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</si>
  <si>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</si>
  <si>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</si>
  <si>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</si>
  <si>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</si>
  <si>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</si>
  <si>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</si>
  <si>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</si>
  <si>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</si>
  <si>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</si>
  <si>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</si>
  <si>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</si>
  <si>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</si>
  <si>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</si>
  <si>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</si>
  <si>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</si>
  <si>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</si>
  <si>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</si>
  <si>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</si>
  <si>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</si>
  <si>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</si>
  <si>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</si>
  <si>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</si>
  <si>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</si>
  <si>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</si>
  <si>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</si>
  <si>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</si>
  <si>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</si>
  <si>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</si>
  <si>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</si>
  <si>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</si>
  <si>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</si>
  <si>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</si>
  <si>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</si>
  <si>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</si>
  <si>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</si>
  <si>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</si>
  <si>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</si>
  <si>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</si>
  <si>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</si>
  <si>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</si>
  <si>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</si>
  <si>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</si>
  <si>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</si>
  <si>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</si>
  <si>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</si>
  <si>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</si>
  <si>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</si>
  <si>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</si>
  <si>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</si>
  <si>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</si>
  <si>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</si>
  <si>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</si>
  <si>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</si>
  <si>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</si>
  <si>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</si>
  <si>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</si>
  <si>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</si>
  <si>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</si>
  <si>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</si>
  <si>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</si>
  <si>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</si>
  <si>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</si>
  <si>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</si>
  <si>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</si>
  <si>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</si>
  <si>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</si>
  <si>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</si>
  <si>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</si>
  <si>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</si>
  <si>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</si>
  <si>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</si>
  <si>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</si>
  <si>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</si>
  <si>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</si>
  <si>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</si>
  <si>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</si>
  <si>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</si>
  <si>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</si>
  <si>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</si>
  <si>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</si>
  <si>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</si>
  <si>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</si>
  <si>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</si>
  <si>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</si>
  <si>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</si>
  <si>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</si>
  <si>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</si>
  <si>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</si>
  <si>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</si>
  <si>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</si>
  <si>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</si>
  <si>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</si>
  <si>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</si>
  <si>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</si>
  <si>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</si>
  <si>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</si>
  <si>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</si>
  <si>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</si>
  <si>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</si>
  <si>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</si>
  <si>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</si>
  <si>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</si>
  <si>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</si>
  <si>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</si>
  <si>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</si>
  <si>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</si>
  <si>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</si>
  <si>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</si>
  <si>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</si>
  <si>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</si>
  <si>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</si>
  <si>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</si>
  <si>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</si>
  <si>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</si>
  <si>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</si>
  <si>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</si>
  <si>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</si>
  <si>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</si>
  <si>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</si>
  <si>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</si>
  <si>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</si>
  <si>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</si>
  <si>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</si>
  <si>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</si>
  <si>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</si>
  <si>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</si>
  <si>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</si>
  <si>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</si>
  <si>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</si>
  <si>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</si>
  <si>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</si>
  <si>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</si>
  <si>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</si>
  <si>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</si>
  <si>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</si>
  <si>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</si>
  <si>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</si>
  <si>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</si>
  <si>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</si>
  <si>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</si>
  <si>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</si>
  <si>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</si>
  <si>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</si>
  <si>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</si>
  <si>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</si>
  <si>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</si>
  <si>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</si>
  <si>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</si>
  <si>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</si>
  <si>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</si>
  <si>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</si>
  <si>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</si>
  <si>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</si>
  <si>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</si>
  <si>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</si>
  <si>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</si>
  <si>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</si>
  <si>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</si>
  <si>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</si>
  <si>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</si>
  <si>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</si>
  <si>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</si>
  <si>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</si>
  <si>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</si>
  <si>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</si>
  <si>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</si>
  <si>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</si>
  <si>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</si>
  <si>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</si>
  <si>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</si>
  <si>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</si>
  <si>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</si>
  <si>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</si>
  <si>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</si>
  <si>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</si>
  <si>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</si>
  <si>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</si>
  <si>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</si>
  <si>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</si>
  <si>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</si>
  <si>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</si>
  <si>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</si>
  <si>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</si>
  <si>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</si>
  <si>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</si>
  <si>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</si>
  <si>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</si>
  <si>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</si>
  <si>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</si>
  <si>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</si>
  <si>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</si>
  <si>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</si>
  <si>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</si>
  <si>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</si>
  <si>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</si>
  <si>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</si>
  <si>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</si>
  <si>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</si>
  <si>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</si>
  <si>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</si>
  <si>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</si>
  <si>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</si>
  <si>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</si>
  <si>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</si>
  <si>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</si>
  <si>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</si>
  <si>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</si>
  <si>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</si>
  <si>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</si>
  <si>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</si>
  <si>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</si>
  <si>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</si>
  <si>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</si>
  <si>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</si>
  <si>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</si>
  <si>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</si>
  <si>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</si>
  <si>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</si>
  <si>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</si>
  <si>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</si>
  <si>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</si>
  <si>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</si>
  <si>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</si>
  <si>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</si>
  <si>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</si>
  <si>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</si>
  <si>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</si>
  <si>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</si>
  <si>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</si>
  <si>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</si>
  <si>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</si>
  <si>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</si>
  <si>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</si>
  <si>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</si>
  <si>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</si>
  <si>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</si>
  <si>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</si>
  <si>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</si>
  <si>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</si>
  <si>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</si>
  <si>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</si>
  <si>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</si>
  <si>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</si>
  <si>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</si>
  <si>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</si>
  <si>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</si>
  <si>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</si>
  <si>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</si>
  <si>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</si>
  <si>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</si>
  <si>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</si>
  <si>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</si>
  <si>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</si>
  <si>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</si>
  <si>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</si>
  <si>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</si>
  <si>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</si>
  <si>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</si>
  <si>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</si>
  <si>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</si>
  <si>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</si>
  <si>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</si>
  <si>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</si>
  <si>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</si>
  <si>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</si>
  <si>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</si>
  <si>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</si>
  <si>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</si>
  <si>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</si>
  <si>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</si>
  <si>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</si>
  <si>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</si>
  <si>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</si>
  <si>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</si>
  <si>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</si>
  <si>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</si>
  <si>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</si>
  <si>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</si>
  <si>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</si>
  <si>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</si>
  <si>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</si>
  <si>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</si>
  <si>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</si>
  <si>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</si>
  <si>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</si>
  <si>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</si>
  <si>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</si>
  <si>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</si>
  <si>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</si>
  <si>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</si>
  <si>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</si>
  <si>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</si>
  <si>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</si>
  <si>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</si>
  <si>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</si>
  <si>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</si>
  <si>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</si>
  <si>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</si>
  <si>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</si>
  <si>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</si>
  <si>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</si>
  <si>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</si>
  <si>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</si>
  <si>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</si>
  <si>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</si>
  <si>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</si>
  <si>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</si>
  <si>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</si>
  <si>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</si>
  <si>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</si>
  <si>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</si>
  <si>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</si>
  <si>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</si>
  <si>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</si>
  <si>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</si>
  <si>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</si>
  <si>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</si>
  <si>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</si>
  <si>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</si>
  <si>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</si>
  <si>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</si>
  <si>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</si>
  <si>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</si>
  <si>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</si>
  <si>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</si>
  <si>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</si>
  <si>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</si>
  <si>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</si>
  <si>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</si>
  <si>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</si>
  <si>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</si>
  <si>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</si>
  <si>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</si>
  <si>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</si>
  <si>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</si>
  <si>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</si>
  <si>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</si>
  <si>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</si>
  <si>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</si>
  <si>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</si>
  <si>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</si>
  <si>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</si>
  <si>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</si>
  <si>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</si>
  <si>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</si>
  <si>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</si>
  <si>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</si>
  <si>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</si>
  <si>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</si>
  <si>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</si>
  <si>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</si>
  <si>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</si>
  <si>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</si>
  <si>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</si>
  <si>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</si>
  <si>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</si>
  <si>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</si>
  <si>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</si>
  <si>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</si>
  <si>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</si>
  <si>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</si>
  <si>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</si>
  <si>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</si>
  <si>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</si>
  <si>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</si>
  <si>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</si>
  <si>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</si>
  <si>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</si>
  <si>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</si>
  <si>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</si>
  <si>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</si>
  <si>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</si>
  <si>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</si>
  <si>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</si>
  <si>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</si>
  <si>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</si>
  <si>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</si>
  <si>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</si>
  <si>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</si>
  <si>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</si>
  <si>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</si>
  <si>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</si>
  <si>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</si>
  <si>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</si>
  <si>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</si>
  <si>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</si>
  <si>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</si>
  <si>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</si>
  <si>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</si>
  <si>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</si>
  <si>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</si>
  <si>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</si>
  <si>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</si>
  <si>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</si>
  <si>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</si>
  <si>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</si>
  <si>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</si>
  <si>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</si>
  <si>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</si>
  <si>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</si>
  <si>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</si>
  <si>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</si>
  <si>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</si>
  <si>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</si>
  <si>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</si>
  <si>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</si>
  <si>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</si>
  <si>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</si>
  <si>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</si>
  <si>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</si>
  <si>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</si>
  <si>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</si>
  <si>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</si>
  <si>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</si>
  <si>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</si>
  <si>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</si>
  <si>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</si>
  <si>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</si>
  <si>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</si>
  <si>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</si>
  <si>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</si>
  <si>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</si>
  <si>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</si>
  <si>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</si>
  <si>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</si>
  <si>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</si>
  <si>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</si>
  <si>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</si>
  <si>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</si>
  <si>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</si>
  <si>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</si>
  <si>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</si>
  <si>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</si>
  <si>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</si>
  <si>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</si>
  <si>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</si>
  <si>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</si>
  <si>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</si>
  <si>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</si>
  <si>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</si>
  <si>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</si>
  <si>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</si>
  <si>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</si>
  <si>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</si>
  <si>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</si>
  <si>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</si>
  <si>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</si>
  <si>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</si>
  <si>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</si>
  <si>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</si>
  <si>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</si>
  <si>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</si>
  <si>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</si>
  <si>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</si>
  <si>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</si>
  <si>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</si>
  <si>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</si>
  <si>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</si>
  <si>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</si>
  <si>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</si>
  <si>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</si>
  <si>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</si>
  <si>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</si>
  <si>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</si>
  <si>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</si>
  <si>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</si>
  <si>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</si>
  <si>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</si>
  <si>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</si>
  <si>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</si>
  <si>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</si>
  <si>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</si>
  <si>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</si>
  <si>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</si>
  <si>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</si>
  <si>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</si>
  <si>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</si>
  <si>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</si>
  <si>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</si>
  <si>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</si>
  <si>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</si>
  <si>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</si>
  <si>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</si>
  <si>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</si>
  <si>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</si>
  <si>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</si>
  <si>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</si>
  <si>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</si>
  <si>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</si>
  <si>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</si>
  <si>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</si>
  <si>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</si>
  <si>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</si>
  <si>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</si>
  <si>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</si>
  <si>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</si>
  <si>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</si>
  <si>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</si>
  <si>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</si>
  <si>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</si>
  <si>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</si>
  <si>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</si>
  <si>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</si>
  <si>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</si>
  <si>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</si>
  <si>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</si>
  <si>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</si>
  <si>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</si>
  <si>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</si>
  <si>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</si>
  <si>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</si>
  <si>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</si>
  <si>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</si>
  <si>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</si>
  <si>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</si>
  <si>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</si>
  <si>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</si>
  <si>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</si>
  <si>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</si>
  <si>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</si>
  <si>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</si>
  <si>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</si>
  <si>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</si>
  <si>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</si>
  <si>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</si>
  <si>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</si>
  <si>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</si>
  <si>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</si>
  <si>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</si>
  <si>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</si>
  <si>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</si>
  <si>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</si>
  <si>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</si>
  <si>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</si>
  <si>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</si>
  <si>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</si>
  <si>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</si>
  <si>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</si>
  <si>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</si>
  <si>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</si>
  <si>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</si>
  <si>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</si>
  <si>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</si>
  <si>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</si>
  <si>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</si>
  <si>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</si>
  <si>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</si>
  <si>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</si>
  <si>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</si>
  <si>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</si>
  <si>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</si>
  <si>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</si>
  <si>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</si>
  <si>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</si>
  <si>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</si>
  <si>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</si>
  <si>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</si>
  <si>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</si>
  <si>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</si>
  <si>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</si>
  <si>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</si>
  <si>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</si>
  <si>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</si>
  <si>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</si>
  <si>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</si>
  <si>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</si>
  <si>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</si>
  <si>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</si>
  <si>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</si>
  <si>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</si>
  <si>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</si>
  <si>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</si>
  <si>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</si>
  <si>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</si>
  <si>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</si>
  <si>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</si>
  <si>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</si>
  <si>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</si>
  <si>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</si>
  <si>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</si>
  <si>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</si>
  <si>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</si>
  <si>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</si>
  <si>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</si>
  <si>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</si>
  <si>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</si>
  <si>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</si>
  <si>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</si>
  <si>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</si>
  <si>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</si>
  <si>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</si>
  <si>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</si>
  <si>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</si>
  <si>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</si>
  <si>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</si>
  <si>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</si>
  <si>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</si>
  <si>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</si>
  <si>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</si>
  <si>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</si>
  <si>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</si>
  <si>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</si>
  <si>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</si>
  <si>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</si>
  <si>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</si>
  <si>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</si>
  <si>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</si>
  <si>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</si>
  <si>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</si>
  <si>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</si>
  <si>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</si>
  <si>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</si>
  <si>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</si>
  <si>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</si>
  <si>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</si>
  <si>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</si>
  <si>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</si>
  <si>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</si>
  <si>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</si>
  <si>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</si>
  <si>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</si>
  <si>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</si>
  <si>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</si>
  <si>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</si>
  <si>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</si>
  <si>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</si>
  <si>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</si>
  <si>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</si>
  <si>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</si>
  <si>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</si>
  <si>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</si>
  <si>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</si>
  <si>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</si>
  <si>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</si>
  <si>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</si>
  <si>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</si>
  <si>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</si>
  <si>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</si>
  <si>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</si>
  <si>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</si>
  <si>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</si>
  <si>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</si>
  <si>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</si>
  <si>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</si>
  <si>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</si>
  <si>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</si>
  <si>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</si>
  <si>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</si>
  <si>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</si>
  <si>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</si>
  <si>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</si>
  <si>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</si>
  <si>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</si>
  <si>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</si>
  <si>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</si>
  <si>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</si>
  <si>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</si>
  <si>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</si>
  <si>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</si>
  <si>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</si>
  <si>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</si>
  <si>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</si>
  <si>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</si>
  <si>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</si>
  <si>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</si>
  <si>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</si>
  <si>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</si>
  <si>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</si>
  <si>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</si>
  <si>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</si>
  <si>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</si>
  <si>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</si>
  <si>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</si>
  <si>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</si>
  <si>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</si>
  <si>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</si>
  <si>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</si>
  <si>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</si>
  <si>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</si>
  <si>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</si>
  <si>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</si>
  <si>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</si>
  <si>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</si>
  <si>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</si>
  <si>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</si>
  <si>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</si>
  <si>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</si>
  <si>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</si>
  <si>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</si>
  <si>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</si>
  <si>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</si>
  <si>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</si>
  <si>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</si>
  <si>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</si>
  <si>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</si>
  <si>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</si>
  <si>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</si>
  <si>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</si>
  <si>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</si>
  <si>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</si>
  <si>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</si>
  <si>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</si>
  <si>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</si>
  <si>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</si>
  <si>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</si>
  <si>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</si>
  <si>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</si>
  <si>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</si>
  <si>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</si>
  <si>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</si>
  <si>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</si>
  <si>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</si>
  <si>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</si>
  <si>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</si>
  <si>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</si>
  <si>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</si>
  <si>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</si>
  <si>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</si>
  <si>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</si>
  <si>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</si>
  <si>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</si>
  <si>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</si>
  <si>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</si>
  <si>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</si>
  <si>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</si>
  <si>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</si>
  <si>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</si>
  <si>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</si>
  <si>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</si>
  <si>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</si>
  <si>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</si>
  <si>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</si>
  <si>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</si>
  <si>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</si>
  <si>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</si>
  <si>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</si>
  <si>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</si>
  <si>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</si>
  <si>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</si>
  <si>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</si>
  <si>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</si>
  <si>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</si>
  <si>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</si>
  <si>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</si>
  <si>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</si>
  <si>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</si>
  <si>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</si>
  <si>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</si>
  <si>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</si>
  <si>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</si>
  <si>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</si>
  <si>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</si>
  <si>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</si>
  <si>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</si>
  <si>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</si>
  <si>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</si>
  <si>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</si>
  <si>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</si>
  <si>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</si>
  <si>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</si>
  <si>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</si>
  <si>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</si>
  <si>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</si>
  <si>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</si>
  <si>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</si>
  <si>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</si>
  <si>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</si>
  <si>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</si>
  <si>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</si>
  <si>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</si>
  <si>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</si>
  <si>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</si>
  <si>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</si>
  <si>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</si>
  <si>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</si>
  <si>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</si>
  <si>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</si>
  <si>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</si>
  <si>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</si>
  <si>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</si>
  <si>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</si>
  <si>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</si>
  <si>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</si>
  <si>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</si>
  <si>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</si>
  <si>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</si>
  <si>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</si>
  <si>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</si>
  <si>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</si>
  <si>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</si>
  <si>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</si>
  <si>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</si>
  <si>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</si>
  <si>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</si>
  <si>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</si>
  <si>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</si>
  <si>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</si>
  <si>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</si>
  <si>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</si>
  <si>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</si>
  <si>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</si>
  <si>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</si>
  <si>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</si>
  <si>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</si>
  <si>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</si>
  <si>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</si>
  <si>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</si>
  <si>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</si>
  <si>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</si>
  <si>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</si>
  <si>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</si>
  <si>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</si>
  <si>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</si>
  <si>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</si>
  <si>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</si>
  <si>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</si>
  <si>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</si>
  <si>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</si>
  <si>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</si>
  <si>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</si>
  <si>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</si>
  <si>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</si>
  <si>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</si>
  <si>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</si>
  <si>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</si>
  <si>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</si>
  <si>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</si>
  <si>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</si>
  <si>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</si>
  <si>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</si>
  <si>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</si>
  <si>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</si>
  <si>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</si>
  <si>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</si>
  <si>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</si>
  <si>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</si>
  <si>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</si>
  <si>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</si>
  <si>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</si>
  <si>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</si>
  <si>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</si>
  <si>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</si>
  <si>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</si>
  <si>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</si>
  <si>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</si>
  <si>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</si>
  <si>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</si>
  <si>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</si>
  <si>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</si>
  <si>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</si>
  <si>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</si>
  <si>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</si>
  <si>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</si>
  <si>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</si>
  <si>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</si>
  <si>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</si>
  <si>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</si>
  <si>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</si>
  <si>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</si>
  <si>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</si>
  <si>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</si>
  <si>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</si>
  <si>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</si>
  <si>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</si>
  <si>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</si>
  <si>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</si>
  <si>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</si>
  <si>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</si>
  <si>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</si>
  <si>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</si>
  <si>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</si>
  <si>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</si>
  <si>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</si>
  <si>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</si>
  <si>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</si>
  <si>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</si>
  <si>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</si>
  <si>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</si>
  <si>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</si>
  <si>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</si>
  <si>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</si>
  <si>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</si>
  <si>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</si>
  <si>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</si>
  <si>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</si>
  <si>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</si>
  <si>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</si>
  <si>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</si>
  <si>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</si>
  <si>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</si>
  <si>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</si>
  <si>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</si>
  <si>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</si>
  <si>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</si>
  <si>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</si>
  <si>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</si>
  <si>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</si>
  <si>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</si>
  <si>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</si>
  <si>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</si>
  <si>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</si>
  <si>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</si>
  <si>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</si>
  <si>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</si>
  <si>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</si>
  <si>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</si>
  <si>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</si>
  <si>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</si>
  <si>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</si>
  <si>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</si>
  <si>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</si>
  <si>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</si>
  <si>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</si>
  <si>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</si>
  <si>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</si>
  <si>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</si>
  <si>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</si>
  <si>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</si>
  <si>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</si>
  <si>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</si>
  <si>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</si>
  <si>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</si>
  <si>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</si>
  <si>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</si>
  <si>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</si>
  <si>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</si>
  <si>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</si>
  <si>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</si>
  <si>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</si>
  <si>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</si>
  <si>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</si>
  <si>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</si>
  <si>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</si>
  <si>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</si>
  <si>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</si>
  <si>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</si>
  <si>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</si>
  <si>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</si>
  <si>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</si>
  <si>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</si>
  <si>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</si>
  <si>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</si>
  <si>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</si>
  <si>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</si>
  <si>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</si>
  <si>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</si>
  <si>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</si>
  <si>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</si>
  <si>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</si>
  <si>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</si>
  <si>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</si>
  <si>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</si>
  <si>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</si>
  <si>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</si>
  <si>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</si>
  <si>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</si>
  <si>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</si>
  <si>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</si>
  <si>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</si>
  <si>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</si>
  <si>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</si>
  <si>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</si>
  <si>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</si>
  <si>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</si>
  <si>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</si>
  <si>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</si>
  <si>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</si>
  <si>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</si>
  <si>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</si>
  <si>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</si>
  <si>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</si>
  <si>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</si>
  <si>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</si>
  <si>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</si>
  <si>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</si>
  <si>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</si>
  <si>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</si>
  <si>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</si>
  <si>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</si>
  <si>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</si>
  <si>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</si>
  <si>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</si>
  <si>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</si>
  <si>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</si>
  <si>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</si>
  <si>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</si>
  <si>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</si>
  <si>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</si>
  <si>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</si>
  <si>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</si>
  <si>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</si>
  <si>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</si>
  <si>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</si>
  <si>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</si>
  <si>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</si>
  <si>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</si>
  <si>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</si>
  <si>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</si>
  <si>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</si>
  <si>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</si>
  <si>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</si>
  <si>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</si>
  <si>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</si>
  <si>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</si>
  <si>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</si>
  <si>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</si>
  <si>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</si>
  <si>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</si>
  <si>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</si>
  <si>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</si>
  <si>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</si>
  <si>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</si>
  <si>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</si>
  <si>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</si>
  <si>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</si>
  <si>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</si>
  <si>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</si>
  <si>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</si>
  <si>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</si>
  <si>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</si>
  <si>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</si>
  <si>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</si>
  <si>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</si>
  <si>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</si>
  <si>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</si>
  <si>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</si>
  <si>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</si>
  <si>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</si>
  <si>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</si>
  <si>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</si>
  <si>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</si>
  <si>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</si>
  <si>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</si>
  <si>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</si>
  <si>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</si>
  <si>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</si>
  <si>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</si>
  <si>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</si>
  <si>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</si>
  <si>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</si>
  <si>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</si>
  <si>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</si>
  <si>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</si>
  <si>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</si>
  <si>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</si>
  <si>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</si>
  <si>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</si>
  <si>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</si>
  <si>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</si>
  <si>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</si>
  <si>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</si>
  <si>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</si>
  <si>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</si>
  <si>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</si>
  <si>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</si>
  <si>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</si>
  <si>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</si>
  <si>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</si>
  <si>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</si>
  <si>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</si>
  <si>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</si>
  <si>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</si>
  <si>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</si>
  <si>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</si>
  <si>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</si>
  <si>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</si>
  <si>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</si>
  <si>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</si>
  <si>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</si>
  <si>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</si>
  <si>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</si>
  <si>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</si>
  <si>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</si>
  <si>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</si>
  <si>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</si>
  <si>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</si>
  <si>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</si>
  <si>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</si>
  <si>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</si>
  <si>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</si>
  <si>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</si>
  <si>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</si>
  <si>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</si>
  <si>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</si>
  <si>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</si>
  <si>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</si>
  <si>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</si>
  <si>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</si>
  <si>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</si>
  <si>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</si>
  <si>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</si>
  <si>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</si>
  <si>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</si>
  <si>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</si>
  <si>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</si>
  <si>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</si>
  <si>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</si>
  <si>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</si>
  <si>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</si>
  <si>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</si>
  <si>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</si>
  <si>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</si>
  <si>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</si>
  <si>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</si>
  <si>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</si>
  <si>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</si>
  <si>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</si>
  <si>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</si>
  <si>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</si>
  <si>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</si>
  <si>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</si>
  <si>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</si>
  <si>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</si>
  <si>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</si>
  <si>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</si>
  <si>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</si>
  <si>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</si>
  <si>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</si>
  <si>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</si>
  <si>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</si>
  <si>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</si>
  <si>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</si>
  <si>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</si>
  <si>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</si>
  <si>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</si>
  <si>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</si>
  <si>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</si>
  <si>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</si>
  <si>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</si>
  <si>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</si>
  <si>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</si>
  <si>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</si>
  <si>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</si>
  <si>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</si>
  <si>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</si>
  <si>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</si>
  <si>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</si>
  <si>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</si>
  <si>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</si>
  <si>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</si>
  <si>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</si>
  <si>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</si>
  <si>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</si>
  <si>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</si>
  <si>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</si>
  <si>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</si>
  <si>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</si>
  <si>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</si>
  <si>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</si>
  <si>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</si>
  <si>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</si>
  <si>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</si>
  <si>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</si>
  <si>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</si>
  <si>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</si>
  <si>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</si>
  <si>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</si>
  <si>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</si>
  <si>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</si>
  <si>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</si>
  <si>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</si>
  <si>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</si>
  <si>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</si>
  <si>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</si>
  <si>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</si>
  <si>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</si>
  <si>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</si>
  <si>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</si>
  <si>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</si>
  <si>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</si>
  <si>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</si>
  <si>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</si>
  <si>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</si>
  <si>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</si>
  <si>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</si>
  <si>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</si>
  <si>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</si>
  <si>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</si>
  <si>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</si>
  <si>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</si>
  <si>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</si>
  <si>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</si>
  <si>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</si>
  <si>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</si>
  <si>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</si>
  <si>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</si>
  <si>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</si>
  <si>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</si>
  <si>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</si>
  <si>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</si>
  <si>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</si>
  <si>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</si>
  <si>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</si>
  <si>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</si>
  <si>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</si>
  <si>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</si>
  <si>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</si>
  <si>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</si>
  <si>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</si>
  <si>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</si>
  <si>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</si>
  <si>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</si>
  <si>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</si>
  <si>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</si>
  <si>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</si>
  <si>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</si>
  <si>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</si>
  <si>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</si>
  <si>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</si>
  <si>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</si>
  <si>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</si>
  <si>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</si>
  <si>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</si>
  <si>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</si>
  <si>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</si>
  <si>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</si>
  <si>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</si>
  <si>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</si>
  <si>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</si>
  <si>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</si>
  <si>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</si>
  <si>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</si>
  <si>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</si>
  <si>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</si>
  <si>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</si>
  <si>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</si>
  <si>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</si>
  <si>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</si>
  <si>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</si>
  <si>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</si>
  <si>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</si>
  <si>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</si>
  <si>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</si>
  <si>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</si>
  <si>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</si>
  <si>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</si>
  <si>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</si>
  <si>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</si>
  <si>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</si>
  <si>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</si>
  <si>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</si>
  <si>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</si>
  <si>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</si>
  <si>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</si>
  <si>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</si>
  <si>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</si>
  <si>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</si>
  <si>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</si>
  <si>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</si>
  <si>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</si>
  <si>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</si>
  <si>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</si>
  <si>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</si>
  <si>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</si>
  <si>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</si>
  <si>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</si>
  <si>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</si>
  <si>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</si>
  <si>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</si>
  <si>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</si>
  <si>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</si>
  <si>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</si>
  <si>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</si>
  <si>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</si>
  <si>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</si>
  <si>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</si>
  <si>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</si>
  <si>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</si>
  <si>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</si>
  <si>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</si>
  <si>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</si>
  <si>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</si>
  <si>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</si>
  <si>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</si>
  <si>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</si>
  <si>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</si>
  <si>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</si>
  <si>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</si>
  <si>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</si>
  <si>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</si>
  <si>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</si>
  <si>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</si>
  <si>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</si>
  <si>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</si>
  <si>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</si>
  <si>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</si>
  <si>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</si>
  <si>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</si>
  <si>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</si>
  <si>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</si>
  <si>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</si>
  <si>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</si>
  <si>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</si>
  <si>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</si>
  <si>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</si>
  <si>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</si>
  <si>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</si>
  <si>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</si>
  <si>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</si>
  <si>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</si>
  <si>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</si>
  <si>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</si>
  <si>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</si>
  <si>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</si>
  <si>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</si>
  <si>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</si>
  <si>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</si>
  <si>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</si>
  <si>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</si>
  <si>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</si>
  <si>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</si>
  <si>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</si>
  <si>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</si>
  <si>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</si>
  <si>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</si>
  <si>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</si>
  <si>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</si>
  <si>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</si>
  <si>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</si>
  <si>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</si>
  <si>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</si>
  <si>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</si>
  <si>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</si>
  <si>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</si>
  <si>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</si>
  <si>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</si>
  <si>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</si>
  <si>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</si>
  <si>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</si>
  <si>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</si>
  <si>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</si>
  <si>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</si>
  <si>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</si>
  <si>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</si>
  <si>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</si>
  <si>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</si>
  <si>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</si>
  <si>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</si>
  <si>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</si>
  <si>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</si>
  <si>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</si>
  <si>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</si>
  <si>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</si>
  <si>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</si>
  <si>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</si>
  <si>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</si>
  <si>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</si>
  <si>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</si>
  <si>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</si>
  <si>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</si>
  <si>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</si>
  <si>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</si>
  <si>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</si>
  <si>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</si>
  <si>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</si>
  <si>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</si>
  <si>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</si>
  <si>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</si>
  <si>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</si>
  <si>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</si>
  <si>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</si>
  <si>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</si>
  <si>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</si>
  <si>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</si>
  <si>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</si>
  <si>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</si>
  <si>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</si>
  <si>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</si>
  <si>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</si>
  <si>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</si>
  <si>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</si>
  <si>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</si>
  <si>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</si>
  <si>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</si>
  <si>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</si>
  <si>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</si>
  <si>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</si>
  <si>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</si>
  <si>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</si>
  <si>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</si>
  <si>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</si>
  <si>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</si>
  <si>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</si>
  <si>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</si>
  <si>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</si>
  <si>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</si>
  <si>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</si>
  <si>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</si>
  <si>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</si>
  <si>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</si>
  <si>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</si>
  <si>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</si>
  <si>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</si>
  <si>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</si>
  <si>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</si>
  <si>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</si>
  <si>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</si>
  <si>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</si>
  <si>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</si>
  <si>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</si>
  <si>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</si>
  <si>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</si>
  <si>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</si>
  <si>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</si>
  <si>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</si>
  <si>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</si>
  <si>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</si>
  <si>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</si>
  <si>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</si>
  <si>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</si>
  <si>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</si>
  <si>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</si>
  <si>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</si>
  <si>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</si>
  <si>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</si>
  <si>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</si>
  <si>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</si>
  <si>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</si>
  <si>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</si>
  <si>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</si>
  <si>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</si>
  <si>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</si>
  <si>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</si>
  <si>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</si>
  <si>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</si>
  <si>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</si>
  <si>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</si>
  <si>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</si>
  <si>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</si>
  <si>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</si>
  <si>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</si>
  <si>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</si>
  <si>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</si>
  <si>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</si>
  <si>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</si>
  <si>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</si>
  <si>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</si>
  <si>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</si>
  <si>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</si>
  <si>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</si>
  <si>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</si>
  <si>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</si>
  <si>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</si>
  <si>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</si>
  <si>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</si>
  <si>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</si>
  <si>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</si>
  <si>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</si>
  <si>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</si>
  <si>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</si>
  <si>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</si>
  <si>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</si>
  <si>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</si>
  <si>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</si>
  <si>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</si>
  <si>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</si>
  <si>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</si>
  <si>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</si>
  <si>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</si>
  <si>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</si>
  <si>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</si>
  <si>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</si>
  <si>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</si>
  <si>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</si>
  <si>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</si>
  <si>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</si>
  <si>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</si>
  <si>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</si>
  <si>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</si>
  <si>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</si>
  <si>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</si>
  <si>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</si>
  <si>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</si>
  <si>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</si>
  <si>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</si>
  <si>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</si>
  <si>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</si>
  <si>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</si>
  <si>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</si>
  <si>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</si>
  <si>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</si>
  <si>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</si>
  <si>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</si>
  <si>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</si>
  <si>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</si>
  <si>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</si>
  <si>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</si>
  <si>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</si>
  <si>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</si>
  <si>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</si>
  <si>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</si>
  <si>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</si>
  <si>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</si>
  <si>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</si>
  <si>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</si>
  <si>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</si>
  <si>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</si>
  <si>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</si>
  <si>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</si>
  <si>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</si>
  <si>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</si>
  <si>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</si>
  <si>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</si>
  <si>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</si>
  <si>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</si>
  <si>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</si>
  <si>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</si>
  <si>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</si>
  <si>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</si>
  <si>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</si>
  <si>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</si>
  <si>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</si>
  <si>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</si>
  <si>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</si>
  <si>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</si>
  <si>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</si>
  <si>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</si>
  <si>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</si>
  <si>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</si>
  <si>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</si>
  <si>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</si>
  <si>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</si>
  <si>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</si>
  <si>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</si>
  <si>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</si>
  <si>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</si>
  <si>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</si>
  <si>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</si>
  <si>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</si>
  <si>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</si>
  <si>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</si>
  <si>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</si>
  <si>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</si>
  <si>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</si>
  <si>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</si>
  <si>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</si>
  <si>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</si>
  <si>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</si>
  <si>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</si>
  <si>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</si>
  <si>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</si>
  <si>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</si>
  <si>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</si>
  <si>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</si>
  <si>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</si>
  <si>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</si>
  <si>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</si>
  <si>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</si>
  <si>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</si>
  <si>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</si>
  <si>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</si>
  <si>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</si>
  <si>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</si>
  <si>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</si>
  <si>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</si>
  <si>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</si>
  <si>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</si>
  <si>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</si>
  <si>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</si>
  <si>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</si>
  <si>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</si>
  <si>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</si>
  <si>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</si>
  <si>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</si>
  <si>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</si>
  <si>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</si>
  <si>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</si>
  <si>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</si>
  <si>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</si>
  <si>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</si>
  <si>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</si>
  <si>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</si>
  <si>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</si>
  <si>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</si>
  <si>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</si>
  <si>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</si>
  <si>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</si>
  <si>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</si>
  <si>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</si>
  <si>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</si>
  <si>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</si>
  <si>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</si>
  <si>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</si>
  <si>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</si>
  <si>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</si>
  <si>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</si>
  <si>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</si>
  <si>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</si>
  <si>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</si>
  <si>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</si>
  <si>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</si>
  <si>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</si>
  <si>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</si>
  <si>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</si>
  <si>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</si>
  <si>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</si>
  <si>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</si>
  <si>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</si>
  <si>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</si>
  <si>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</si>
  <si>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</si>
  <si>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</si>
  <si>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</si>
  <si>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</si>
  <si>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</si>
  <si>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</si>
  <si>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</si>
  <si>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</si>
  <si>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</si>
  <si>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</si>
  <si>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</si>
  <si>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</si>
  <si>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</si>
  <si>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</si>
  <si>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</si>
  <si>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</si>
  <si>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</si>
  <si>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</si>
  <si>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</si>
  <si>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</si>
  <si>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</si>
  <si>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</si>
  <si>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</si>
  <si>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</si>
  <si>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</si>
  <si>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</si>
  <si>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</si>
  <si>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</si>
  <si>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</si>
  <si>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</si>
  <si>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</si>
  <si>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</si>
  <si>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</si>
  <si>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</si>
  <si>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</si>
  <si>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</si>
  <si>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</si>
  <si>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</si>
  <si>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</si>
  <si>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</si>
  <si>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</si>
  <si>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</si>
  <si>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</si>
  <si>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</si>
  <si>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</si>
  <si>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</si>
  <si>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</si>
  <si>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</si>
  <si>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</si>
  <si>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</si>
  <si>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</si>
  <si>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</si>
  <si>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</si>
  <si>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</si>
  <si>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</si>
  <si>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</si>
  <si>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</si>
  <si>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</si>
  <si>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</si>
  <si>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</si>
  <si>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</si>
  <si>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</si>
  <si>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</si>
  <si>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</si>
  <si>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</si>
  <si>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</si>
  <si>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</si>
  <si>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</si>
  <si>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</si>
  <si>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</si>
  <si>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</si>
  <si>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</si>
  <si>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</si>
  <si>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</si>
  <si>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</si>
  <si>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</si>
  <si>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</si>
  <si>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</si>
  <si>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</si>
  <si>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</si>
  <si>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</si>
  <si>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</si>
  <si>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</si>
  <si>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</si>
  <si>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</si>
  <si>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</si>
  <si>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</si>
  <si>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</si>
  <si>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</si>
  <si>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</si>
  <si>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</si>
  <si>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</si>
  <si>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</si>
  <si>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</si>
  <si>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</si>
  <si>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</si>
  <si>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</si>
  <si>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</si>
  <si>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</si>
  <si>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</si>
  <si>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</si>
  <si>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</si>
  <si>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</si>
  <si>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</si>
  <si>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</si>
  <si>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</si>
  <si>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</si>
  <si>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</si>
  <si>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</si>
  <si>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</si>
  <si>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</si>
  <si>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</si>
  <si>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</si>
  <si>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</si>
  <si>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</si>
  <si>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</si>
  <si>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</si>
  <si>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</si>
  <si>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</si>
  <si>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</si>
  <si>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</si>
  <si>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</si>
  <si>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</si>
  <si>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</si>
  <si>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</si>
  <si>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</si>
  <si>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</si>
  <si>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</si>
  <si>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</si>
  <si>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</si>
  <si>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</si>
  <si>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</si>
  <si>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</si>
  <si>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</si>
  <si>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</si>
  <si>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</si>
  <si>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</si>
  <si>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</si>
  <si>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</si>
  <si>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</si>
  <si>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</si>
  <si>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</si>
  <si>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</si>
  <si>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</si>
  <si>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</si>
  <si>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</si>
  <si>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</si>
  <si>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</si>
  <si>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</si>
  <si>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</si>
  <si>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</si>
  <si>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</si>
  <si>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</si>
  <si>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</si>
  <si>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</si>
  <si>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</si>
  <si>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</si>
  <si>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</si>
  <si>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</si>
  <si>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</si>
  <si>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</si>
  <si>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</si>
  <si>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</si>
  <si>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</si>
  <si>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</si>
  <si>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</si>
  <si>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</si>
  <si>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</si>
  <si>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</si>
  <si>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</si>
  <si>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</si>
  <si>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</si>
  <si>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</si>
  <si>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</si>
  <si>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</si>
  <si>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</si>
  <si>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</si>
  <si>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</si>
  <si>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</si>
  <si>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</si>
  <si>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</si>
  <si>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</si>
  <si>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</si>
  <si>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</si>
  <si>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</si>
  <si>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</si>
  <si>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</si>
  <si>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</si>
  <si>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</si>
  <si>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</si>
  <si>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</si>
  <si>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</si>
  <si>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</si>
  <si>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</si>
  <si>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</si>
  <si>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</si>
  <si>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</si>
  <si>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</si>
  <si>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</si>
  <si>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</si>
  <si>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</si>
  <si>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</si>
  <si>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</si>
  <si>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</si>
  <si>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</si>
  <si>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</si>
  <si>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</si>
  <si>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</si>
  <si>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</si>
  <si>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</si>
  <si>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</si>
  <si>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</si>
  <si>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</si>
  <si>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</si>
  <si>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</si>
  <si>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</si>
  <si>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</si>
  <si>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</si>
  <si>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</si>
  <si>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</si>
  <si>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</si>
  <si>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</si>
  <si>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</si>
  <si>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</si>
  <si>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</si>
  <si>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</si>
  <si>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</si>
  <si>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</si>
  <si>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</si>
  <si>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</si>
  <si>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</si>
  <si>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</si>
  <si>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</si>
  <si>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</si>
  <si>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</si>
  <si>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</si>
  <si>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</si>
  <si>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</si>
  <si>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</si>
  <si>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</si>
  <si>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</si>
  <si>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</si>
  <si>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</si>
  <si>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</si>
  <si>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</si>
  <si>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</si>
  <si>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</si>
  <si>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</si>
  <si>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</si>
  <si>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</si>
  <si>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</si>
  <si>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</si>
  <si>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</si>
  <si>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</si>
  <si>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</si>
  <si>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</si>
  <si>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</si>
  <si>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</si>
  <si>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</si>
  <si>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</si>
  <si>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</si>
  <si>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</si>
  <si>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</si>
  <si>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</si>
  <si>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</si>
  <si>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</si>
  <si>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</si>
  <si>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</si>
  <si>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</si>
  <si>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</si>
  <si>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</si>
  <si>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</si>
  <si>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</si>
  <si>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</si>
  <si>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</si>
  <si>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</si>
  <si>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</si>
  <si>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</si>
  <si>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</si>
  <si>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</si>
  <si>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</si>
  <si>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</si>
  <si>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</si>
  <si>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</si>
  <si>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</si>
  <si>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</si>
  <si>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</si>
  <si>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</si>
  <si>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</si>
  <si>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</si>
  <si>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</si>
  <si>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</si>
  <si>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</si>
  <si>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</si>
  <si>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</si>
  <si>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</si>
  <si>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</si>
  <si>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</si>
  <si>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</si>
  <si>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</si>
  <si>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</si>
  <si>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</si>
  <si>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</si>
  <si>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</si>
  <si>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</si>
  <si>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</si>
  <si>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</si>
  <si>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</si>
  <si>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</si>
  <si>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</si>
  <si>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</si>
  <si>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</si>
  <si>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</si>
  <si>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</si>
  <si>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</si>
  <si>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</si>
  <si>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</si>
  <si>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</si>
  <si>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</si>
  <si>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</si>
  <si>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</si>
  <si>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</si>
  <si>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</si>
  <si>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</si>
  <si>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</si>
  <si>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</si>
  <si>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</si>
  <si>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</si>
  <si>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</si>
  <si>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</si>
  <si>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</si>
  <si>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</si>
  <si>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</si>
  <si>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</si>
  <si>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</si>
  <si>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</si>
  <si>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</si>
  <si>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</si>
  <si>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</si>
  <si>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</si>
  <si>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</si>
  <si>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</si>
  <si>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</si>
  <si>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</si>
  <si>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</si>
  <si>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</si>
  <si>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</si>
  <si>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</si>
  <si>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</si>
  <si>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</si>
  <si>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</si>
  <si>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</si>
  <si>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</si>
  <si>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</si>
  <si>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</si>
  <si>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</si>
  <si>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</si>
  <si>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</si>
  <si>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</si>
  <si>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</si>
  <si>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</si>
  <si>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</si>
  <si>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</si>
  <si>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</si>
  <si>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</si>
  <si>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</si>
  <si>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</si>
  <si>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</si>
  <si>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</si>
  <si>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</si>
  <si>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</si>
  <si>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</si>
  <si>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</si>
  <si>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</si>
  <si>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</si>
  <si>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</si>
  <si>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</si>
  <si>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</si>
  <si>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</si>
  <si>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</si>
  <si>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</si>
  <si>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</si>
  <si>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</si>
  <si>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</si>
  <si>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</si>
  <si>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</si>
  <si>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</si>
  <si>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</si>
  <si>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</si>
  <si>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</si>
  <si>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</si>
  <si>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</si>
  <si>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</si>
  <si>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</si>
  <si>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</si>
  <si>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</si>
  <si>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</si>
  <si>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</si>
  <si>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</si>
  <si>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</si>
  <si>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</si>
  <si>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</si>
  <si>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</si>
  <si>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</si>
  <si>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</si>
  <si>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</si>
  <si>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</si>
  <si>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</si>
  <si>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</si>
  <si>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</si>
  <si>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</si>
  <si>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</si>
  <si>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</si>
  <si>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</si>
  <si>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</si>
  <si>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</si>
  <si>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</si>
  <si>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</si>
  <si>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</si>
  <si>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</si>
  <si>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</si>
  <si>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</si>
  <si>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</si>
  <si>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</si>
  <si>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</si>
  <si>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</si>
  <si>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</si>
  <si>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</si>
  <si>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</si>
  <si>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</si>
  <si>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</si>
  <si>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</si>
  <si>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</si>
  <si>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</si>
  <si>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</si>
  <si>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</si>
  <si>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</si>
  <si>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</si>
  <si>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</si>
  <si>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</si>
  <si>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</si>
  <si>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</si>
  <si>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</si>
  <si>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</si>
  <si>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</si>
  <si>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</si>
  <si>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</si>
  <si>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</si>
  <si>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</si>
  <si>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</si>
  <si>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</si>
  <si>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</si>
  <si>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</si>
  <si>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</si>
  <si>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</si>
  <si>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</si>
  <si>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</si>
  <si>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</si>
  <si>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</si>
  <si>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</si>
  <si>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</si>
  <si>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</si>
  <si>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</si>
  <si>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</si>
  <si>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</si>
  <si>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</si>
  <si>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</si>
  <si>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</si>
  <si>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</si>
  <si>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</si>
  <si>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</si>
  <si>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</si>
  <si>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</si>
  <si>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</si>
  <si>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</si>
  <si>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</si>
  <si>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</si>
  <si>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</si>
  <si>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</si>
  <si>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</si>
  <si>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</si>
  <si>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</si>
  <si>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</si>
  <si>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</si>
  <si>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</si>
  <si>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</si>
  <si>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</si>
  <si>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</si>
  <si>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</si>
  <si>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</si>
  <si>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</si>
  <si>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</si>
  <si>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</si>
  <si>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</si>
  <si>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</si>
  <si>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</si>
  <si>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</si>
  <si>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</si>
  <si>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</si>
  <si>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</si>
  <si>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</si>
  <si>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</si>
  <si>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</si>
  <si>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</si>
  <si>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</si>
  <si>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</si>
  <si>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</si>
  <si>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</si>
  <si>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</si>
  <si>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</si>
  <si>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</si>
  <si>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</si>
  <si>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</si>
  <si>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</si>
  <si>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</si>
  <si>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</si>
  <si>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</si>
  <si>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</si>
  <si>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</si>
  <si>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</si>
  <si>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</si>
  <si>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</si>
  <si>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</si>
  <si>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</si>
  <si>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</si>
  <si>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</si>
  <si>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</si>
  <si>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</si>
  <si>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</si>
  <si>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</si>
  <si>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</si>
  <si>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</si>
  <si>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</si>
  <si>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</si>
  <si>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</si>
  <si>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</si>
  <si>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</si>
  <si>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</si>
  <si>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</si>
  <si>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</si>
  <si>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</si>
  <si>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</si>
  <si>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</si>
  <si>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</si>
  <si>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</si>
  <si>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</si>
  <si>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</si>
  <si>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</si>
  <si>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</si>
  <si>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</si>
  <si>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</si>
  <si>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</si>
  <si>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</si>
  <si>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</si>
  <si>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</si>
  <si>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</si>
  <si>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</si>
  <si>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</si>
  <si>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</si>
  <si>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</si>
  <si>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</si>
  <si>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</si>
  <si>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</si>
  <si>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</si>
  <si>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</si>
  <si>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</si>
  <si>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</si>
  <si>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</si>
  <si>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</si>
  <si>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</si>
  <si>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</si>
  <si>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</si>
  <si>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</si>
  <si>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</si>
  <si>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</si>
  <si>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</si>
  <si>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</si>
  <si>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</si>
  <si>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</si>
  <si>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</si>
  <si>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</si>
  <si>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</si>
  <si>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</si>
  <si>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</si>
  <si>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</si>
  <si>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</si>
  <si>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</si>
  <si>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</si>
  <si>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</si>
  <si>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</si>
  <si>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</si>
  <si>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</si>
  <si>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</si>
  <si>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</si>
  <si>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</si>
  <si>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</si>
  <si>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</si>
  <si>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</si>
  <si>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</si>
  <si>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</si>
  <si>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</si>
  <si>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</si>
  <si>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</si>
  <si>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</si>
  <si>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</si>
  <si>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</si>
  <si>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</si>
  <si>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</si>
  <si>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</si>
  <si>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</si>
  <si>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</si>
  <si>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</si>
  <si>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</si>
  <si>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</si>
  <si>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</si>
  <si>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</si>
  <si>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</si>
  <si>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</si>
  <si>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</si>
  <si>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</si>
  <si>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</si>
  <si>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</si>
  <si>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</si>
  <si>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</si>
  <si>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</si>
  <si>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</si>
  <si>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</si>
  <si>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</si>
  <si>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</si>
  <si>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</si>
  <si>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</si>
  <si>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</si>
  <si>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</si>
  <si>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</si>
  <si>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</si>
  <si>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</si>
  <si>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</si>
  <si>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</si>
  <si>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</si>
  <si>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</si>
  <si>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</si>
  <si>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</si>
  <si>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</si>
  <si>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</si>
  <si>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</si>
  <si>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</si>
  <si>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</si>
  <si>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</si>
  <si>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</si>
  <si>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</si>
  <si>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</si>
  <si>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</si>
  <si>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</si>
  <si>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</si>
  <si>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</si>
  <si>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</si>
  <si>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</si>
  <si>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</si>
  <si>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</si>
  <si>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</si>
  <si>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</si>
  <si>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</si>
  <si>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</si>
  <si>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</si>
  <si>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</si>
  <si>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</si>
  <si>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</si>
  <si>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</si>
  <si>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</si>
  <si>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</si>
  <si>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</si>
  <si>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</si>
  <si>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</si>
  <si>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</si>
  <si>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</si>
  <si>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</si>
  <si>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</si>
  <si>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</si>
  <si>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</si>
  <si>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</si>
  <si>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</si>
  <si>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</si>
  <si>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</si>
  <si>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</si>
  <si>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</si>
  <si>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</si>
  <si>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</si>
  <si>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</si>
  <si>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</si>
  <si>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</si>
  <si>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</si>
  <si>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</si>
  <si>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</si>
  <si>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</si>
  <si>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</si>
  <si>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</si>
  <si>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</si>
  <si>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</si>
  <si>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</si>
  <si>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</si>
  <si>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</si>
  <si>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</si>
  <si>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</si>
  <si>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</si>
  <si>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</si>
  <si>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</si>
  <si>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</si>
  <si>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</si>
  <si>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</si>
  <si>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</si>
  <si>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</si>
  <si>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</si>
  <si>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</si>
  <si>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</si>
  <si>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</si>
  <si>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</si>
  <si>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</si>
  <si>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</si>
  <si>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</si>
  <si>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</si>
  <si>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</si>
  <si>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</si>
  <si>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</si>
  <si>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</si>
  <si>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</si>
  <si>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</si>
  <si>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</si>
  <si>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</si>
  <si>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</si>
  <si>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</si>
  <si>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</si>
  <si>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</si>
  <si>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</si>
  <si>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</si>
  <si>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</si>
  <si>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</si>
  <si>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</si>
  <si>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</si>
  <si>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</si>
  <si>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</si>
  <si>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</si>
  <si>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</si>
  <si>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</si>
  <si>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</si>
  <si>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</si>
  <si>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</si>
  <si>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</si>
  <si>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</si>
  <si>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</si>
  <si>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</si>
  <si>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</si>
  <si>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</si>
  <si>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</si>
  <si>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</si>
  <si>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</si>
  <si>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</si>
  <si>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</si>
  <si>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</si>
  <si>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</si>
  <si>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</si>
  <si>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</si>
  <si>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</si>
  <si>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</si>
  <si>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</si>
  <si>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</si>
  <si>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</si>
  <si>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</si>
  <si>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</si>
  <si>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</si>
  <si>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</si>
  <si>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</si>
  <si>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</si>
  <si>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</si>
  <si>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</si>
  <si>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</si>
  <si>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</si>
  <si>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</si>
  <si>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</si>
  <si>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</si>
  <si>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</si>
  <si>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</si>
  <si>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</si>
  <si>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</si>
  <si>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</si>
  <si>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</si>
  <si>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</si>
  <si>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</si>
  <si>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</si>
  <si>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</si>
  <si>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</si>
  <si>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</si>
  <si>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</si>
  <si>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</si>
  <si>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</si>
  <si>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</si>
  <si>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</si>
  <si>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</si>
  <si>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</si>
  <si>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</si>
  <si>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</si>
  <si>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</si>
  <si>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</si>
  <si>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</si>
  <si>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</si>
  <si>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</si>
  <si>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</si>
  <si>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</si>
  <si>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</si>
  <si>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</si>
  <si>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</si>
  <si>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</si>
  <si>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</si>
  <si>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</si>
  <si>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</si>
  <si>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</si>
  <si>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</si>
  <si>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</si>
  <si>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</si>
  <si>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</si>
  <si>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</si>
  <si>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</si>
  <si>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</si>
  <si>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</si>
  <si>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</si>
  <si>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</si>
  <si>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</si>
  <si>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</si>
  <si>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</si>
  <si>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</si>
  <si>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</si>
  <si>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</si>
  <si>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</si>
  <si>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</si>
  <si>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</si>
  <si>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</si>
  <si>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</si>
  <si>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</si>
  <si>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</si>
  <si>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</si>
  <si>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</si>
  <si>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</si>
  <si>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</si>
  <si>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</si>
  <si>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</si>
  <si>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</si>
  <si>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</si>
  <si>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</si>
  <si>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</si>
  <si>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</si>
  <si>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</si>
  <si>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</si>
  <si>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</si>
  <si>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</si>
  <si>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</si>
  <si>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</si>
  <si>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</si>
  <si>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</si>
  <si>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</si>
  <si>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</si>
  <si>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</si>
  <si>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</si>
  <si>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</si>
  <si>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</si>
  <si>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</si>
  <si>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</si>
  <si>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</si>
  <si>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</si>
  <si>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</si>
  <si>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</si>
  <si>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</si>
  <si>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</si>
  <si>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</si>
  <si>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</si>
  <si>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</si>
  <si>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</si>
  <si>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</si>
  <si>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</si>
  <si>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</si>
  <si>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</si>
  <si>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</si>
  <si>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</si>
  <si>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</si>
  <si>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</si>
  <si>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</si>
  <si>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</si>
  <si>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</si>
  <si>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</si>
  <si>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</si>
  <si>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</si>
  <si>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</si>
  <si>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</si>
  <si>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</si>
  <si>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</si>
  <si>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</si>
  <si>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</si>
  <si>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</si>
  <si>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</si>
  <si>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</si>
  <si>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</si>
  <si>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</si>
  <si>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</si>
  <si>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</si>
  <si>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</si>
  <si>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</si>
  <si>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</si>
  <si>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</si>
  <si>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</si>
  <si>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</si>
  <si>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</si>
  <si>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</si>
  <si>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</si>
  <si>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</si>
  <si>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</si>
  <si>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</si>
  <si>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</si>
  <si>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</si>
  <si>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</si>
  <si>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</si>
  <si>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</si>
  <si>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</si>
  <si>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</si>
  <si>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</si>
  <si>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</si>
  <si>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</si>
  <si>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</si>
  <si>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</si>
  <si>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</si>
  <si>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</si>
  <si>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</si>
  <si>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</si>
  <si>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</si>
  <si>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</si>
  <si>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</si>
  <si>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</si>
  <si>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</si>
  <si>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</si>
  <si>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</si>
  <si>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</si>
  <si>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</si>
  <si>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</si>
  <si>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</si>
  <si>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</si>
  <si>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</si>
  <si>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</si>
  <si>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</si>
  <si>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</si>
  <si>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</si>
  <si>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</si>
  <si>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</si>
  <si>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</si>
  <si>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</si>
  <si>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</si>
  <si>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</si>
  <si>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</si>
  <si>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</si>
  <si>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</si>
  <si>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</si>
  <si>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</si>
  <si>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</si>
  <si>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</si>
  <si>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</si>
  <si>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</si>
  <si>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</si>
  <si>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</si>
  <si>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</si>
  <si>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</si>
  <si>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</si>
  <si>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</si>
  <si>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</si>
  <si>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</si>
  <si>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</si>
  <si>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</si>
  <si>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</si>
  <si>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</si>
  <si>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</si>
  <si>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</si>
  <si>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</si>
  <si>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</si>
  <si>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</si>
  <si>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</si>
  <si>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</si>
  <si>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</si>
  <si>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</si>
  <si>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</si>
  <si>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</si>
  <si>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</si>
  <si>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</si>
  <si>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</si>
  <si>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</si>
  <si>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</si>
  <si>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</si>
  <si>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</si>
  <si>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</si>
  <si>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</si>
  <si>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</si>
  <si>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</si>
  <si>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</si>
  <si>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</si>
  <si>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</si>
  <si>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</si>
  <si>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</si>
  <si>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</si>
  <si>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</si>
  <si>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</si>
  <si>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</si>
  <si>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</si>
  <si>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</si>
  <si>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</si>
  <si>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</si>
  <si>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</si>
  <si>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</si>
  <si>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</si>
  <si>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</si>
  <si>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</si>
  <si>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</si>
  <si>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</si>
  <si>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</si>
  <si>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</si>
  <si>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</si>
  <si>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</si>
  <si>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</si>
  <si>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</si>
  <si>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</si>
  <si>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</si>
  <si>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</si>
  <si>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</si>
  <si>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</si>
  <si>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</si>
  <si>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</si>
  <si>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</si>
  <si>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</si>
  <si>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</si>
  <si>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</si>
  <si>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</si>
  <si>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</si>
  <si>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</si>
  <si>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</si>
  <si>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</si>
  <si>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</si>
  <si>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</si>
  <si>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</si>
  <si>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</si>
  <si>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</si>
  <si>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</si>
  <si>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</si>
  <si>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</si>
  <si>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</si>
  <si>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</si>
  <si>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</si>
  <si>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</si>
  <si>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</si>
  <si>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</si>
  <si>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</si>
  <si>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</si>
  <si>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</si>
  <si>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</si>
  <si>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</si>
  <si>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</si>
  <si>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</si>
  <si>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</si>
  <si>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</si>
  <si>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</si>
  <si>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</si>
  <si>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</si>
  <si>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</si>
  <si>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</si>
  <si>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</si>
  <si>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</si>
  <si>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</si>
  <si>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</si>
  <si>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</si>
  <si>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</si>
  <si>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</si>
  <si>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</si>
  <si>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</si>
  <si>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</si>
  <si>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</si>
  <si>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</si>
  <si>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</si>
  <si>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</si>
  <si>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</si>
  <si>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</si>
  <si>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</si>
  <si>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</si>
  <si>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</si>
  <si>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</si>
  <si>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</si>
  <si>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</si>
  <si>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</si>
  <si>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</si>
  <si>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</si>
  <si>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</si>
  <si>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</si>
  <si>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</si>
  <si>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</si>
  <si>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</si>
  <si>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</si>
  <si>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</si>
  <si>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</si>
  <si>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</si>
  <si>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</si>
  <si>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</si>
  <si>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</si>
  <si>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</si>
  <si>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</si>
  <si>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</si>
  <si>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</si>
  <si>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</si>
  <si>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</si>
  <si>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</si>
  <si>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</si>
  <si>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</si>
  <si>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</si>
  <si>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</si>
  <si>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</si>
  <si>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</si>
  <si>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</si>
  <si>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</si>
  <si>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</si>
  <si>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</si>
  <si>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</si>
  <si>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</si>
  <si>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</si>
  <si>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</si>
  <si>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</si>
  <si>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</si>
  <si>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</si>
  <si>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</si>
  <si>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</si>
  <si>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</si>
  <si>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</si>
  <si>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</si>
  <si>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</si>
  <si>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</si>
  <si>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</si>
  <si>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</si>
  <si>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</si>
  <si>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</si>
  <si>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</si>
  <si>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</si>
  <si>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</si>
  <si>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</si>
  <si>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</si>
  <si>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</si>
  <si>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</si>
  <si>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</si>
  <si>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</si>
  <si>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</si>
  <si>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</si>
  <si>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</si>
  <si>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</si>
  <si>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</si>
  <si>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</si>
  <si>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</si>
  <si>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</si>
  <si>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</si>
  <si>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</si>
  <si>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</si>
  <si>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</si>
  <si>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</si>
  <si>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</si>
  <si>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</si>
  <si>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</si>
  <si>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</si>
  <si>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</si>
  <si>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</si>
  <si>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</si>
  <si>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</si>
  <si>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</si>
  <si>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</si>
  <si>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</si>
  <si>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</si>
  <si>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</si>
  <si>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</si>
  <si>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</si>
  <si>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</si>
  <si>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</si>
  <si>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</si>
  <si>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</si>
  <si>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</si>
  <si>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</si>
  <si>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</si>
  <si>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</si>
  <si>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</si>
  <si>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</si>
  <si>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</si>
  <si>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</si>
  <si>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</si>
  <si>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</si>
  <si>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</si>
  <si>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</si>
  <si>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</si>
  <si>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</si>
  <si>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</si>
  <si>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</si>
  <si>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</si>
  <si>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</si>
  <si>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</si>
  <si>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</si>
  <si>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</si>
  <si>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</si>
  <si>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</si>
  <si>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</si>
  <si>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</si>
  <si>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</si>
  <si>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</si>
  <si>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</si>
  <si>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</si>
  <si>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</si>
  <si>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</si>
  <si>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</si>
  <si>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</si>
  <si>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</si>
  <si>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</si>
  <si>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</si>
  <si>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</si>
  <si>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</si>
  <si>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</si>
  <si>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</si>
  <si>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</si>
  <si>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</si>
  <si>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</si>
  <si>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</si>
  <si>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</si>
  <si>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</si>
  <si>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</si>
  <si>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</si>
  <si>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</si>
  <si>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</si>
  <si>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</si>
  <si>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</si>
  <si>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</si>
  <si>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</si>
  <si>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</si>
  <si>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</si>
  <si>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</si>
  <si>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</si>
  <si>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</si>
  <si>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</si>
  <si>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</si>
  <si>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</si>
  <si>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</si>
  <si>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</si>
  <si>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</si>
  <si>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</si>
  <si>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</si>
  <si>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</si>
  <si>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</si>
  <si>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</si>
  <si>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</si>
  <si>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</si>
  <si>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</si>
  <si>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</si>
  <si>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</si>
  <si>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</si>
  <si>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</si>
  <si>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</si>
  <si>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</si>
  <si>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</si>
  <si>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</si>
  <si>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</si>
  <si>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</si>
  <si>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</si>
  <si>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</si>
  <si>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</si>
  <si>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</si>
  <si>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</si>
  <si>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</si>
  <si>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</si>
  <si>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</si>
  <si>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</si>
  <si>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</si>
  <si>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</si>
  <si>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</si>
  <si>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</si>
  <si>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</si>
  <si>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</si>
  <si>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</si>
  <si>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</si>
  <si>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</si>
  <si>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</si>
  <si>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</si>
  <si>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</si>
  <si>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</si>
  <si>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</si>
  <si>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</si>
  <si>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</si>
  <si>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</si>
  <si>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</si>
  <si>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</si>
  <si>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</si>
  <si>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</si>
  <si>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</si>
  <si>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</si>
  <si>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</si>
  <si>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</si>
  <si>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</si>
  <si>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</si>
  <si>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</si>
  <si>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</si>
  <si>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</si>
  <si>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</si>
  <si>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</si>
  <si>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</si>
  <si>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</si>
  <si>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</si>
  <si>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</si>
  <si>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</si>
  <si>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</si>
  <si>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</si>
  <si>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</si>
  <si>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</si>
  <si>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</si>
  <si>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</si>
  <si>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</si>
  <si>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</si>
  <si>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</si>
  <si>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</si>
  <si>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</si>
  <si>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</si>
  <si>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</si>
  <si>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</si>
  <si>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</si>
  <si>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</si>
  <si>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</si>
  <si>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</si>
  <si>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</si>
  <si>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</si>
  <si>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</si>
  <si>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</si>
  <si>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</si>
  <si>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</si>
  <si>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</si>
  <si>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</si>
  <si>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</si>
  <si>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</si>
  <si>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</si>
  <si>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</si>
  <si>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</si>
  <si>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</si>
  <si>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</si>
  <si>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</si>
  <si>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</si>
  <si>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</si>
  <si>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</si>
  <si>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</si>
  <si>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</si>
  <si>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</si>
  <si>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</si>
  <si>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</si>
  <si>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</si>
  <si>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</si>
  <si>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</si>
  <si>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</si>
  <si>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</si>
  <si>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</si>
  <si>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</si>
  <si>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</si>
  <si>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</si>
  <si>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</si>
  <si>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</si>
  <si>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</si>
  <si>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</si>
  <si>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</si>
  <si>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</si>
  <si>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</si>
  <si>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</si>
  <si>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</si>
  <si>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</si>
  <si>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</si>
  <si>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</si>
  <si>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</si>
  <si>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</si>
  <si>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</si>
  <si>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</si>
  <si>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</si>
  <si>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</si>
  <si>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</si>
  <si>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</si>
  <si>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</si>
  <si>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</si>
  <si>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</si>
  <si>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</si>
  <si>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</si>
  <si>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</si>
  <si>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</si>
  <si>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</si>
  <si>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</si>
  <si>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</si>
  <si>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</si>
  <si>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</si>
  <si>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</si>
  <si>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</si>
  <si>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</si>
  <si>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</si>
  <si>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</si>
  <si>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</si>
  <si>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</si>
  <si>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</si>
  <si>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</si>
  <si>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</si>
  <si>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</si>
  <si>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</si>
  <si>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</si>
  <si>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</si>
  <si>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</si>
  <si>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</si>
  <si>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</si>
  <si>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</si>
  <si>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</si>
  <si>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</si>
  <si>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</si>
  <si>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</si>
  <si>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</si>
  <si>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</si>
  <si>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</si>
  <si>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</si>
  <si>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</si>
  <si>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</si>
  <si>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</si>
  <si>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</si>
  <si>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</si>
  <si>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</si>
  <si>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</si>
  <si>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</si>
  <si>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</si>
  <si>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</si>
  <si>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</si>
  <si>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</si>
  <si>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</si>
  <si>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</si>
  <si>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</si>
  <si>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</si>
  <si>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</si>
  <si>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</si>
  <si>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</si>
  <si>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</si>
  <si>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</si>
  <si>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</si>
  <si>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</si>
  <si>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</si>
  <si>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</si>
  <si>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</si>
  <si>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</si>
  <si>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</si>
  <si>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</si>
  <si>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</si>
  <si>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</si>
  <si>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</si>
  <si>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</si>
  <si>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</si>
  <si>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</si>
  <si>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</si>
  <si>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</si>
  <si>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</si>
  <si>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</si>
  <si>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</si>
  <si>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</si>
  <si>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</si>
  <si>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</si>
  <si>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</si>
  <si>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</si>
  <si>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</si>
  <si>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</si>
  <si>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</si>
  <si>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</si>
  <si>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</si>
  <si>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</si>
  <si>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</si>
  <si>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</si>
  <si>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</si>
  <si>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</si>
  <si>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</si>
  <si>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</si>
  <si>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</si>
  <si>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</si>
  <si>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</si>
  <si>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</si>
  <si>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</si>
  <si>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</si>
  <si>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</si>
  <si>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</si>
  <si>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</si>
  <si>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</si>
  <si>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</si>
  <si>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</si>
  <si>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</si>
  <si>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</si>
  <si>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</si>
  <si>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</si>
  <si>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</si>
  <si>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</si>
  <si>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</si>
  <si>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</si>
  <si>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</si>
  <si>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</si>
  <si>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</si>
  <si>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</si>
  <si>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</si>
  <si>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</si>
  <si>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</si>
  <si>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</si>
  <si>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</si>
  <si>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</si>
  <si>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</si>
  <si>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</si>
  <si>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</si>
  <si>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</si>
  <si>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</si>
  <si>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</si>
  <si>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</si>
  <si>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</si>
  <si>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</si>
  <si>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</si>
  <si>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</si>
  <si>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</si>
  <si>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</si>
  <si>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</si>
  <si>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</si>
  <si>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</si>
  <si>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</si>
  <si>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</si>
  <si>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</si>
  <si>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</si>
  <si>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</si>
  <si>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</si>
  <si>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</si>
  <si>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</si>
  <si>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</si>
  <si>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</si>
  <si>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</si>
  <si>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</si>
  <si>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</si>
  <si>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</si>
  <si>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</si>
  <si>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</si>
  <si>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</si>
  <si>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</si>
  <si>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</si>
  <si>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</si>
  <si>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</si>
  <si>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</si>
  <si>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</si>
  <si>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</si>
  <si>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</si>
  <si>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</si>
  <si>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</si>
  <si>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</si>
  <si>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</si>
  <si>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</si>
  <si>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</si>
  <si>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</si>
  <si>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</si>
  <si>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</si>
  <si>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</si>
  <si>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</si>
  <si>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</si>
  <si>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</si>
  <si>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</si>
  <si>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</si>
  <si>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</si>
  <si>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</si>
  <si>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</si>
  <si>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</si>
  <si>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</si>
  <si>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</si>
  <si>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</si>
  <si>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</si>
  <si>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</si>
  <si>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</si>
  <si>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</si>
  <si>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</si>
  <si>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</si>
  <si>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</si>
  <si>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</si>
  <si>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</si>
  <si>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</si>
  <si>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</si>
  <si>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</si>
  <si>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</si>
  <si>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</si>
  <si>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</si>
  <si>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</si>
  <si>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</si>
  <si>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</si>
  <si>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</si>
  <si>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</si>
  <si>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</si>
  <si>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</si>
  <si>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</si>
  <si>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</si>
  <si>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</si>
  <si>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</si>
  <si>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</si>
  <si>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</si>
  <si>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</si>
  <si>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</si>
  <si>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</si>
  <si>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</si>
  <si>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</si>
  <si>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</si>
  <si>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</si>
  <si>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</si>
  <si>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</si>
  <si>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</si>
  <si>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</si>
  <si>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</si>
  <si>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</si>
  <si>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</si>
  <si>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</si>
  <si>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</si>
  <si>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</si>
  <si>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</si>
  <si>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</si>
  <si>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</si>
  <si>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</si>
  <si>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</si>
  <si>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</si>
  <si>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</si>
  <si>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</si>
  <si>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</si>
  <si>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</si>
  <si>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</si>
  <si>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</si>
  <si>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</si>
  <si>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</si>
  <si>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</si>
  <si>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</si>
  <si>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</si>
  <si>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</si>
  <si>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</si>
  <si>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</si>
  <si>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</si>
  <si>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</si>
  <si>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</si>
  <si>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</si>
  <si>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</si>
  <si>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</si>
  <si>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</si>
  <si>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</si>
  <si>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</si>
  <si>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</si>
  <si>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</si>
  <si>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</si>
  <si>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</si>
  <si>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</si>
  <si>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</si>
  <si>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</si>
  <si>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</si>
  <si>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</si>
  <si>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</si>
  <si>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</si>
  <si>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</si>
  <si>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</si>
  <si>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</si>
  <si>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</si>
  <si>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</si>
  <si>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</si>
  <si>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</si>
  <si>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</si>
  <si>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</si>
  <si>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</si>
  <si>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</si>
  <si>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</si>
  <si>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</si>
  <si>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</si>
  <si>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</si>
  <si>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</si>
  <si>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</si>
  <si>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</si>
  <si>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</si>
  <si>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</si>
  <si>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</si>
  <si>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</si>
  <si>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</si>
  <si>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</si>
  <si>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</si>
  <si>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</si>
  <si>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</si>
  <si>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</si>
  <si>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</si>
  <si>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</si>
  <si>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</si>
  <si>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</si>
  <si>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</si>
  <si>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</si>
  <si>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</si>
  <si>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</si>
  <si>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</si>
  <si>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</si>
  <si>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</si>
  <si>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</si>
  <si>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</si>
  <si>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</si>
  <si>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</si>
  <si>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</si>
  <si>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</si>
  <si>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</si>
  <si>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</si>
  <si>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</si>
  <si>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</si>
  <si>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</si>
  <si>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</si>
  <si>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</si>
  <si>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</si>
  <si>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</si>
  <si>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</si>
  <si>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</si>
  <si>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</si>
  <si>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</si>
  <si>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</si>
  <si>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</si>
  <si>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</si>
  <si>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</si>
  <si>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</si>
  <si>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</si>
  <si>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</si>
  <si>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</si>
  <si>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</si>
  <si>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</si>
  <si>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</si>
  <si>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</si>
  <si>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</si>
  <si>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</si>
  <si>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</si>
  <si>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</si>
  <si>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</si>
  <si>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</si>
  <si>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</si>
  <si>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</si>
  <si>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</si>
  <si>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</si>
  <si>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</si>
  <si>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</si>
  <si>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</si>
  <si>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</si>
  <si>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</si>
  <si>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</si>
  <si>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</si>
  <si>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</si>
  <si>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</si>
  <si>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</si>
  <si>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</si>
  <si>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</si>
  <si>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</si>
  <si>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</si>
  <si>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</si>
  <si>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</si>
  <si>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</si>
  <si>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</si>
  <si>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</si>
  <si>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</si>
  <si>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</si>
  <si>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</si>
  <si>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</si>
  <si>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</si>
  <si>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</si>
  <si>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</si>
  <si>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</si>
  <si>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</si>
  <si>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</si>
  <si>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</si>
  <si>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</si>
  <si>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</si>
  <si>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</si>
  <si>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</si>
  <si>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</si>
  <si>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</si>
  <si>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</si>
  <si>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</si>
  <si>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</si>
  <si>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</si>
  <si>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</si>
  <si>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</si>
  <si>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</si>
  <si>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</si>
  <si>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</si>
  <si>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</si>
  <si>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</si>
  <si>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</si>
  <si>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</si>
  <si>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</si>
  <si>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</si>
  <si>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</si>
  <si>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</si>
  <si>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</si>
  <si>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</si>
  <si>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</si>
  <si>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</si>
  <si>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</si>
  <si>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</si>
  <si>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</si>
  <si>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</si>
  <si>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</si>
  <si>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</si>
  <si>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</si>
  <si>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</si>
  <si>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</si>
  <si>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</si>
  <si>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</si>
  <si>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</si>
  <si>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</si>
  <si>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</si>
  <si>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</si>
  <si>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</si>
  <si>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</si>
  <si>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</si>
  <si>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</si>
  <si>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</si>
  <si>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</si>
  <si>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</si>
  <si>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</si>
  <si>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</si>
  <si>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</si>
  <si>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</si>
  <si>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</si>
  <si>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</si>
  <si>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</si>
  <si>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</si>
  <si>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</si>
  <si>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</si>
  <si>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</si>
  <si>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</si>
  <si>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</si>
  <si>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</si>
  <si>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</si>
  <si>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</si>
  <si>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</si>
  <si>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</si>
  <si>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</si>
  <si>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</si>
  <si>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</si>
  <si>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</si>
  <si>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</si>
  <si>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</si>
  <si>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</si>
  <si>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</si>
  <si>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</si>
  <si>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</si>
  <si>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</si>
  <si>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</si>
  <si>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</si>
  <si>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</si>
  <si>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</si>
  <si>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</si>
  <si>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</si>
  <si>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</si>
  <si>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</si>
  <si>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</si>
  <si>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</si>
  <si>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</si>
  <si>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</si>
  <si>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</si>
  <si>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</si>
  <si>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</si>
  <si>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</si>
  <si>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</si>
  <si>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</si>
  <si>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</si>
  <si>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</si>
  <si>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</si>
  <si>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</si>
  <si>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</si>
  <si>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</si>
  <si>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</si>
  <si>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</si>
  <si>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</si>
  <si>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</si>
  <si>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</si>
  <si>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</si>
  <si>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</si>
  <si>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</si>
  <si>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</si>
  <si>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</si>
  <si>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</si>
  <si>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</si>
  <si>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</si>
  <si>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</si>
  <si>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</si>
  <si>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</si>
  <si>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</si>
  <si>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</si>
  <si>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</si>
  <si>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</si>
  <si>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</si>
  <si>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</si>
  <si>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</si>
  <si>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</si>
  <si>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</si>
  <si>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</si>
  <si>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</si>
  <si>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</si>
  <si>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</si>
  <si>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</si>
  <si>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</si>
  <si>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</si>
  <si>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</si>
  <si>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</si>
  <si>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</si>
  <si>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</si>
  <si>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</si>
  <si>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</si>
  <si>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</si>
  <si>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</si>
  <si>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</si>
  <si>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</si>
  <si>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</si>
  <si>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</si>
  <si>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</si>
  <si>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</si>
  <si>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</si>
  <si>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</si>
  <si>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</si>
  <si>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</si>
  <si>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</si>
  <si>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</si>
  <si>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</si>
  <si>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</si>
  <si>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</si>
  <si>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</si>
  <si>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</si>
  <si>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</si>
  <si>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</si>
  <si>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</si>
  <si>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</si>
  <si>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</si>
  <si>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</si>
  <si>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</si>
  <si>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</si>
  <si>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</si>
  <si>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</si>
  <si>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</si>
  <si>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</si>
  <si>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</si>
  <si>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</si>
  <si>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</si>
  <si>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</si>
  <si>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</si>
  <si>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</si>
  <si>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</si>
  <si>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</si>
  <si>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</si>
  <si>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</si>
  <si>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</si>
  <si>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</si>
  <si>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</si>
  <si>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</si>
  <si>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</si>
  <si>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</si>
  <si>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</si>
  <si>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</si>
  <si>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</si>
  <si>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</si>
  <si>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</si>
  <si>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</si>
  <si>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</si>
  <si>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</si>
  <si>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</si>
  <si>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</si>
  <si>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</si>
  <si>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</si>
  <si>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</si>
  <si>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</si>
  <si>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</si>
  <si>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</si>
  <si>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</si>
  <si>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</si>
  <si>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</si>
  <si>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</si>
  <si>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</si>
  <si>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</si>
  <si>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</si>
  <si>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</si>
  <si>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</si>
  <si>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</si>
  <si>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</si>
  <si>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</si>
  <si>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</si>
  <si>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</si>
  <si>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</si>
  <si>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</si>
  <si>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</si>
  <si>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</si>
  <si>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</si>
  <si>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</si>
  <si>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</si>
  <si>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</si>
  <si>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</si>
  <si>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</si>
  <si>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</si>
  <si>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</si>
  <si>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</si>
  <si>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</si>
  <si>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</si>
  <si>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</si>
  <si>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</si>
  <si>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</si>
  <si>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</si>
  <si>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</si>
  <si>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</si>
  <si>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</si>
  <si>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</si>
  <si>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</si>
  <si>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</si>
  <si>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</si>
  <si>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</si>
  <si>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</si>
  <si>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</si>
  <si>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</si>
  <si>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</si>
  <si>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</si>
  <si>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</si>
  <si>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</si>
  <si>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</si>
  <si>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</si>
  <si>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</si>
  <si>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</si>
  <si>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</si>
  <si>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</si>
  <si>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</si>
  <si>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</si>
  <si>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</si>
  <si>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</si>
  <si>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</si>
  <si>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</si>
  <si>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</si>
  <si>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</si>
  <si>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</si>
  <si>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</si>
  <si>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</si>
  <si>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</si>
  <si>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</si>
  <si>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</si>
  <si>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</si>
  <si>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</si>
  <si>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</si>
  <si>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</si>
  <si>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</si>
  <si>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</si>
  <si>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</si>
  <si>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</si>
  <si>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</si>
  <si>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</si>
  <si>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</si>
  <si>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</si>
  <si>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</si>
  <si>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</si>
  <si>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</si>
  <si>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</si>
  <si>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</si>
  <si>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</si>
  <si>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</si>
  <si>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</si>
  <si>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</si>
  <si>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</si>
  <si>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</si>
  <si>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</si>
  <si>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</si>
  <si>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</si>
  <si>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</si>
  <si>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</si>
  <si>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</si>
  <si>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</si>
  <si>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</si>
  <si>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</si>
  <si>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</si>
  <si>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</si>
  <si>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</si>
  <si>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</si>
  <si>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</si>
  <si>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</si>
  <si>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</si>
  <si>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</si>
  <si>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</si>
  <si>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</si>
  <si>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</si>
  <si>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</si>
  <si>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</si>
  <si>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</si>
  <si>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</si>
  <si>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</si>
  <si>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</si>
  <si>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</si>
  <si>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</si>
  <si>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</si>
  <si>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</si>
  <si>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</si>
  <si>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</si>
  <si>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</si>
  <si>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</si>
  <si>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</si>
  <si>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</si>
  <si>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</si>
  <si>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</si>
  <si>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</si>
  <si>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</si>
  <si>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</si>
  <si>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</si>
  <si>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</si>
  <si>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</si>
  <si>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</si>
  <si>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</si>
  <si>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</si>
  <si>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</si>
  <si>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</si>
  <si>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</si>
  <si>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</si>
  <si>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</si>
  <si>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</si>
  <si>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</si>
  <si>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</si>
  <si>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</si>
  <si>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</si>
  <si>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</si>
  <si>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</si>
  <si>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</si>
  <si>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</si>
  <si>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</si>
  <si>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</si>
  <si>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</si>
  <si>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</si>
  <si>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</si>
  <si>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</si>
  <si>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</si>
  <si>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</si>
  <si>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</si>
  <si>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</si>
  <si>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</si>
  <si>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</si>
  <si>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</si>
  <si>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</si>
  <si>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</si>
  <si>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</si>
  <si>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</si>
  <si>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</si>
  <si>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</si>
  <si>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</si>
  <si>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</si>
  <si>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</si>
  <si>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</si>
  <si>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</si>
  <si>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</si>
  <si>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</si>
  <si>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</si>
  <si>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</si>
  <si>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</si>
  <si>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</si>
  <si>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</si>
  <si>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</si>
  <si>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</si>
  <si>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</si>
  <si>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</si>
  <si>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</si>
  <si>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</si>
  <si>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</si>
  <si>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</si>
  <si>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</si>
  <si>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</si>
  <si>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</si>
  <si>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</si>
  <si>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</si>
  <si>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</si>
  <si>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</si>
  <si>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</si>
  <si>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</si>
  <si>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</si>
  <si>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</si>
  <si>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</si>
  <si>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</si>
  <si>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</si>
  <si>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</si>
  <si>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</si>
  <si>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</si>
  <si>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</si>
  <si>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</si>
  <si>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</si>
  <si>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</si>
  <si>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</si>
  <si>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</si>
  <si>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</si>
  <si>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</si>
  <si>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</si>
  <si>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</si>
  <si>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</si>
  <si>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</si>
  <si>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</si>
  <si>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</si>
  <si>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</si>
  <si>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</si>
  <si>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</si>
  <si>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</si>
  <si>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</si>
  <si>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</si>
  <si>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</si>
  <si>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</si>
  <si>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</si>
  <si>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</si>
  <si>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</si>
  <si>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</si>
  <si>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</si>
  <si>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</si>
  <si>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</si>
  <si>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</si>
  <si>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</si>
  <si>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</si>
  <si>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</si>
  <si>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</si>
  <si>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</si>
  <si>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</si>
  <si>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</si>
  <si>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</si>
  <si>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</si>
  <si>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</si>
  <si>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</si>
  <si>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</si>
  <si>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</si>
  <si>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</si>
  <si>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</si>
  <si>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</si>
  <si>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</si>
  <si>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</si>
  <si>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</si>
  <si>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</si>
  <si>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</si>
  <si>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</si>
  <si>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</si>
  <si>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</si>
  <si>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</si>
  <si>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</si>
  <si>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</si>
  <si>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</si>
  <si>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</si>
  <si>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</si>
  <si>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</si>
  <si>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</si>
  <si>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</si>
  <si>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</si>
  <si>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</si>
  <si>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</si>
  <si>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</si>
  <si>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</si>
  <si>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</si>
  <si>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</si>
  <si>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</si>
  <si>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</si>
  <si>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</si>
  <si>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</si>
  <si>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</si>
  <si>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</si>
  <si>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</si>
  <si>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</si>
  <si>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</si>
  <si>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</si>
  <si>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</si>
  <si>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</si>
  <si>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</si>
  <si>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</si>
  <si>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</si>
  <si>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</si>
  <si>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</si>
  <si>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</si>
  <si>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</si>
  <si>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</si>
  <si>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</si>
  <si>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</si>
  <si>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</si>
  <si>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</si>
  <si>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</si>
  <si>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</si>
  <si>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</si>
  <si>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</si>
  <si>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</si>
  <si>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</si>
  <si>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</si>
  <si>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</si>
  <si>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</si>
  <si>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</si>
  <si>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</si>
  <si>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</si>
  <si>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</si>
  <si>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</si>
  <si>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</si>
  <si>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</si>
  <si>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</si>
  <si>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</si>
  <si>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</si>
  <si>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</si>
  <si>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</si>
  <si>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</si>
  <si>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</si>
  <si>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</si>
  <si>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</si>
  <si>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</si>
  <si>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</si>
  <si>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</si>
  <si>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</si>
  <si>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</si>
  <si>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</si>
  <si>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</si>
  <si>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</si>
  <si>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</si>
  <si>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</si>
  <si>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</si>
  <si>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</si>
  <si>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</si>
  <si>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</si>
  <si>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</si>
  <si>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</si>
  <si>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</si>
  <si>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</si>
  <si>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</si>
  <si>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</si>
  <si>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</si>
  <si>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</si>
  <si>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</si>
  <si>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</si>
  <si>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</si>
  <si>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</si>
  <si>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</si>
  <si>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</si>
  <si>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</si>
  <si>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</si>
  <si>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</si>
  <si>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</si>
  <si>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</si>
  <si>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</si>
  <si>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</si>
  <si>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</si>
  <si>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</si>
  <si>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</si>
  <si>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</si>
  <si>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</si>
  <si>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</si>
  <si>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</si>
  <si>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</si>
  <si>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</si>
  <si>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</si>
  <si>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</si>
  <si>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</si>
  <si>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</si>
  <si>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</si>
  <si>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</si>
  <si>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</si>
  <si>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</si>
  <si>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</si>
  <si>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</si>
  <si>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</si>
  <si>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</si>
  <si>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</si>
  <si>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</si>
  <si>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</si>
  <si>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</si>
  <si>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</si>
  <si>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</si>
  <si>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</si>
  <si>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</si>
  <si>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</si>
  <si>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</si>
  <si>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</si>
  <si>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</si>
  <si>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</si>
  <si>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</si>
  <si>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</si>
  <si>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</si>
  <si>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</si>
  <si>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</si>
  <si>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</si>
  <si>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</si>
  <si>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</si>
  <si>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</si>
  <si>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</si>
  <si>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</si>
  <si>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</si>
  <si>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</si>
  <si>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</si>
  <si>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</si>
  <si>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</si>
  <si>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</si>
  <si>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</si>
  <si>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</si>
  <si>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</si>
  <si>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</si>
  <si>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</si>
  <si>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</si>
  <si>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</si>
  <si>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</si>
  <si>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</si>
  <si>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</si>
  <si>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</si>
  <si>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</si>
  <si>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</si>
  <si>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</si>
  <si>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</si>
  <si>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</si>
  <si>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</si>
  <si>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</si>
  <si>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</si>
  <si>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</si>
  <si>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</si>
  <si>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</si>
  <si>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</si>
  <si>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</si>
  <si>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</si>
  <si>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</si>
  <si>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</si>
  <si>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</si>
  <si>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</si>
  <si>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</si>
  <si>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</si>
  <si>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</si>
  <si>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</si>
  <si>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</si>
  <si>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</si>
  <si>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</si>
  <si>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</si>
  <si>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</si>
  <si>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</si>
  <si>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</si>
  <si>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</si>
  <si>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</si>
  <si>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</si>
  <si>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</si>
  <si>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</si>
  <si>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</si>
  <si>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</si>
  <si>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</si>
  <si>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</si>
  <si>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</si>
  <si>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</si>
  <si>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</si>
  <si>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</si>
  <si>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</si>
  <si>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</si>
  <si>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</si>
  <si>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</si>
  <si>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</si>
  <si>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</si>
  <si>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</si>
  <si>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</si>
  <si>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</si>
  <si>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</si>
  <si>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</si>
  <si>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</si>
  <si>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</si>
  <si>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</si>
  <si>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</si>
  <si>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</si>
  <si>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</si>
  <si>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</si>
  <si>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</si>
  <si>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</si>
  <si>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</si>
  <si>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</si>
  <si>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</si>
  <si>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</si>
  <si>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</si>
  <si>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</si>
  <si>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</si>
  <si>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</si>
  <si>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</si>
  <si>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</si>
  <si>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</si>
  <si>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</si>
  <si>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</si>
  <si>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</si>
  <si>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</si>
  <si>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</si>
  <si>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</si>
  <si>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</si>
  <si>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</si>
  <si>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</si>
  <si>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</si>
  <si>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</si>
  <si>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</si>
  <si>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</si>
  <si>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</si>
  <si>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</si>
  <si>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</si>
  <si>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</si>
  <si>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</si>
  <si>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</si>
  <si>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</si>
  <si>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</si>
  <si>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</si>
  <si>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</si>
  <si>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</si>
  <si>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</si>
  <si>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</si>
  <si>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</si>
  <si>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</si>
  <si>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</si>
  <si>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</si>
  <si>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</si>
  <si>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</si>
  <si>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</si>
  <si>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</si>
  <si>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</si>
  <si>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</si>
  <si>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</si>
  <si>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</si>
  <si>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</si>
  <si>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</si>
  <si>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</si>
  <si>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</si>
  <si>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</si>
  <si>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</si>
  <si>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</si>
  <si>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</si>
  <si>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</si>
  <si>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</si>
  <si>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</si>
  <si>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</si>
  <si>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</si>
  <si>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</si>
  <si>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</si>
  <si>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</si>
  <si>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</si>
  <si>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</si>
  <si>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</si>
  <si>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</si>
  <si>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</si>
  <si>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</si>
  <si>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</si>
  <si>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</si>
  <si>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</si>
  <si>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</si>
  <si>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</si>
  <si>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</si>
  <si>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</si>
  <si>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</si>
  <si>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</si>
  <si>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</si>
  <si>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</si>
  <si>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</si>
  <si>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</si>
  <si>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</si>
  <si>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</si>
  <si>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</si>
  <si>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</si>
  <si>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</si>
  <si>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</si>
  <si>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</si>
  <si>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</si>
  <si>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</si>
  <si>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</si>
  <si>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</si>
  <si>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</si>
  <si>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</si>
  <si>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</si>
  <si>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</si>
  <si>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</si>
  <si>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</si>
  <si>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</si>
  <si>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</si>
  <si>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</si>
  <si>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</si>
  <si>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</si>
  <si>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</si>
  <si>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</si>
  <si>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</si>
  <si>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</si>
  <si>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</si>
  <si>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</si>
  <si>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</si>
  <si>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</si>
  <si>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</si>
  <si>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</si>
  <si>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</si>
  <si>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</si>
  <si>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</si>
  <si>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</si>
  <si>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</si>
  <si>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</si>
  <si>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</si>
  <si>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</si>
  <si>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</si>
  <si>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</si>
  <si>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</si>
  <si>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</si>
  <si>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</si>
  <si>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</si>
  <si>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</si>
  <si>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</si>
  <si>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</si>
  <si>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</si>
  <si>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</si>
  <si>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</si>
  <si>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</si>
  <si>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</si>
  <si>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</si>
  <si>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</si>
  <si>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</si>
  <si>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</si>
  <si>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</si>
  <si>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</si>
  <si>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</si>
  <si>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</si>
  <si>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</si>
  <si>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</si>
  <si>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</si>
  <si>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</si>
  <si>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</si>
  <si>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</si>
  <si>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</si>
  <si>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</si>
  <si>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</si>
  <si>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</si>
  <si>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</si>
  <si>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</si>
  <si>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</si>
  <si>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</si>
  <si>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</si>
  <si>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</si>
  <si>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</si>
  <si>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</si>
  <si>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</si>
  <si>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</si>
  <si>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</si>
  <si>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</si>
  <si>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</si>
  <si>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</si>
  <si>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</si>
  <si>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</si>
  <si>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</si>
  <si>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</si>
  <si>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</si>
  <si>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</si>
  <si>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</si>
  <si>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</si>
  <si>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</si>
  <si>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</si>
  <si>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</si>
  <si>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</si>
  <si>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</si>
  <si>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</si>
  <si>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</si>
  <si>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</si>
  <si>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</si>
  <si>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</si>
  <si>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</si>
  <si>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</si>
  <si>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</si>
  <si>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</si>
  <si>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</si>
  <si>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</si>
  <si>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</si>
  <si>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</si>
  <si>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</si>
  <si>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</si>
  <si>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</si>
  <si>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</si>
  <si>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</si>
  <si>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</si>
  <si>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</si>
  <si>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</si>
  <si>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</si>
  <si>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</si>
  <si>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</si>
  <si>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</si>
  <si>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</si>
  <si>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</si>
  <si>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</si>
  <si>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</si>
  <si>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</si>
  <si>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</si>
  <si>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</si>
  <si>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</si>
  <si>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</si>
  <si>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</si>
  <si>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</si>
  <si>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</si>
  <si>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</si>
  <si>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</si>
  <si>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</si>
  <si>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</si>
  <si>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</si>
  <si>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</si>
  <si>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</si>
  <si>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</si>
  <si>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</si>
  <si>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</si>
  <si>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</si>
  <si>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</si>
  <si>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</si>
  <si>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</si>
  <si>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</si>
  <si>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</si>
  <si>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</si>
  <si>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</si>
  <si>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</si>
  <si>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</si>
  <si>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</si>
  <si>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</si>
  <si>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</si>
  <si>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</si>
  <si>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</si>
  <si>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</si>
  <si>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</si>
  <si>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</si>
  <si>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</si>
  <si>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</si>
  <si>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</si>
  <si>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</si>
  <si>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</si>
  <si>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</si>
  <si>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</si>
  <si>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</si>
  <si>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</si>
  <si>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</si>
  <si>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</si>
  <si>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</si>
  <si>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</si>
  <si>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</si>
  <si>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</si>
  <si>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</si>
  <si>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</si>
  <si>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</si>
  <si>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</si>
  <si>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</si>
  <si>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</si>
  <si>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</si>
  <si>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</si>
  <si>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</si>
  <si>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</si>
  <si>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</si>
  <si>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</si>
  <si>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</si>
  <si>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</si>
  <si>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</si>
  <si>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</si>
  <si>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</si>
  <si>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</si>
  <si>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</si>
  <si>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</si>
  <si>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</si>
  <si>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</si>
  <si>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</si>
  <si>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</si>
  <si>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</si>
  <si>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</si>
  <si>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</si>
  <si>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</si>
  <si>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</si>
  <si>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</si>
  <si>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</si>
  <si>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</si>
  <si>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</si>
  <si>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</si>
  <si>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</si>
  <si>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</si>
  <si>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</si>
  <si>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</si>
  <si>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</si>
  <si>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</si>
  <si>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</si>
  <si>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</si>
  <si>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</si>
  <si>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</si>
  <si>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</si>
  <si>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</si>
  <si>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</si>
  <si>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</si>
  <si>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</si>
  <si>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</si>
  <si>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</si>
  <si>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</si>
  <si>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</si>
  <si>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</si>
  <si>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</si>
  <si>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</si>
  <si>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</si>
  <si>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</si>
  <si>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</si>
  <si>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</si>
  <si>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</si>
  <si>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</si>
  <si>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</si>
  <si>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</si>
  <si>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</si>
  <si>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</si>
  <si>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</si>
  <si>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</si>
  <si>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</si>
  <si>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</si>
  <si>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</si>
  <si>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</si>
  <si>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</si>
  <si>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</si>
  <si>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</si>
  <si>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</si>
  <si>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</si>
  <si>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</si>
  <si>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</si>
  <si>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</si>
  <si>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</si>
  <si>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</si>
  <si>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</si>
  <si>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</si>
  <si>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</si>
  <si>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</si>
  <si>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</si>
  <si>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</si>
  <si>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</si>
  <si>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</si>
  <si>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</si>
  <si>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</si>
  <si>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</si>
  <si>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</si>
  <si>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</si>
  <si>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</si>
  <si>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</si>
  <si>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</si>
  <si>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</si>
  <si>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</si>
  <si>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</si>
  <si>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</si>
  <si>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</si>
  <si>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</si>
  <si>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</si>
  <si>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</si>
  <si>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</si>
  <si>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</si>
  <si>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</si>
  <si>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</si>
  <si>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</si>
  <si>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</si>
  <si>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</si>
  <si>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</si>
  <si>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</si>
  <si>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</si>
  <si>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</si>
  <si>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</si>
  <si>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</si>
  <si>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</si>
  <si>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</si>
  <si>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</si>
  <si>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</si>
  <si>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</si>
  <si>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</si>
  <si>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</si>
  <si>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</si>
  <si>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</si>
  <si>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</si>
  <si>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</si>
  <si>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</si>
  <si>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</si>
  <si>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</si>
  <si>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</si>
  <si>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</si>
  <si>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</si>
  <si>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</si>
  <si>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</si>
  <si>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</si>
  <si>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</si>
  <si>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</si>
  <si>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</si>
  <si>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</si>
  <si>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</si>
  <si>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</si>
  <si>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</si>
  <si>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</si>
  <si>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</si>
  <si>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</si>
  <si>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</si>
  <si>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</si>
  <si>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</si>
  <si>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</si>
  <si>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</si>
  <si>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</si>
  <si>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</si>
  <si>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</si>
  <si>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</si>
  <si>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</si>
  <si>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</si>
  <si>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</si>
  <si>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</si>
  <si>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</si>
  <si>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</si>
  <si>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</si>
  <si>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</si>
  <si>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</si>
  <si>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</si>
  <si>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</si>
  <si>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</si>
  <si>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</si>
  <si>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</si>
  <si>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</si>
  <si>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</si>
  <si>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</si>
  <si>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</si>
  <si>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</si>
  <si>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</si>
  <si>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</si>
  <si>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</si>
  <si>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</si>
  <si>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</si>
  <si>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</si>
  <si>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</si>
  <si>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</si>
  <si>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</si>
  <si>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</si>
  <si>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</si>
  <si>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</si>
  <si>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</si>
  <si>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</si>
  <si>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</si>
  <si>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</si>
  <si>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</si>
  <si>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</si>
  <si>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</si>
  <si>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</si>
  <si>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</si>
  <si>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</si>
  <si>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</si>
  <si>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</si>
  <si>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</si>
  <si>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</si>
  <si>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</si>
  <si>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</si>
  <si>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</si>
  <si>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</si>
  <si>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</si>
  <si>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</si>
  <si>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</si>
  <si>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</si>
  <si>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</si>
  <si>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</si>
  <si>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</si>
  <si>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</si>
  <si>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</si>
  <si>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</si>
  <si>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</si>
  <si>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</si>
  <si>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</si>
  <si>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</si>
  <si>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</si>
  <si>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</si>
  <si>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</si>
  <si>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</si>
  <si>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</si>
  <si>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</si>
  <si>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</si>
  <si>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</si>
  <si>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</si>
  <si>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</si>
  <si>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</si>
  <si>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</si>
  <si>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</si>
  <si>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</si>
  <si>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</si>
  <si>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</si>
  <si>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</si>
  <si>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</si>
  <si>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</si>
  <si>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</si>
  <si>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</si>
  <si>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</si>
  <si>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</si>
  <si>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</si>
  <si>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</si>
  <si>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</si>
  <si>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</si>
  <si>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</si>
  <si>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</si>
  <si>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</si>
  <si>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</si>
  <si>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</si>
  <si>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</si>
  <si>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</si>
  <si>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</si>
  <si>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</si>
  <si>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</si>
  <si>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</si>
  <si>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</si>
  <si>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</si>
  <si>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</si>
  <si>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</si>
  <si>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</si>
  <si>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</si>
  <si>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</si>
  <si>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</si>
  <si>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</si>
  <si>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</si>
  <si>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</si>
  <si>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</si>
  <si>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</si>
  <si>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</si>
  <si>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</si>
  <si>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</si>
  <si>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</si>
  <si>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</si>
  <si>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</si>
  <si>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</si>
  <si>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</si>
  <si>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</si>
  <si>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</si>
  <si>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</si>
  <si>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</si>
  <si>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</si>
  <si>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</si>
  <si>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</si>
  <si>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</si>
  <si>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</si>
  <si>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</si>
  <si>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</si>
  <si>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</si>
  <si>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</si>
  <si>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</si>
  <si>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</si>
  <si>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</si>
  <si>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</si>
  <si>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</si>
  <si>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</si>
  <si>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</si>
  <si>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</si>
  <si>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</si>
  <si>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</si>
  <si>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</si>
  <si>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</si>
  <si>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</si>
  <si>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</si>
  <si>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</si>
  <si>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</si>
  <si>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</si>
  <si>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</si>
  <si>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</si>
  <si>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</si>
  <si>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</si>
  <si>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</si>
  <si>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</si>
  <si>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</si>
  <si>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</si>
  <si>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</si>
  <si>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</si>
  <si>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</si>
  <si>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</si>
  <si>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</si>
  <si>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</si>
  <si>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</si>
  <si>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</si>
  <si>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</si>
  <si>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</si>
  <si>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</si>
  <si>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</si>
  <si>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</si>
  <si>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</si>
  <si>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</si>
  <si>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</si>
  <si>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</si>
  <si>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</si>
  <si>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</si>
  <si>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</si>
  <si>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</si>
  <si>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</si>
  <si>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</si>
  <si>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</si>
  <si>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</si>
  <si>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</si>
  <si>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</si>
  <si>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</si>
  <si>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</si>
  <si>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</si>
  <si>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</si>
  <si>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</si>
  <si>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</si>
  <si>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</si>
  <si>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</si>
  <si>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</si>
  <si>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</si>
  <si>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</si>
  <si>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</si>
  <si>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</si>
  <si>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</si>
  <si>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</si>
  <si>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</si>
  <si>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</si>
  <si>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</si>
  <si>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</si>
  <si>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</si>
  <si>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</si>
  <si>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</si>
  <si>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</si>
  <si>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</si>
  <si>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</si>
  <si>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</si>
  <si>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</si>
  <si>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</si>
  <si>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</si>
  <si>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</si>
  <si>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</si>
  <si>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</si>
  <si>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</si>
  <si>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</si>
  <si>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</si>
  <si>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</si>
  <si>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</si>
  <si>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</si>
  <si>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</si>
  <si>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</si>
  <si>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</si>
  <si>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</si>
  <si>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</si>
  <si>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</si>
  <si>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</si>
  <si>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</si>
  <si>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</si>
  <si>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</si>
  <si>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</si>
  <si>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</si>
  <si>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</si>
  <si>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</si>
  <si>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</si>
  <si>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</si>
  <si>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</si>
  <si>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</si>
  <si>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</si>
  <si>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</si>
  <si>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</si>
  <si>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</si>
  <si>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</si>
  <si>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</si>
  <si>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</si>
  <si>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</si>
  <si>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</si>
  <si>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</si>
  <si>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</si>
  <si>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</si>
  <si>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</si>
  <si>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</si>
  <si>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</si>
  <si>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</si>
  <si>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</si>
  <si>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</si>
  <si>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</si>
  <si>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</si>
  <si>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</si>
  <si>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</si>
  <si>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</si>
  <si>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</si>
  <si>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</si>
  <si>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</si>
  <si>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</si>
  <si>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</si>
  <si>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</si>
  <si>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</si>
  <si>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</si>
  <si>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</si>
  <si>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</si>
  <si>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</si>
  <si>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</si>
  <si>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</si>
  <si>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</si>
  <si>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</si>
  <si>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</si>
  <si>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</si>
  <si>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</si>
  <si>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</si>
  <si>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</si>
  <si>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</si>
  <si>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</si>
  <si>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</si>
  <si>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</si>
  <si>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</si>
  <si>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</si>
  <si>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</si>
  <si>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</si>
  <si>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</si>
  <si>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</si>
  <si>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</si>
  <si>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</si>
  <si>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</si>
  <si>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</si>
  <si>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</si>
  <si>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</si>
  <si>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</si>
  <si>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</si>
  <si>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</si>
  <si>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</si>
  <si>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</si>
  <si>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</si>
  <si>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</si>
  <si>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</si>
  <si>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</si>
  <si>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</si>
  <si>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</si>
  <si>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</si>
  <si>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</si>
  <si>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</si>
  <si>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</si>
  <si>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</si>
  <si>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</si>
  <si>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</si>
  <si>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</si>
  <si>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</si>
  <si>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</si>
  <si>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</si>
  <si>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</si>
  <si>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</si>
  <si>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</si>
  <si>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</si>
  <si>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</si>
  <si>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</si>
  <si>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</si>
  <si>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</si>
  <si>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</si>
  <si>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</si>
  <si>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</si>
  <si>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</si>
  <si>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</si>
  <si>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</si>
  <si>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</si>
  <si>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</si>
  <si>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</si>
  <si>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</si>
  <si>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</si>
  <si>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</si>
  <si>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</si>
  <si>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</si>
  <si>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</si>
  <si>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</si>
  <si>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</si>
  <si>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</si>
  <si>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</si>
  <si>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</si>
  <si>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</si>
  <si>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</si>
  <si>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</si>
  <si>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</si>
  <si>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</si>
  <si>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</si>
  <si>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</si>
  <si>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</si>
  <si>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</si>
  <si>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</si>
  <si>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</si>
  <si>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</si>
  <si>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</si>
  <si>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</si>
  <si>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</si>
  <si>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</si>
  <si>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</si>
  <si>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</si>
  <si>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</si>
  <si>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</si>
  <si>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</si>
  <si>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</si>
  <si>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</si>
  <si>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</si>
  <si>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</si>
  <si>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</si>
  <si>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</si>
  <si>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</si>
  <si>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</si>
  <si>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</si>
  <si>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</si>
  <si>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</si>
  <si>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</si>
  <si>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</si>
  <si>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</si>
  <si>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</si>
  <si>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</si>
  <si>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</si>
  <si>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</si>
  <si>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</si>
  <si>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</si>
  <si>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</si>
  <si>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</si>
  <si>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</si>
  <si>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</si>
  <si>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</si>
  <si>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</si>
  <si>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</si>
  <si>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</si>
  <si>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</si>
  <si>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</si>
  <si>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</si>
  <si>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</si>
  <si>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</si>
  <si>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</si>
  <si>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</si>
  <si>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</si>
  <si>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</si>
  <si>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</si>
  <si>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</si>
  <si>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</si>
  <si>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</si>
  <si>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</si>
  <si>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</si>
  <si>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</si>
  <si>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</si>
  <si>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</si>
  <si>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</si>
  <si>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</si>
  <si>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</si>
  <si>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</si>
  <si>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</si>
  <si>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</si>
  <si>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</si>
  <si>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</si>
  <si>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</si>
  <si>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</si>
  <si>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</si>
  <si>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</si>
  <si>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</si>
  <si>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</si>
  <si>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</si>
  <si>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</si>
  <si>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</si>
  <si>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</si>
  <si>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</si>
  <si>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</si>
  <si>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</si>
  <si>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</si>
  <si>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</si>
  <si>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</si>
  <si>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</si>
  <si>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</si>
  <si>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</si>
  <si>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</si>
  <si>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</si>
  <si>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</si>
  <si>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</si>
  <si>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</si>
  <si>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</si>
  <si>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</si>
  <si>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</si>
  <si>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</si>
  <si>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</si>
  <si>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</si>
  <si>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</si>
  <si>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</si>
  <si>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</si>
  <si>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</si>
  <si>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</si>
  <si>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</si>
  <si>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</si>
  <si>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</si>
  <si>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</si>
  <si>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</si>
  <si>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</si>
  <si>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</si>
  <si>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</si>
  <si>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</si>
  <si>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</si>
  <si>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</si>
  <si>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</si>
  <si>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</si>
  <si>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</si>
  <si>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</si>
  <si>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</si>
  <si>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</si>
  <si>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</si>
  <si>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</si>
  <si>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</si>
  <si>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</si>
  <si>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</si>
  <si>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</si>
  <si>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</si>
  <si>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</si>
  <si>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</si>
  <si>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</si>
  <si>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</si>
  <si>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</si>
  <si>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</si>
  <si>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</si>
  <si>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</si>
  <si>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</si>
  <si>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</si>
  <si>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</si>
  <si>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</si>
  <si>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</si>
  <si>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</si>
  <si>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</si>
  <si>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</si>
  <si>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</si>
  <si>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</si>
  <si>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</si>
  <si>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</si>
  <si>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</si>
  <si>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</si>
  <si>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</si>
  <si>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</si>
  <si>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</si>
  <si>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</si>
  <si>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</si>
  <si>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</si>
  <si>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</si>
  <si>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</si>
  <si>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</si>
  <si>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</si>
  <si>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</si>
  <si>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</si>
  <si>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</si>
  <si>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</si>
  <si>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</si>
  <si>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</si>
  <si>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</si>
  <si>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</si>
  <si>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</si>
  <si>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</si>
  <si>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</si>
  <si>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</si>
  <si>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</si>
  <si>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</si>
  <si>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</si>
  <si>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</si>
  <si>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</si>
  <si>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</si>
  <si>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</si>
  <si>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</si>
  <si>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</si>
  <si>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</si>
  <si>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</si>
  <si>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</si>
  <si>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</si>
  <si>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</si>
  <si>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</si>
  <si>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</si>
  <si>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</si>
  <si>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</si>
  <si>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</si>
  <si>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</si>
  <si>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</si>
  <si>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</si>
  <si>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</si>
  <si>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</si>
  <si>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</si>
  <si>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</si>
  <si>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</si>
  <si>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</si>
  <si>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</si>
  <si>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</si>
  <si>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</si>
  <si>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</si>
  <si>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</si>
  <si>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</si>
  <si>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</si>
  <si>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</si>
  <si>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</si>
  <si>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</si>
  <si>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</si>
  <si>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</si>
  <si>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</si>
  <si>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</si>
  <si>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</si>
  <si>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</si>
  <si>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</si>
  <si>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</si>
  <si>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</si>
  <si>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</si>
  <si>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</si>
  <si>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</si>
  <si>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</si>
  <si>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</si>
  <si>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</si>
  <si>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</si>
  <si>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</si>
  <si>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</si>
  <si>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</si>
  <si>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</si>
  <si>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</si>
  <si>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</si>
  <si>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</si>
  <si>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</si>
  <si>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</si>
  <si>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</si>
  <si>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</si>
  <si>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</si>
  <si>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</si>
  <si>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</si>
  <si>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</si>
  <si>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</si>
  <si>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</si>
  <si>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</si>
  <si>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</si>
  <si>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</si>
  <si>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</si>
  <si>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</si>
  <si>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</si>
  <si>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</si>
  <si>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</si>
  <si>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</si>
  <si>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</si>
  <si>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</si>
  <si>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</si>
  <si>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</si>
  <si>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</si>
  <si>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</si>
  <si>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</si>
  <si>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</si>
  <si>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</si>
  <si>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</si>
  <si>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</si>
  <si>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</si>
  <si>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</si>
  <si>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</si>
  <si>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</si>
  <si>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</si>
  <si>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</si>
  <si>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</si>
  <si>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</si>
  <si>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</si>
  <si>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</si>
  <si>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</si>
  <si>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</si>
  <si>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</si>
  <si>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</si>
  <si>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</si>
  <si>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</si>
  <si>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</si>
  <si>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</si>
  <si>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</si>
  <si>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</si>
  <si>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</si>
  <si>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</si>
  <si>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</si>
  <si>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</si>
  <si>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</si>
  <si>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</si>
  <si>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</si>
  <si>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</si>
  <si>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</si>
  <si>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</si>
  <si>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</si>
  <si>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</si>
  <si>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</si>
  <si>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</si>
  <si>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</si>
  <si>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</si>
  <si>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</si>
  <si>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</si>
  <si>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</si>
  <si>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</si>
  <si>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</si>
  <si>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</si>
  <si>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</si>
  <si>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</si>
  <si>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</si>
  <si>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</si>
  <si>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</si>
  <si>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</si>
  <si>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</si>
  <si>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</si>
  <si>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</si>
  <si>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</si>
  <si>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</si>
  <si>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</si>
  <si>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</si>
  <si>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</si>
  <si>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</si>
  <si>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</si>
  <si>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</si>
  <si>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</si>
  <si>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</si>
  <si>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</si>
  <si>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</si>
  <si>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</si>
  <si>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</si>
  <si>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</si>
  <si>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</si>
  <si>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</si>
  <si>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</si>
  <si>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</si>
  <si>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</si>
  <si>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</si>
  <si>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</si>
  <si>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</si>
  <si>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</si>
  <si>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</si>
  <si>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</si>
  <si>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</si>
  <si>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</si>
  <si>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</si>
  <si>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</si>
  <si>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</si>
  <si>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</si>
  <si>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</si>
  <si>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</si>
  <si>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</si>
  <si>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</si>
  <si>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</si>
  <si>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</si>
  <si>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</si>
  <si>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</si>
  <si>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</si>
  <si>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</si>
  <si>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</si>
  <si>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</si>
  <si>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</si>
  <si>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</si>
  <si>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</si>
  <si>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</si>
  <si>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</si>
  <si>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</si>
  <si>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</si>
  <si>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</si>
  <si>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</si>
  <si>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</si>
  <si>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</si>
  <si>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</si>
  <si>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</si>
  <si>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</si>
  <si>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</si>
  <si>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</si>
  <si>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</si>
  <si>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</si>
  <si>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</si>
  <si>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</si>
  <si>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</si>
  <si>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</si>
  <si>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</si>
  <si>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</si>
  <si>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</si>
  <si>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</si>
  <si>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</si>
  <si>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</si>
  <si>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</si>
  <si>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</si>
  <si>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</si>
  <si>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</si>
  <si>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</si>
  <si>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</si>
  <si>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</si>
  <si>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</si>
  <si>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</si>
  <si>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</si>
  <si>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</si>
  <si>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</si>
  <si>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</si>
  <si>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</si>
  <si>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</si>
  <si>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</si>
  <si>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</si>
  <si>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</si>
  <si>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</si>
  <si>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</si>
  <si>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</si>
  <si>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</si>
  <si>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</si>
  <si>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</si>
  <si>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</si>
  <si>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</si>
  <si>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</si>
  <si>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</si>
  <si>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</si>
  <si>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</si>
  <si>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</si>
  <si>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</si>
  <si>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</si>
  <si>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</si>
  <si>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</si>
  <si>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</si>
  <si>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</si>
  <si>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</si>
  <si>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</si>
  <si>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</si>
  <si>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</si>
  <si>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</si>
  <si>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</si>
  <si>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</si>
  <si>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</si>
  <si>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</si>
  <si>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</si>
  <si>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</si>
  <si>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2020</t>
  </si>
  <si>
    <t>2021</t>
  </si>
  <si>
    <t>2022</t>
  </si>
  <si>
    <t>Січ</t>
  </si>
  <si>
    <t>Лют</t>
  </si>
  <si>
    <t>Бер</t>
  </si>
  <si>
    <t>Кві</t>
  </si>
  <si>
    <t>Тра</t>
  </si>
  <si>
    <t>Чер</t>
  </si>
  <si>
    <t>Лип</t>
  </si>
  <si>
    <t>Сер</t>
  </si>
  <si>
    <t>Вер</t>
  </si>
  <si>
    <t>Жов</t>
  </si>
  <si>
    <t>Лис</t>
  </si>
  <si>
    <t>Гру</t>
  </si>
  <si>
    <t>Роки (Order Date)</t>
  </si>
  <si>
    <t>Місяці (Order Date)</t>
  </si>
  <si>
    <t>Arabica</t>
  </si>
  <si>
    <t>Excelsa</t>
  </si>
  <si>
    <t>Liberica</t>
  </si>
  <si>
    <t>Robusta</t>
  </si>
  <si>
    <t>Сума з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</si>
</sst>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[$-409]d\-mmm\-yyyy;@"/>
    <numFmt numFmtId="166" formatCode="_-[$$-409]* #,##0.00_ ;_-[$$-409]* \-#,##0.00\ ;_-[$$-409]* &quot;-&quot;??_ ;_-@_ "/>
    <numFmt numFmtId="167" formatCode="#,##0_ ;\-#,##0\ "/>
    <numFmt numFmtId="168" formatCode="[$-409]d/mmm/yyyy;@"/>
    <numFmt numFmtId="176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 pivotButton="1"/>
    <xf numFmtId="167" fontId="0" fillId="0" borderId="0" xfId="0" applyNumberFormat="1"/>
    <xf numFmtId="168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2" fontId="0" fillId="0" borderId="0" xfId="0" pivotButton="1" applyNumberFormat="1"/>
    <xf numFmtId="176" fontId="0" fillId="0" borderId="0" xfId="0" applyNumberFormat="1"/>
  </cellXfs>
  <cellStyles count="1">
    <cellStyle name="Звичайний" xfId="0" builtinId="0"/>
  </cellStyles>
  <dxfs count="21">
    <dxf>
      <numFmt numFmtId="2" formatCode="0.00"/>
    </dxf>
    <dxf>
      <numFmt numFmtId="176" formatCode="[$$-409]#,##0_ ;\-[$$-409]#,##0\ "/>
    </dxf>
    <dxf>
      <font>
        <b val="0"/>
        <i val="0"/>
        <sz val="11"/>
        <color theme="0"/>
        <name val="Calibri"/>
        <family val="2"/>
        <charset val="204"/>
        <scheme val="minor"/>
      </font>
    </dxf>
    <dxf>
      <font>
        <b val="0"/>
        <i val="0"/>
        <sz val="11"/>
        <color theme="0"/>
        <name val="Calibri"/>
        <family val="2"/>
        <charset val="204"/>
        <scheme val="minor"/>
      </font>
      <fill>
        <patternFill patternType="solid">
          <fgColor theme="0"/>
          <bgColor rgb="FF3C1464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color theme="0"/>
        <name val="Calibri"/>
        <family val="2"/>
        <charset val="204"/>
        <scheme val="minor"/>
      </font>
    </dxf>
    <dxf>
      <font>
        <b val="0"/>
        <i val="0"/>
        <sz val="11"/>
        <color theme="0"/>
        <name val="Calibri"/>
        <family val="2"/>
        <charset val="204"/>
        <scheme val="minor"/>
      </font>
      <fill>
        <patternFill patternType="solid">
          <fgColor rgb="FF3C0064"/>
          <bgColor rgb="FF3C1464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horizontal style="medium">
          <color theme="0"/>
        </horizontal>
      </border>
    </dxf>
    <dxf>
      <numFmt numFmtId="2" formatCode="0.00"/>
    </dxf>
    <dxf>
      <numFmt numFmtId="176" formatCode="[$$-409]#,##0_ ;\-[$$-409]#,##0\ "/>
    </dxf>
    <dxf>
      <numFmt numFmtId="176" formatCode="[$$-409]#,##0_ ;\-[$$-409]#,##0\ "/>
    </dxf>
    <dxf>
      <numFmt numFmtId="2" formatCode="0.00"/>
    </dxf>
    <dxf>
      <numFmt numFmtId="2" formatCode="0.00"/>
    </dxf>
    <dxf>
      <numFmt numFmtId="166" formatCode="_-[$$-409]* #,##0.00_ ;_-[$$-409]* \-#,##0.00\ ;_-[$$-409]* &quot;-&quot;??_ ;_-@_ "/>
    </dxf>
    <dxf>
      <numFmt numFmtId="0" formatCode="General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[$-409]d/mmm/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2" defaultTableStyle="TableStyleMedium2" defaultPivotStyle="PivotStyleMedium9">
    <tableStyle name="Lavanda TimeLine" pivot="0" table="0" count="8" xr9:uid="{DECD2BC2-9A89-4C8F-8B2D-3278FCC32324}">
      <tableStyleElement type="wholeTable" dxfId="3"/>
      <tableStyleElement type="headerRow" dxfId="2"/>
    </tableStyle>
    <tableStyle name="Стиль роздільника 1" pivot="0" table="0" count="8" xr9:uid="{F19E000F-3D7C-4ACC-9A0B-970830C214FA}">
      <tableStyleElement type="wholeTable" dxfId="5"/>
      <tableStyleElement type="headerRow" dxfId="4"/>
    </tableStyle>
  </tableStyles>
  <colors>
    <mruColors>
      <color rgb="FF69FFAD"/>
      <color rgb="FF01FF74"/>
      <color rgb="FF00D05E"/>
      <color rgb="FF009242"/>
      <color rgb="FF3C0064"/>
      <color rgb="FFC8C8FF"/>
      <color rgb="FF3C1464"/>
      <color rgb="FF9600FF"/>
      <color rgb="FF9900FF"/>
      <color rgb="FFCDCDFF"/>
    </mruColors>
  </colors>
  <extLst>
    <ext xmlns:x14="http://schemas.microsoft.com/office/spreadsheetml/2009/9/main" uri="{46F421CA-312F-682f-3DD2-61675219B42D}">
      <x14:dxfs count="6">
        <dxf>
          <fill>
            <patternFill>
              <bgColor rgb="FF7030A0"/>
            </patternFill>
          </fill>
        </dxf>
        <dxf>
          <font>
            <b val="0"/>
            <i val="0"/>
            <sz val="11"/>
            <color theme="0"/>
            <name val="Calibri"/>
            <family val="2"/>
            <charset val="204"/>
            <scheme val="minor"/>
          </font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ont>
            <b val="0"/>
            <i val="0"/>
            <sz val="11"/>
            <color theme="0"/>
            <name val="Calibri"/>
            <family val="2"/>
            <charset val="204"/>
            <scheme val="minor"/>
          </font>
          <fill>
            <patternFill>
              <bgColor rgb="FF9600FF"/>
            </patternFill>
          </fill>
          <border>
            <left style="medium">
              <color auto="1"/>
            </left>
            <right style="medium">
              <color auto="1"/>
            </right>
            <top style="medium">
              <color auto="1"/>
            </top>
            <bottom style="medium">
              <color auto="1"/>
            </bottom>
          </border>
        </dxf>
        <dxf>
          <font>
            <b val="0"/>
            <i val="0"/>
            <sz val="11"/>
            <name val="Calibri"/>
            <family val="2"/>
            <charset val="204"/>
            <scheme val="minor"/>
          </font>
          <border>
            <left style="medium">
              <color theme="0"/>
            </left>
            <right style="medium">
              <color theme="0"/>
            </right>
            <top style="medium">
              <color theme="0"/>
            </top>
            <bottom style="medium">
              <color theme="0"/>
            </bottom>
          </border>
        </dxf>
        <dxf>
          <font>
            <b val="0"/>
            <i val="0"/>
            <sz val="11"/>
            <color theme="0"/>
            <name val="Calibri"/>
            <family val="2"/>
            <charset val="204"/>
            <scheme val="minor"/>
          </font>
          <fill>
            <patternFill>
              <fgColor rgb="FF3C0064"/>
            </patternFill>
          </fill>
        </dxf>
        <dxf>
          <font>
            <b val="0"/>
            <i val="0"/>
            <sz val="11"/>
            <color theme="0"/>
            <name val="Calibri"/>
            <family val="2"/>
            <charset val="204"/>
            <scheme val="minor"/>
          </font>
          <fill>
            <patternFill>
              <fgColor rgb="FF3C0064"/>
              <bgColor rgb="FF3C0064"/>
            </patternFill>
          </fill>
          <border diagonalUp="0" diagonalDown="0">
            <left style="medium">
              <color theme="0"/>
            </left>
            <right style="medium">
              <color theme="0"/>
            </right>
            <top style="medium">
              <color theme="0"/>
            </top>
            <bottom style="medium">
              <color theme="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роздільника 1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SelectedItemWithData" dxfId="0"/>
            <x14:slicerStyleElement type="hoveredUnselectedItemWithNoData" dxfId="1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/>
            </patternFill>
          </fill>
          <border diagonalUp="0" diagonalDown="0"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  <vertical/>
            <horizontal/>
          </border>
        </dxf>
        <dxf>
          <fill>
            <patternFill patternType="solid">
              <fgColor theme="0"/>
              <bgColor rgb="FF9600FF"/>
            </patternFill>
          </fill>
          <border diagonalUp="0" diagonalDown="0"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ont>
            <b val="0"/>
            <i val="0"/>
            <sz val="11"/>
            <color theme="0"/>
            <name val="Calibri"/>
            <family val="2"/>
            <charset val="204"/>
            <scheme val="minor"/>
          </font>
        </dxf>
        <dxf>
          <font>
            <b val="0"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 val="0"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 val="0"/>
            <i val="0"/>
            <sz val="10"/>
            <color theme="0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Lavanda TimeLin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[coffeeOrdersData.xlsx]TotalSales!Зведена таблиця1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4207E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DE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44305692257218"/>
          <c:y val="4.9187104923142877E-2"/>
          <c:w val="0.75852219861406212"/>
          <c:h val="0.76721094424823322"/>
        </c:manualLayout>
      </c:layout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4207E7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TotalSales!$C$5:$C$52</c:f>
              <c:numCache>
                <c:formatCode>#\ ##0_ ;\-#\ ##0\ 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F8-4413-8FBC-B2A474524CD3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TotalSales!$D$5:$D$52</c:f>
              <c:numCache>
                <c:formatCode>#\ ##0_ ;\-#\ ##0\ 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F8-4413-8FBC-B2A474524CD3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TotalSales!$E$5:$E$52</c:f>
              <c:numCache>
                <c:formatCode>#\ ##0_ ;\-#\ ##0\ 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4F8-4413-8FBC-B2A474524CD3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DE00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TotalSales!$F$5:$F$52</c:f>
              <c:numCache>
                <c:formatCode>#\ ##0_ ;\-#\ ##0\ 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4F8-4413-8FBC-B2A47452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809296"/>
        <c:axId val="384809776"/>
      </c:lineChart>
      <c:catAx>
        <c:axId val="38480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4809776"/>
        <c:crosses val="autoZero"/>
        <c:auto val="1"/>
        <c:lblAlgn val="ctr"/>
        <c:lblOffset val="100"/>
        <c:noMultiLvlLbl val="0"/>
      </c:catAx>
      <c:valAx>
        <c:axId val="3848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  <a:alpha val="4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  <a:p>
                <a:pPr>
                  <a:defRPr/>
                </a:pP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_ ;\-#\ ##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480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91163604549436"/>
          <c:y val="0.28604831488678223"/>
          <c:w val="0.13006753062117235"/>
          <c:h val="0.24834610905424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9CFFF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 CountryBarChart!Зведена таблиця1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CountryBarChart'!$B$3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CountryBarChart'!$A$4:$A$6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 CountryBarChart'!$B$4:$B$6</c:f>
              <c:numCache>
                <c:formatCode>[$$-409]#\ ##0_ ;\-[$$-409]#\ ##0\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9-4E62-9D7C-0642EE52FC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36373456"/>
        <c:axId val="836374416"/>
      </c:barChart>
      <c:catAx>
        <c:axId val="83637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4416"/>
        <c:crosses val="autoZero"/>
        <c:auto val="1"/>
        <c:lblAlgn val="ctr"/>
        <c:lblOffset val="100"/>
        <c:noMultiLvlLbl val="0"/>
      </c:catAx>
      <c:valAx>
        <c:axId val="83637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[coffeeOrdersData.xlsx]Top5Customers!Зведена таблиця1</c:name>
    <c:fmtId val="3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##0_ ;\-[$$-409]#\ ##0\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F-4CC4-98AB-C7E435DB51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26576784"/>
        <c:axId val="726573424"/>
      </c:barChart>
      <c:catAx>
        <c:axId val="72657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3424"/>
        <c:crosses val="autoZero"/>
        <c:auto val="1"/>
        <c:lblAlgn val="ctr"/>
        <c:lblOffset val="100"/>
        <c:noMultiLvlLbl val="0"/>
      </c:catAx>
      <c:valAx>
        <c:axId val="72657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[coffeeOrdersData.xlsx]TotalSales!Зведена таблиця1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4207E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DE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4207E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DE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4207E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DE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4207E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92D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rgbClr val="DE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02779144794399E-2"/>
          <c:y val="4.9187213263054905E-2"/>
          <c:w val="0.75852219861406212"/>
          <c:h val="0.76721094424823322"/>
        </c:manualLayout>
      </c:layout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4207E7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TotalSales!$C$5:$C$52</c:f>
              <c:numCache>
                <c:formatCode>#\ ##0_ ;\-#\ ##0\ 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66-4F0F-8CF4-DC574280EC0C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TotalSales!$D$5:$D$52</c:f>
              <c:numCache>
                <c:formatCode>#\ ##0_ ;\-#\ ##0\ 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66-4F0F-8CF4-DC574280EC0C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TotalSales!$E$5:$E$52</c:f>
              <c:numCache>
                <c:formatCode>#\ ##0_ ;\-#\ ##0\ 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66-4F0F-8CF4-DC574280EC0C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DE00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TotalSales!$A$5:$B$52</c:f>
              <c:multiLvlStrCache>
                <c:ptCount val="44"/>
                <c:lvl>
                  <c:pt idx="0">
                    <c:v>Січ</c:v>
                  </c:pt>
                  <c:pt idx="1">
                    <c:v>Лют</c:v>
                  </c:pt>
                  <c:pt idx="2">
                    <c:v>Бер</c:v>
                  </c:pt>
                  <c:pt idx="3">
                    <c:v>Кві</c:v>
                  </c:pt>
                  <c:pt idx="4">
                    <c:v>Тра</c:v>
                  </c:pt>
                  <c:pt idx="5">
                    <c:v>Чер</c:v>
                  </c:pt>
                  <c:pt idx="6">
                    <c:v>Лип</c:v>
                  </c:pt>
                  <c:pt idx="7">
                    <c:v>Сер</c:v>
                  </c:pt>
                  <c:pt idx="8">
                    <c:v>Вер</c:v>
                  </c:pt>
                  <c:pt idx="9">
                    <c:v>Жов</c:v>
                  </c:pt>
                  <c:pt idx="10">
                    <c:v>Лис</c:v>
                  </c:pt>
                  <c:pt idx="11">
                    <c:v>Гру</c:v>
                  </c:pt>
                  <c:pt idx="12">
                    <c:v>Січ</c:v>
                  </c:pt>
                  <c:pt idx="13">
                    <c:v>Лют</c:v>
                  </c:pt>
                  <c:pt idx="14">
                    <c:v>Бер</c:v>
                  </c:pt>
                  <c:pt idx="15">
                    <c:v>Кві</c:v>
                  </c:pt>
                  <c:pt idx="16">
                    <c:v>Тра</c:v>
                  </c:pt>
                  <c:pt idx="17">
                    <c:v>Чер</c:v>
                  </c:pt>
                  <c:pt idx="18">
                    <c:v>Лип</c:v>
                  </c:pt>
                  <c:pt idx="19">
                    <c:v>Сер</c:v>
                  </c:pt>
                  <c:pt idx="20">
                    <c:v>Вер</c:v>
                  </c:pt>
                  <c:pt idx="21">
                    <c:v>Жов</c:v>
                  </c:pt>
                  <c:pt idx="22">
                    <c:v>Лис</c:v>
                  </c:pt>
                  <c:pt idx="23">
                    <c:v>Гру</c:v>
                  </c:pt>
                  <c:pt idx="24">
                    <c:v>Січ</c:v>
                  </c:pt>
                  <c:pt idx="25">
                    <c:v>Лют</c:v>
                  </c:pt>
                  <c:pt idx="26">
                    <c:v>Бер</c:v>
                  </c:pt>
                  <c:pt idx="27">
                    <c:v>Кві</c:v>
                  </c:pt>
                  <c:pt idx="28">
                    <c:v>Тра</c:v>
                  </c:pt>
                  <c:pt idx="29">
                    <c:v>Чер</c:v>
                  </c:pt>
                  <c:pt idx="30">
                    <c:v>Лип</c:v>
                  </c:pt>
                  <c:pt idx="31">
                    <c:v>Сер</c:v>
                  </c:pt>
                  <c:pt idx="32">
                    <c:v>Вер</c:v>
                  </c:pt>
                  <c:pt idx="33">
                    <c:v>Жов</c:v>
                  </c:pt>
                  <c:pt idx="34">
                    <c:v>Лис</c:v>
                  </c:pt>
                  <c:pt idx="35">
                    <c:v>Гру</c:v>
                  </c:pt>
                  <c:pt idx="36">
                    <c:v>Січ</c:v>
                  </c:pt>
                  <c:pt idx="37">
                    <c:v>Лют</c:v>
                  </c:pt>
                  <c:pt idx="38">
                    <c:v>Бер</c:v>
                  </c:pt>
                  <c:pt idx="39">
                    <c:v>Кві</c:v>
                  </c:pt>
                  <c:pt idx="40">
                    <c:v>Тра</c:v>
                  </c:pt>
                  <c:pt idx="41">
                    <c:v>Чер</c:v>
                  </c:pt>
                  <c:pt idx="42">
                    <c:v>Лип</c:v>
                  </c:pt>
                  <c:pt idx="43">
                    <c:v>Сер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TotalSales!$F$5:$F$52</c:f>
              <c:numCache>
                <c:formatCode>#\ ##0_ ;\-#\ ##0\ 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66-4F0F-8CF4-DC574280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809296"/>
        <c:axId val="384809776"/>
      </c:lineChart>
      <c:catAx>
        <c:axId val="38480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4809776"/>
        <c:crosses val="autoZero"/>
        <c:auto val="1"/>
        <c:lblAlgn val="ctr"/>
        <c:lblOffset val="100"/>
        <c:noMultiLvlLbl val="0"/>
      </c:catAx>
      <c:valAx>
        <c:axId val="3848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49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  <a:p>
                <a:pPr>
                  <a:defRPr/>
                </a:pP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_ ;\-#\ ##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480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691163604549436"/>
          <c:y val="0.28604831488678223"/>
          <c:w val="0.13006753062117235"/>
          <c:h val="0.253346604691630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8C8FF"/>
    </a:solidFill>
    <a:ln w="19050" cap="flat" cmpd="sng" algn="ctr">
      <a:solidFill>
        <a:srgbClr val="7030A0"/>
      </a:solidFill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 CountryBarChart!Зведена таблиця1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rgbClr val="69FFAD"/>
          </a:solidFill>
          <a:ln w="19050">
            <a:solidFill>
              <a:schemeClr val="bg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rgbClr val="01FF74"/>
          </a:solidFill>
          <a:ln w="19050">
            <a:solidFill>
              <a:schemeClr val="bg1"/>
            </a:solidFill>
          </a:ln>
          <a:effectLst/>
        </c:spPr>
      </c:pivotFmt>
      <c:pivotFmt>
        <c:idx val="5"/>
        <c:spPr>
          <a:solidFill>
            <a:srgbClr val="00D05E"/>
          </a:solidFill>
          <a:ln w="1905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69FFAD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1FF74"/>
          </a:solidFill>
          <a:ln w="1905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D05E"/>
          </a:solidFill>
          <a:ln w="1905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 CountryBarChart'!$B$3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69FFAD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1FF7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C1-4833-A93F-ACEA75FD437D}"/>
              </c:ext>
            </c:extLst>
          </c:dPt>
          <c:dPt>
            <c:idx val="2"/>
            <c:invertIfNegative val="0"/>
            <c:bubble3D val="0"/>
            <c:spPr>
              <a:solidFill>
                <a:srgbClr val="00D05E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4C1-4833-A93F-ACEA75FD43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CountryBarChart'!$A$4:$A$6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 CountryBarChart'!$B$4:$B$6</c:f>
              <c:numCache>
                <c:formatCode>[$$-409]#\ ##0_ ;\-[$$-409]#\ ##0\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1-4833-A93F-ACEA75FD43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36373456"/>
        <c:axId val="836374416"/>
      </c:barChart>
      <c:catAx>
        <c:axId val="83637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4416"/>
        <c:crosses val="autoZero"/>
        <c:auto val="1"/>
        <c:lblAlgn val="ctr"/>
        <c:lblOffset val="100"/>
        <c:noMultiLvlLbl val="0"/>
      </c:catAx>
      <c:valAx>
        <c:axId val="83637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37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8C8FF"/>
    </a:solidFill>
    <a:ln w="19050" cap="flat" cmpd="sng" algn="ctr">
      <a:solidFill>
        <a:srgbClr val="3C0064"/>
      </a:solidFill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[coffeeOrdersData.xlsx]Top5Customers!Зведена таблиця1</c:name>
    <c:fmtId val="4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242"/>
          </a:solidFill>
          <a:ln w="1905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B050"/>
          </a:solidFill>
          <a:ln w="19050">
            <a:solidFill>
              <a:schemeClr val="bg1"/>
            </a:solidFill>
          </a:ln>
          <a:effectLst/>
        </c:spPr>
      </c:pivotFmt>
      <c:pivotFmt>
        <c:idx val="5"/>
        <c:spPr>
          <a:solidFill>
            <a:srgbClr val="00D05E"/>
          </a:solidFill>
          <a:ln w="1905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1FF74"/>
          </a:solidFill>
          <a:ln w="1905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69FFAD"/>
          </a:solidFill>
          <a:ln w="1905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9FFAD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8-4BED-B4A5-6E075663E57C}"/>
              </c:ext>
            </c:extLst>
          </c:dPt>
          <c:dPt>
            <c:idx val="1"/>
            <c:invertIfNegative val="0"/>
            <c:bubble3D val="0"/>
            <c:spPr>
              <a:solidFill>
                <a:srgbClr val="01FF7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BB8-4BED-B4A5-6E075663E57C}"/>
              </c:ext>
            </c:extLst>
          </c:dPt>
          <c:dPt>
            <c:idx val="2"/>
            <c:invertIfNegative val="0"/>
            <c:bubble3D val="0"/>
            <c:spPr>
              <a:solidFill>
                <a:srgbClr val="00D05E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8-4BED-B4A5-6E075663E57C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BB8-4BED-B4A5-6E075663E57C}"/>
              </c:ext>
            </c:extLst>
          </c:dPt>
          <c:dPt>
            <c:idx val="4"/>
            <c:invertIfNegative val="0"/>
            <c:bubble3D val="0"/>
            <c:spPr>
              <a:solidFill>
                <a:srgbClr val="00924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8-4BED-B4A5-6E075663E5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##0_ ;\-[$$-409]#\ ##0\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BED-B4A5-6E075663E5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726576784"/>
        <c:axId val="726573424"/>
      </c:barChart>
      <c:catAx>
        <c:axId val="72657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3424"/>
        <c:crosses val="autoZero"/>
        <c:auto val="1"/>
        <c:lblAlgn val="ctr"/>
        <c:lblOffset val="100"/>
        <c:noMultiLvlLbl val="0"/>
      </c:catAx>
      <c:valAx>
        <c:axId val="72657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8C8FF"/>
    </a:solidFill>
    <a:ln w="19050" cap="flat" cmpd="sng" algn="ctr">
      <a:solidFill>
        <a:srgbClr val="3C0064"/>
      </a:solidFill>
      <a:round/>
    </a:ln>
    <a:effectLst/>
  </c:spPr>
  <c:txPr>
    <a:bodyPr/>
    <a:lstStyle/>
    <a:p>
      <a:pPr>
        <a:defRPr>
          <a:solidFill>
            <a:srgbClr val="7030A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12</xdr:row>
      <xdr:rowOff>144780</xdr:rowOff>
    </xdr:from>
    <xdr:to>
      <xdr:col>11</xdr:col>
      <xdr:colOff>792480</xdr:colOff>
      <xdr:row>31</xdr:row>
      <xdr:rowOff>121920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F000E8C-1DCC-D474-1CA8-287136CB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144780</xdr:colOff>
      <xdr:row>4</xdr:row>
      <xdr:rowOff>152400</xdr:rowOff>
    </xdr:from>
    <xdr:to>
      <xdr:col>11</xdr:col>
      <xdr:colOff>853440</xdr:colOff>
      <xdr:row>12</xdr:row>
      <xdr:rowOff>15240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CFA79C2B-9DA4-E233-6A32-063DB82BD3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0240" y="883920"/>
              <a:ext cx="5859780" cy="1325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Шкала часу: працює в Excel 2013 або новішій версії. Не переміщуйте та не змінюйте розмір.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1043940</xdr:colOff>
      <xdr:row>18</xdr:row>
      <xdr:rowOff>152401</xdr:rowOff>
    </xdr:from>
    <xdr:to>
      <xdr:col>13</xdr:col>
      <xdr:colOff>647700</xdr:colOff>
      <xdr:row>24</xdr:row>
      <xdr:rowOff>91440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Size">
              <a:extLst>
                <a:ext uri="{FF2B5EF4-FFF2-40B4-BE49-F238E27FC236}">
                  <a16:creationId xmlns:a16="http://schemas.microsoft.com/office/drawing/2014/main" id="{E1363514-849C-4E0D-E38E-1259DEA6F6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80520" y="3444241"/>
              <a:ext cx="2179320" cy="10363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807720</xdr:colOff>
      <xdr:row>12</xdr:row>
      <xdr:rowOff>144780</xdr:rowOff>
    </xdr:from>
    <xdr:to>
      <xdr:col>13</xdr:col>
      <xdr:colOff>601980</xdr:colOff>
      <xdr:row>16</xdr:row>
      <xdr:rowOff>144780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Roast Type Name">
              <a:extLst>
                <a:ext uri="{FF2B5EF4-FFF2-40B4-BE49-F238E27FC236}">
                  <a16:creationId xmlns:a16="http://schemas.microsoft.com/office/drawing/2014/main" id="{E30C35FA-1CB6-F1E5-B2E6-103ED26081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44300" y="2339340"/>
              <a:ext cx="2369820" cy="731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1196340</xdr:colOff>
      <xdr:row>4</xdr:row>
      <xdr:rowOff>106681</xdr:rowOff>
    </xdr:from>
    <xdr:to>
      <xdr:col>13</xdr:col>
      <xdr:colOff>449580</xdr:colOff>
      <xdr:row>10</xdr:row>
      <xdr:rowOff>45721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Loyalty Card">
              <a:extLst>
                <a:ext uri="{FF2B5EF4-FFF2-40B4-BE49-F238E27FC236}">
                  <a16:creationId xmlns:a16="http://schemas.microsoft.com/office/drawing/2014/main" id="{6FBDE17F-E248-EF34-B712-CCF48980B6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2920" y="838201"/>
              <a:ext cx="1828800" cy="1036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3</xdr:row>
      <xdr:rowOff>118110</xdr:rowOff>
    </xdr:from>
    <xdr:to>
      <xdr:col>9</xdr:col>
      <xdr:colOff>685800</xdr:colOff>
      <xdr:row>19</xdr:row>
      <xdr:rowOff>129540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ED1FFCF4-795F-A33A-7ABC-18ECDA3F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2</xdr:row>
      <xdr:rowOff>118110</xdr:rowOff>
    </xdr:from>
    <xdr:to>
      <xdr:col>8</xdr:col>
      <xdr:colOff>982980</xdr:colOff>
      <xdr:row>17</xdr:row>
      <xdr:rowOff>118110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604A1E11-AD2E-B6A0-4E5D-D58BE334D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14</xdr:row>
      <xdr:rowOff>153295</xdr:rowOff>
    </xdr:from>
    <xdr:to>
      <xdr:col>10</xdr:col>
      <xdr:colOff>466165</xdr:colOff>
      <xdr:row>37</xdr:row>
      <xdr:rowOff>170329</xdr:rowOff>
    </xdr:to>
    <xdr:graphicFrame macro="">
      <xdr:nvGraphicFramePr>
        <xdr:cNvPr id="11" name="Діаграма 10">
          <a:extLst>
            <a:ext uri="{FF2B5EF4-FFF2-40B4-BE49-F238E27FC236}">
              <a16:creationId xmlns:a16="http://schemas.microsoft.com/office/drawing/2014/main" id="{3FF14C99-FF03-6748-61CD-22F9AD31B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2242</xdr:colOff>
      <xdr:row>6</xdr:row>
      <xdr:rowOff>48858</xdr:rowOff>
    </xdr:from>
    <xdr:to>
      <xdr:col>18</xdr:col>
      <xdr:colOff>215153</xdr:colOff>
      <xdr:row>14</xdr:row>
      <xdr:rowOff>107577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2" name="Order Date 2">
              <a:extLst>
                <a:ext uri="{FF2B5EF4-FFF2-40B4-BE49-F238E27FC236}">
                  <a16:creationId xmlns:a16="http://schemas.microsoft.com/office/drawing/2014/main" id="{BA87C5DC-1692-CC64-E2E0-4BA274DEBE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48" y="1070834"/>
              <a:ext cx="10576111" cy="14930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Шкала часу: працює в Excel 2013 або новішій версії. Не переміщуйте та не змінюйте розмір.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208879</xdr:colOff>
      <xdr:row>6</xdr:row>
      <xdr:rowOff>38548</xdr:rowOff>
    </xdr:from>
    <xdr:to>
      <xdr:col>24</xdr:col>
      <xdr:colOff>546846</xdr:colOff>
      <xdr:row>9</xdr:row>
      <xdr:rowOff>134471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Roast Type Name 2">
              <a:extLst>
                <a:ext uri="{FF2B5EF4-FFF2-40B4-BE49-F238E27FC236}">
                  <a16:creationId xmlns:a16="http://schemas.microsoft.com/office/drawing/2014/main" id="{3769B760-A7BF-5B35-364F-BCA5221E0F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7585" y="1060524"/>
              <a:ext cx="3995567" cy="6338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205741</xdr:colOff>
      <xdr:row>9</xdr:row>
      <xdr:rowOff>128197</xdr:rowOff>
    </xdr:from>
    <xdr:to>
      <xdr:col>21</xdr:col>
      <xdr:colOff>493059</xdr:colOff>
      <xdr:row>14</xdr:row>
      <xdr:rowOff>116542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Size 2">
              <a:extLst>
                <a:ext uri="{FF2B5EF4-FFF2-40B4-BE49-F238E27FC236}">
                  <a16:creationId xmlns:a16="http://schemas.microsoft.com/office/drawing/2014/main" id="{E05DA3D7-2461-B437-46CF-028332B275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4447" y="1688056"/>
              <a:ext cx="2116118" cy="884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>
    <xdr:from>
      <xdr:col>10</xdr:col>
      <xdr:colOff>473336</xdr:colOff>
      <xdr:row>14</xdr:row>
      <xdr:rowOff>149710</xdr:rowOff>
    </xdr:from>
    <xdr:to>
      <xdr:col>24</xdr:col>
      <xdr:colOff>537881</xdr:colOff>
      <xdr:row>25</xdr:row>
      <xdr:rowOff>17929</xdr:rowOff>
    </xdr:to>
    <xdr:graphicFrame macro="">
      <xdr:nvGraphicFramePr>
        <xdr:cNvPr id="15" name="Діаграма 14">
          <a:extLst>
            <a:ext uri="{FF2B5EF4-FFF2-40B4-BE49-F238E27FC236}">
              <a16:creationId xmlns:a16="http://schemas.microsoft.com/office/drawing/2014/main" id="{1177DF78-A7B8-C2A3-E3EF-A43AA1157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0</xdr:row>
      <xdr:rowOff>125505</xdr:rowOff>
    </xdr:from>
    <xdr:to>
      <xdr:col>24</xdr:col>
      <xdr:colOff>519953</xdr:colOff>
      <xdr:row>6</xdr:row>
      <xdr:rowOff>17930</xdr:rowOff>
    </xdr:to>
    <xdr:sp macro="" textlink="">
      <xdr:nvSpPr>
        <xdr:cNvPr id="21" name="Прямокутник 20">
          <a:extLst>
            <a:ext uri="{FF2B5EF4-FFF2-40B4-BE49-F238E27FC236}">
              <a16:creationId xmlns:a16="http://schemas.microsoft.com/office/drawing/2014/main" id="{6E6B1EB8-2BCB-C8DF-B8A3-E3C4FF093787}"/>
            </a:ext>
          </a:extLst>
        </xdr:cNvPr>
        <xdr:cNvSpPr/>
      </xdr:nvSpPr>
      <xdr:spPr>
        <a:xfrm>
          <a:off x="125506" y="125505"/>
          <a:ext cx="14540753" cy="914401"/>
        </a:xfrm>
        <a:prstGeom prst="rect">
          <a:avLst/>
        </a:prstGeom>
        <a:solidFill>
          <a:srgbClr val="3C146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/>
            <a:t>Coffee</a:t>
          </a:r>
          <a:r>
            <a:rPr lang="en-US" sz="4000" baseline="0"/>
            <a:t> Sales Dashboard</a:t>
          </a:r>
          <a:endParaRPr lang="en-US" sz="4000"/>
        </a:p>
      </xdr:txBody>
    </xdr:sp>
    <xdr:clientData/>
  </xdr:twoCellAnchor>
  <xdr:twoCellAnchor editAs="oneCell">
    <xdr:from>
      <xdr:col>21</xdr:col>
      <xdr:colOff>519952</xdr:colOff>
      <xdr:row>9</xdr:row>
      <xdr:rowOff>134469</xdr:rowOff>
    </xdr:from>
    <xdr:to>
      <xdr:col>24</xdr:col>
      <xdr:colOff>564776</xdr:colOff>
      <xdr:row>14</xdr:row>
      <xdr:rowOff>116542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2" name="Loyalty Card 1">
              <a:extLst>
                <a:ext uri="{FF2B5EF4-FFF2-40B4-BE49-F238E27FC236}">
                  <a16:creationId xmlns:a16="http://schemas.microsoft.com/office/drawing/2014/main" id="{A1773C3A-8858-4A45-A6BE-FA81838FA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7458" y="1694328"/>
              <a:ext cx="1873624" cy="8785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>
    <xdr:from>
      <xdr:col>10</xdr:col>
      <xdr:colOff>475128</xdr:colOff>
      <xdr:row>25</xdr:row>
      <xdr:rowOff>8965</xdr:rowOff>
    </xdr:from>
    <xdr:to>
      <xdr:col>24</xdr:col>
      <xdr:colOff>537881</xdr:colOff>
      <xdr:row>38</xdr:row>
      <xdr:rowOff>8965</xdr:rowOff>
    </xdr:to>
    <xdr:graphicFrame macro="">
      <xdr:nvGraphicFramePr>
        <xdr:cNvPr id="23" name="Діаграма 22">
          <a:extLst>
            <a:ext uri="{FF2B5EF4-FFF2-40B4-BE49-F238E27FC236}">
              <a16:creationId xmlns:a16="http://schemas.microsoft.com/office/drawing/2014/main" id="{BCDE2B61-2DC2-4089-B437-1B0CB6937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етяна" refreshedDate="45707.810687847224" createdVersion="8" refreshedVersion="8" minRefreshableVersion="3" recordCount="1000" xr:uid="{E25DD5DC-2155-47E7-B431-9BDB7DC4B217}">
  <cacheSource type="worksheet">
    <worksheetSource name="Orders"/>
  </cacheSource>
  <cacheFields count="18">
    <cacheField name="Order ID" numFmtId="0">
      <sharedItems/>
    </cacheField>
    <cacheField name="Order Date" numFmtId="168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4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2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ntainsMixedTypes="1" containsNumber="1" containsInteger="1" minValue="0" maxValue="0" count="3">
        <s v="Yes"/>
        <s v="No"/>
        <n v="0" u="1"/>
      </sharedItems>
    </cacheField>
    <cacheField name="Місяці (Order Date)" numFmtId="0" databaseField="0">
      <fieldGroup base="1">
        <rangePr groupBy="months" startDate="2019-01-02T00:00:00" endDate="2022-08-20T00:00:00"/>
        <groupItems count="14">
          <s v="&lt;02.01.2019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20.08.2022"/>
        </groupItems>
      </fieldGroup>
    </cacheField>
    <cacheField name="Роки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16777326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4A527-5B45-4C87-90B3-FC4DDCE8CE11}" name="Зведена таблиця1" cacheId="71" applyNumberFormats="0" applyBorderFormats="0" applyFontFormats="0" applyPatternFormats="0" applyAlignmentFormats="0" applyWidthHeightFormats="1" dataCaption="Значення" updatedVersion="8" minRefreshableVersion="5" useAutoFormatting="1" rowGrandTotals="0" colGrandTotals="0" itemPrintTitles="1" createdVersion="8" indent="0" compact="0" outline="1" outlineData="1" compactData="0" multipleFieldFilters="0" chartFormat="13">
  <location ref="A3:F52" firstHeaderRow="1" firstDataRow="2" firstDataCol="2"/>
  <pivotFields count="18">
    <pivotField compact="0" showAll="0" defaultSubtotal="0"/>
    <pivotField compact="0" numFmtId="165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numFmtId="164" showAll="0" defaultSubtotal="0">
      <items count="4">
        <item x="3"/>
        <item x="1"/>
        <item x="0"/>
        <item x="2"/>
      </items>
    </pivotField>
    <pivotField compact="0" numFmtId="166" showAll="0" defaultSubtotal="0"/>
    <pivotField dataField="1" compact="0" numFmtId="166" showAll="0" defaultSubtotal="0"/>
    <pivotField axis="axisCol" compact="0" showAll="0" defaultSubtotal="0">
      <items count="4">
        <item x="2"/>
        <item x="1"/>
        <item x="3"/>
        <item x="0"/>
      </items>
    </pivotField>
    <pivotField compact="0" showAll="0" defaultSubtotal="0">
      <items count="3">
        <item x="2"/>
        <item x="1"/>
        <item x="0"/>
      </items>
    </pivotField>
    <pivotField compact="0" subtotalTop="0" showAll="0" defaultSubtotal="0">
      <items count="3">
        <item m="1" x="2"/>
        <item x="1"/>
        <item x="0"/>
      </items>
    </pivotField>
    <pivotField axis="axisRow" compact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subtotalTop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а з Sales" fld="12" baseField="15" baseItem="1" numFmtId="167"/>
  </dataFields>
  <chartFormats count="1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37045E-DDA9-48EB-B57F-40010353F43B}" name="Зведена таблиця1" cacheId="71" applyNumberFormats="0" applyBorderFormats="0" applyFontFormats="0" applyPatternFormats="0" applyAlignmentFormats="0" applyWidthHeightFormats="1" dataCaption="Значення" updatedVersion="8" minRefreshableVersion="3" useAutoFormatting="1" rowGrandTotals="0" colGrandTotals="0" itemPrintTitles="1" createdVersion="8" indent="0" compact="0" outline="1" outlineData="1" compactData="0" multipleFieldFilters="0" chartFormat="30">
  <location ref="A3:B6" firstHeaderRow="1" firstDataRow="1" firstDataCol="1"/>
  <pivotFields count="18">
    <pivotField compact="0" showAll="0" defaultSubtotal="0"/>
    <pivotField compact="0" numFmtId="165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axis="axisRow" compact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defaultSubtotal="0"/>
    <pivotField compact="0" numFmtId="164" showAll="0" defaultSubtotal="0"/>
    <pivotField compact="0" numFmtId="166" showAll="0" defaultSubtotal="0"/>
    <pivotField dataField="1" compact="0" numFmtId="166" showAll="0" defaultSubtotal="0"/>
    <pivotField compact="0" showAll="0" defaultSubtotal="0"/>
    <pivotField compact="0" showAll="0" defaultSubtotal="0"/>
    <pivotField compact="0" subtotalTop="0" showAll="0" defaultSubtotal="0"/>
    <pivotField compact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ubtotalTop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а з Sales" fld="12" baseField="0" baseItem="0" numFmtId="176"/>
  </dataFields>
  <formats count="2">
    <format dxfId="9">
      <pivotArea field="7" type="button" dataOnly="0" labelOnly="1" outline="0" axis="axisRow" fieldPosition="0"/>
    </format>
    <format dxfId="8">
      <pivotArea outline="0" collapsedLevelsAreSubtotals="1" fieldPosition="0"/>
    </format>
  </formats>
  <chartFormats count="4"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7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ECB6E-7D9F-4596-8293-B4FE62020757}" name="Зведена таблиця1" cacheId="71" applyNumberFormats="0" applyBorderFormats="0" applyFontFormats="0" applyPatternFormats="0" applyAlignmentFormats="0" applyWidthHeightFormats="1" dataCaption="Значення" updatedVersion="8" minRefreshableVersion="3" useAutoFormatting="1" rowGrandTotals="0" colGrandTotals="0" itemPrintTitles="1" createdVersion="8" indent="0" compact="0" outline="1" outlineData="1" compactData="0" multipleFieldFilters="0" chartFormat="51">
  <location ref="A3:B8" firstHeaderRow="1" firstDataRow="1" firstDataCol="1"/>
  <pivotFields count="18">
    <pivotField compact="0" showAll="0" defaultSubtotal="0"/>
    <pivotField compact="0" numFmtId="165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showAll="0" defaultSubtotal="0"/>
    <pivotField compact="0" showAll="0" defaultSubtotal="0"/>
    <pivotField compact="0" showAll="0" defaultSubtotal="0"/>
    <pivotField axis="axisRow" compact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defaultSubtotal="0"/>
    <pivotField compact="0" showAll="0" defaultSubtotal="0"/>
    <pivotField compact="0" numFmtId="164" showAll="0" defaultSubtotal="0"/>
    <pivotField compact="0" numFmtId="166" showAll="0" defaultSubtotal="0"/>
    <pivotField dataField="1" compact="0" numFmtId="166" showAll="0" defaultSubtotal="0"/>
    <pivotField compact="0" showAll="0" defaultSubtotal="0"/>
    <pivotField compact="0" showAll="0" defaultSubtotal="0"/>
    <pivotField compact="0" subtotalTop="0" showAll="0" defaultSubtotal="0"/>
    <pivotField compact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subtotalTop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Сума з Sales" fld="12" baseField="0" baseItem="0" numFmtId="176"/>
  </dataFields>
  <formats count="2">
    <format dxfId="6">
      <pivotArea field="7" type="button" dataOnly="0" labelOnly="1" outline="0"/>
    </format>
    <format dxfId="7">
      <pivotArea outline="0" collapsedLevelsAreSubtotals="1" fieldPosition="0"/>
    </format>
  </formats>
  <chartFormats count="16"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40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4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4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40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46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46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46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46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255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47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Size" xr10:uid="{85457BDD-3E07-4C8B-AB97-5E3CEC29C810}" sourceName="Size">
  <pivotTables>
    <pivotTable tabId="18" name="Зведена таблиця1"/>
  </pivotTables>
  <data>
    <tabular pivotCacheId="1677732603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Roast_Type_Name" xr10:uid="{4CE2A5E9-AE8E-462C-A419-862C8E85D0C6}" sourceName="Roast Type Name">
  <pivotTables>
    <pivotTable tabId="18" name="Зведена таблиця1"/>
  </pivotTables>
  <data>
    <tabular pivotCacheId="1677732603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Loyalty_Card" xr10:uid="{1572E91D-6BDA-4EB8-8B70-0B5AA0977D25}" sourceName="Loyalty Card">
  <pivotTables>
    <pivotTable tabId="18" name="Зведена таблиця1"/>
  </pivotTables>
  <data>
    <tabular pivotCacheId="1677732603" showMissing="0" crossFilter="showItemsWithNoData">
      <items count="3">
        <i x="1" s="1"/>
        <i x="0" s="1"/>
        <i x="2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42DC0506-868F-436C-9952-9409FFA451C1}" cache="Роздільник_Size" caption="Size" columnCount="2" style="Стиль роздільника 1" rowHeight="234950"/>
  <slicer name="Roast Type Name" xr10:uid="{A564449D-F277-40F2-8F96-3D303B4E0280}" cache="Роздільник_Roast_Type_Name" caption="Roast Type Name" columnCount="3" style="Стиль роздільника 1" rowHeight="234950"/>
  <slicer name="Loyalty Card" xr10:uid="{DCD1122C-E165-4B51-B453-12FE66C21CD5}" cache="Роздільник_Loyalty_Card" caption="Loyalty Card" style="Стиль роздільника 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2" xr10:uid="{DF027661-2E44-45F6-B48F-A51AC9B490D3}" cache="Роздільник_Size" caption="Size" columnCount="2" style="Стиль роздільника 1" rowHeight="234950"/>
  <slicer name="Roast Type Name 2" xr10:uid="{992FCA37-465C-4576-945D-6961342D1C43}" cache="Роздільник_Roast_Type_Name" caption="Roast Type Name" columnCount="3" style="Стиль роздільника 1" rowHeight="234950"/>
  <slicer name="Loyalty Card 1" xr10:uid="{E3C6CA2A-790F-4413-B57E-B3E123BB9184}" cache="Роздільник_Loyalty_Card" caption="Loyalty Card" style="Стиль роздільника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2D09C-D9A9-4A7E-9C8F-E47ED9502F1D}" name="Orders" displayName="Orders" ref="A1:P1001" totalsRowShown="0">
  <autoFilter ref="A1:P1001" xr:uid="{5922D09C-D9A9-4A7E-9C8F-E47ED9502F1D}"/>
  <tableColumns count="16">
    <tableColumn id="1" xr3:uid="{E107FC47-A8CD-457E-921E-FC0FEACAF3DB}" name="Order ID" dataDxfId="20"/>
    <tableColumn id="2" xr3:uid="{F43F43C0-9D44-4454-AB09-5D16371B1462}" name="Order Date" dataDxfId="19"/>
    <tableColumn id="3" xr3:uid="{EE91AB61-5F3A-45D6-A101-3EAB03863C25}" name="Customer ID" dataDxfId="18"/>
    <tableColumn id="4" xr3:uid="{C11FE703-09BB-4751-B61B-50CBE8D12449}" name="Product ID"/>
    <tableColumn id="5" xr3:uid="{C6C4CDE1-A85D-4168-9F3F-CBE3CF153991}" name="Quantity" dataDxfId="17"/>
    <tableColumn id="6" xr3:uid="{71909635-F48D-42B8-84FF-A69F135F5463}" name="Customer Name" dataDxfId="16">
      <calculatedColumnFormula>_xlfn.XLOOKUP(C2,customers!$A$1:$A$1001,customers!$B$1:$B$1001,,0)</calculatedColumnFormula>
    </tableColumn>
    <tableColumn id="7" xr3:uid="{A8B1EE4E-D28C-4435-A818-C6FE1FB74E42}" name="Email" dataDxfId="15">
      <calculatedColumnFormula>IF(_xlfn.XLOOKUP(C2,customers!$A$1:$A$1001,customers!$C$1:$C$1001,,0)=0,"",_xlfn.XLOOKUP(C2,customers!$A$1:$A$1001,customers!$C$1:$C$1001,,0))</calculatedColumnFormula>
    </tableColumn>
    <tableColumn id="8" xr3:uid="{0AAA7FFB-D8FD-40C3-B4F7-8159286EEB8D}" name="Country" dataDxfId="14">
      <calculatedColumnFormula>_xlfn.XLOOKUP(C2,customers!$A$1:$A$1001,customers!$G$1:$G$1001,,0)</calculatedColumnFormula>
    </tableColumn>
    <tableColumn id="9" xr3:uid="{EE546E75-28D6-4E79-9363-016AD0D71E79}" name="Coffee Type">
      <calculatedColumnFormula>INDEX(products!$A$2:$G$49, MATCH(orders!$D2, products!$A$2:$A$49, 0), MATCH(orders!I$1, products!$A$1:$G$1, 0))</calculatedColumnFormula>
    </tableColumn>
    <tableColumn id="10" xr3:uid="{ABD951AD-41FE-4A15-BD70-0B683A1113B9}" name="Roast Type">
      <calculatedColumnFormula>INDEX(products!$A$2:$G$49, MATCH(orders!$D2, products!$A$2:$A$49, 0), MATCH(orders!J$1, products!$A$1:$G$1, 0))</calculatedColumnFormula>
    </tableColumn>
    <tableColumn id="11" xr3:uid="{E78C8D10-11F8-44A6-86A9-57B61F99F58C}" name="Size" dataDxfId="13">
      <calculatedColumnFormula>INDEX(products!$A$2:$G$49, MATCH(orders!$D2, products!$A$2:$A$49, 0), MATCH(orders!K$1, products!$A$1:$G$1, 0))</calculatedColumnFormula>
    </tableColumn>
    <tableColumn id="12" xr3:uid="{5EACE372-A295-43CE-B611-ECAC0AA95A6B}" name="Unit Price" dataDxfId="11">
      <calculatedColumnFormula>INDEX(products!$A$2:$G$49, MATCH(orders!$D2, products!$A$2:$A$49, 0), MATCH(orders!L$1, products!$A$1:$G$1, 0))</calculatedColumnFormula>
    </tableColumn>
    <tableColumn id="13" xr3:uid="{B699220C-DE1A-432B-B8E3-135CD210D086}" name="Sales" dataDxfId="10">
      <calculatedColumnFormula>L2*E2</calculatedColumnFormula>
    </tableColumn>
    <tableColumn id="14" xr3:uid="{741EB32F-82AF-4EBA-BBAC-305C195513C0}" name="Coffee Type Name">
      <calculatedColumnFormula array="1">_xlfn.IFS(I2 = "Exc", "Excelsa", I2 = "Ara", "Arabica", I2 = "Lib","Liberica",I2 = "Rob", "Robusta")</calculatedColumnFormula>
    </tableColumn>
    <tableColumn id="15" xr3:uid="{F26F01C6-80B1-4041-92CA-3B578BC95F11}" name="Roast Type Name">
      <calculatedColumnFormula array="1">_xlfn.IFS(J2 = "M", "Medium", J2 = "L", "Light", J2 = "D","Dark")</calculatedColumnFormula>
    </tableColumn>
    <tableColumn id="17" xr3:uid="{4CA13791-2201-44C5-BDBF-690C043D2D07}" name="Loyalty Card" dataDxfId="12">
      <calculatedColumnFormula>_xlfn.XLOOKUP(Orders[[#This Row],[Customer ID]], customers!$A$2:$A$1001, customers!$I$2:$I$1001, "", 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ласна_часова_шкала_Order_Date" xr10:uid="{1C8AE8FE-85F6-4D0C-A429-C26D8B60CC48}" sourceName="Order Date">
  <pivotTables>
    <pivotTable tabId="18" name="Зведена таблиця1"/>
  </pivotTables>
  <state minimalRefreshVersion="6" lastRefreshVersion="6" pivotCacheId="1677732603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8C44477E-FD75-4E4F-BEDB-5DA977320770}" cache="Власна_часова_шкала_Order_Date" caption="Order Date" level="2" selectionLevel="2" scrollPosition="2019-01-01T00:00:00" style="Lavanda TimeLine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2" xr10:uid="{32E0A62A-BC8A-48DC-9CB9-7E4ECE8D77D2}" cache="Власна_часова_шкала_Order_Date" caption="Order Date" level="2" selectionLevel="2" scrollPosition="2019-01-01T00:00:00" style="Lavanda TimeLine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1815-CE4F-4910-B522-A8AAFAEFF2CC}">
  <dimension ref="A3:F52"/>
  <sheetViews>
    <sheetView topLeftCell="A2" workbookViewId="0">
      <selection activeCell="M7" sqref="M7"/>
    </sheetView>
  </sheetViews>
  <sheetFormatPr defaultColWidth="18.77734375" defaultRowHeight="14.4" x14ac:dyDescent="0.3"/>
  <cols>
    <col min="1" max="1" width="12.33203125" bestFit="1" customWidth="1"/>
    <col min="2" max="2" width="20" bestFit="1" customWidth="1"/>
    <col min="3" max="3" width="18.88671875" bestFit="1" customWidth="1"/>
    <col min="4" max="4" width="7" bestFit="1" customWidth="1"/>
    <col min="5" max="5" width="7.44140625" bestFit="1" customWidth="1"/>
    <col min="6" max="7" width="7.88671875" bestFit="1" customWidth="1"/>
  </cols>
  <sheetData>
    <row r="3" spans="1:6" x14ac:dyDescent="0.3">
      <c r="A3" s="6" t="s">
        <v>6220</v>
      </c>
      <c r="C3" s="6" t="s">
        <v>6196</v>
      </c>
    </row>
    <row r="4" spans="1:6" x14ac:dyDescent="0.3">
      <c r="A4" s="6" t="s">
        <v>6214</v>
      </c>
      <c r="B4" s="6" t="s">
        <v>6215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3">
      <c r="A5" t="s">
        <v>6198</v>
      </c>
      <c r="C5" s="7"/>
      <c r="D5" s="7"/>
      <c r="E5" s="7"/>
      <c r="F5" s="7"/>
    </row>
    <row r="6" spans="1:6" x14ac:dyDescent="0.3">
      <c r="B6" t="s">
        <v>6202</v>
      </c>
      <c r="C6" s="7">
        <v>186.85499999999999</v>
      </c>
      <c r="D6" s="7">
        <v>305.97000000000003</v>
      </c>
      <c r="E6" s="7">
        <v>213.15999999999997</v>
      </c>
      <c r="F6" s="7">
        <v>123</v>
      </c>
    </row>
    <row r="7" spans="1:6" x14ac:dyDescent="0.3">
      <c r="B7" t="s">
        <v>6203</v>
      </c>
      <c r="C7" s="7">
        <v>251.96499999999997</v>
      </c>
      <c r="D7" s="7">
        <v>129.46</v>
      </c>
      <c r="E7" s="7">
        <v>434.03999999999996</v>
      </c>
      <c r="F7" s="7">
        <v>171.93999999999997</v>
      </c>
    </row>
    <row r="8" spans="1:6" x14ac:dyDescent="0.3">
      <c r="B8" t="s">
        <v>6204</v>
      </c>
      <c r="C8" s="7">
        <v>224.94499999999999</v>
      </c>
      <c r="D8" s="7">
        <v>349.12</v>
      </c>
      <c r="E8" s="7">
        <v>321.04000000000002</v>
      </c>
      <c r="F8" s="7">
        <v>126.035</v>
      </c>
    </row>
    <row r="9" spans="1:6" x14ac:dyDescent="0.3">
      <c r="B9" t="s">
        <v>6205</v>
      </c>
      <c r="C9" s="7">
        <v>307.12</v>
      </c>
      <c r="D9" s="7">
        <v>681.07499999999993</v>
      </c>
      <c r="E9" s="7">
        <v>533.70499999999993</v>
      </c>
      <c r="F9" s="7">
        <v>158.85</v>
      </c>
    </row>
    <row r="10" spans="1:6" x14ac:dyDescent="0.3">
      <c r="B10" t="s">
        <v>6206</v>
      </c>
      <c r="C10" s="7">
        <v>53.664999999999992</v>
      </c>
      <c r="D10" s="7">
        <v>83.025000000000006</v>
      </c>
      <c r="E10" s="7">
        <v>193.83499999999998</v>
      </c>
      <c r="F10" s="7">
        <v>68.039999999999992</v>
      </c>
    </row>
    <row r="11" spans="1:6" x14ac:dyDescent="0.3">
      <c r="B11" t="s">
        <v>6207</v>
      </c>
      <c r="C11" s="7">
        <v>163.01999999999998</v>
      </c>
      <c r="D11" s="7">
        <v>678.3599999999999</v>
      </c>
      <c r="E11" s="7">
        <v>171.04500000000002</v>
      </c>
      <c r="F11" s="7">
        <v>372.255</v>
      </c>
    </row>
    <row r="12" spans="1:6" x14ac:dyDescent="0.3">
      <c r="B12" t="s">
        <v>6208</v>
      </c>
      <c r="C12" s="7">
        <v>345.02</v>
      </c>
      <c r="D12" s="7">
        <v>273.86999999999995</v>
      </c>
      <c r="E12" s="7">
        <v>184.12999999999997</v>
      </c>
      <c r="F12" s="7">
        <v>201.11499999999998</v>
      </c>
    </row>
    <row r="13" spans="1:6" x14ac:dyDescent="0.3">
      <c r="B13" t="s">
        <v>6209</v>
      </c>
      <c r="C13" s="7">
        <v>334.89</v>
      </c>
      <c r="D13" s="7">
        <v>70.95</v>
      </c>
      <c r="E13" s="7">
        <v>134.23000000000002</v>
      </c>
      <c r="F13" s="7">
        <v>166.27499999999998</v>
      </c>
    </row>
    <row r="14" spans="1:6" x14ac:dyDescent="0.3">
      <c r="B14" t="s">
        <v>6210</v>
      </c>
      <c r="C14" s="7">
        <v>178.70999999999998</v>
      </c>
      <c r="D14" s="7">
        <v>166.1</v>
      </c>
      <c r="E14" s="7">
        <v>439.30999999999995</v>
      </c>
      <c r="F14" s="7">
        <v>492.9</v>
      </c>
    </row>
    <row r="15" spans="1:6" x14ac:dyDescent="0.3">
      <c r="B15" t="s">
        <v>6211</v>
      </c>
      <c r="C15" s="7">
        <v>301.98500000000001</v>
      </c>
      <c r="D15" s="7">
        <v>153.76499999999999</v>
      </c>
      <c r="E15" s="7">
        <v>215.55499999999998</v>
      </c>
      <c r="F15" s="7">
        <v>213.66499999999999</v>
      </c>
    </row>
    <row r="16" spans="1:6" x14ac:dyDescent="0.3">
      <c r="B16" t="s">
        <v>6212</v>
      </c>
      <c r="C16" s="7">
        <v>312.83499999999998</v>
      </c>
      <c r="D16" s="7">
        <v>63.249999999999993</v>
      </c>
      <c r="E16" s="7">
        <v>350.89500000000004</v>
      </c>
      <c r="F16" s="7">
        <v>96.405000000000001</v>
      </c>
    </row>
    <row r="17" spans="1:6" x14ac:dyDescent="0.3">
      <c r="B17" t="s">
        <v>6213</v>
      </c>
      <c r="C17" s="7">
        <v>265.62</v>
      </c>
      <c r="D17" s="7">
        <v>526.51499999999987</v>
      </c>
      <c r="E17" s="7">
        <v>187.06</v>
      </c>
      <c r="F17" s="7">
        <v>210.58999999999997</v>
      </c>
    </row>
    <row r="18" spans="1:6" x14ac:dyDescent="0.3">
      <c r="A18" t="s">
        <v>6199</v>
      </c>
      <c r="C18" s="7"/>
      <c r="D18" s="7"/>
      <c r="E18" s="7"/>
      <c r="F18" s="7"/>
    </row>
    <row r="19" spans="1:6" x14ac:dyDescent="0.3">
      <c r="B19" t="s">
        <v>6202</v>
      </c>
      <c r="C19" s="7">
        <v>47.25</v>
      </c>
      <c r="D19" s="7">
        <v>65.805000000000007</v>
      </c>
      <c r="E19" s="7">
        <v>274.67500000000001</v>
      </c>
      <c r="F19" s="7">
        <v>179.22</v>
      </c>
    </row>
    <row r="20" spans="1:6" x14ac:dyDescent="0.3">
      <c r="B20" t="s">
        <v>6203</v>
      </c>
      <c r="C20" s="7">
        <v>745.44999999999993</v>
      </c>
      <c r="D20" s="7">
        <v>428.88499999999999</v>
      </c>
      <c r="E20" s="7">
        <v>194.17499999999998</v>
      </c>
      <c r="F20" s="7">
        <v>429.82999999999993</v>
      </c>
    </row>
    <row r="21" spans="1:6" x14ac:dyDescent="0.3">
      <c r="B21" t="s">
        <v>6204</v>
      </c>
      <c r="C21" s="7">
        <v>130.47</v>
      </c>
      <c r="D21" s="7">
        <v>271.48500000000001</v>
      </c>
      <c r="E21" s="7">
        <v>281.20499999999998</v>
      </c>
      <c r="F21" s="7">
        <v>231.63000000000002</v>
      </c>
    </row>
    <row r="22" spans="1:6" x14ac:dyDescent="0.3">
      <c r="B22" t="s">
        <v>6205</v>
      </c>
      <c r="C22" s="7">
        <v>27</v>
      </c>
      <c r="D22" s="7">
        <v>347.26</v>
      </c>
      <c r="E22" s="7">
        <v>147.51</v>
      </c>
      <c r="F22" s="7">
        <v>240.04</v>
      </c>
    </row>
    <row r="23" spans="1:6" x14ac:dyDescent="0.3">
      <c r="B23" t="s">
        <v>6206</v>
      </c>
      <c r="C23" s="7">
        <v>255.11499999999995</v>
      </c>
      <c r="D23" s="7">
        <v>541.73</v>
      </c>
      <c r="E23" s="7">
        <v>83.43</v>
      </c>
      <c r="F23" s="7">
        <v>59.079999999999991</v>
      </c>
    </row>
    <row r="24" spans="1:6" x14ac:dyDescent="0.3">
      <c r="B24" t="s">
        <v>6207</v>
      </c>
      <c r="C24" s="7">
        <v>584.78999999999985</v>
      </c>
      <c r="D24" s="7">
        <v>357.42999999999995</v>
      </c>
      <c r="E24" s="7">
        <v>355.34</v>
      </c>
      <c r="F24" s="7">
        <v>140.88</v>
      </c>
    </row>
    <row r="25" spans="1:6" x14ac:dyDescent="0.3">
      <c r="B25" t="s">
        <v>6208</v>
      </c>
      <c r="C25" s="7">
        <v>430.62</v>
      </c>
      <c r="D25" s="7">
        <v>227.42500000000001</v>
      </c>
      <c r="E25" s="7">
        <v>236.315</v>
      </c>
      <c r="F25" s="7">
        <v>414.58499999999992</v>
      </c>
    </row>
    <row r="26" spans="1:6" x14ac:dyDescent="0.3">
      <c r="B26" t="s">
        <v>6209</v>
      </c>
      <c r="C26" s="7">
        <v>22.5</v>
      </c>
      <c r="D26" s="7">
        <v>77.72</v>
      </c>
      <c r="E26" s="7">
        <v>60.5</v>
      </c>
      <c r="F26" s="7">
        <v>139.67999999999998</v>
      </c>
    </row>
    <row r="27" spans="1:6" x14ac:dyDescent="0.3">
      <c r="B27" t="s">
        <v>6210</v>
      </c>
      <c r="C27" s="7">
        <v>126.14999999999999</v>
      </c>
      <c r="D27" s="7">
        <v>195.11</v>
      </c>
      <c r="E27" s="7">
        <v>89.13</v>
      </c>
      <c r="F27" s="7">
        <v>302.65999999999997</v>
      </c>
    </row>
    <row r="28" spans="1:6" x14ac:dyDescent="0.3">
      <c r="B28" t="s">
        <v>6211</v>
      </c>
      <c r="C28" s="7">
        <v>376.03</v>
      </c>
      <c r="D28" s="7">
        <v>523.24</v>
      </c>
      <c r="E28" s="7">
        <v>440.96499999999997</v>
      </c>
      <c r="F28" s="7">
        <v>174.46999999999997</v>
      </c>
    </row>
    <row r="29" spans="1:6" x14ac:dyDescent="0.3">
      <c r="B29" t="s">
        <v>6212</v>
      </c>
      <c r="C29" s="7">
        <v>515.17999999999995</v>
      </c>
      <c r="D29" s="7">
        <v>142.56</v>
      </c>
      <c r="E29" s="7">
        <v>347.03999999999996</v>
      </c>
      <c r="F29" s="7">
        <v>104.08499999999999</v>
      </c>
    </row>
    <row r="30" spans="1:6" x14ac:dyDescent="0.3">
      <c r="B30" t="s">
        <v>6213</v>
      </c>
      <c r="C30" s="7">
        <v>95.859999999999985</v>
      </c>
      <c r="D30" s="7">
        <v>484.76</v>
      </c>
      <c r="E30" s="7">
        <v>94.17</v>
      </c>
      <c r="F30" s="7">
        <v>77.10499999999999</v>
      </c>
    </row>
    <row r="31" spans="1:6" x14ac:dyDescent="0.3">
      <c r="A31" t="s">
        <v>6200</v>
      </c>
      <c r="C31" s="7"/>
      <c r="D31" s="7"/>
      <c r="E31" s="7"/>
      <c r="F31" s="7"/>
    </row>
    <row r="32" spans="1:6" x14ac:dyDescent="0.3">
      <c r="B32" t="s">
        <v>6202</v>
      </c>
      <c r="C32" s="7">
        <v>258.34500000000003</v>
      </c>
      <c r="D32" s="7">
        <v>139.625</v>
      </c>
      <c r="E32" s="7">
        <v>279.52000000000004</v>
      </c>
      <c r="F32" s="7">
        <v>160.19499999999999</v>
      </c>
    </row>
    <row r="33" spans="1:6" x14ac:dyDescent="0.3">
      <c r="B33" t="s">
        <v>6203</v>
      </c>
      <c r="C33" s="7">
        <v>342.2</v>
      </c>
      <c r="D33" s="7">
        <v>284.24999999999994</v>
      </c>
      <c r="E33" s="7">
        <v>251.83</v>
      </c>
      <c r="F33" s="7">
        <v>80.550000000000011</v>
      </c>
    </row>
    <row r="34" spans="1:6" x14ac:dyDescent="0.3">
      <c r="B34" t="s">
        <v>6204</v>
      </c>
      <c r="C34" s="7">
        <v>418.30499999999989</v>
      </c>
      <c r="D34" s="7">
        <v>468.125</v>
      </c>
      <c r="E34" s="7">
        <v>405.05500000000006</v>
      </c>
      <c r="F34" s="7">
        <v>253.15499999999997</v>
      </c>
    </row>
    <row r="35" spans="1:6" x14ac:dyDescent="0.3">
      <c r="B35" t="s">
        <v>6205</v>
      </c>
      <c r="C35" s="7">
        <v>102.32999999999998</v>
      </c>
      <c r="D35" s="7">
        <v>242.14000000000001</v>
      </c>
      <c r="E35" s="7">
        <v>554.875</v>
      </c>
      <c r="F35" s="7">
        <v>106.23999999999998</v>
      </c>
    </row>
    <row r="36" spans="1:6" x14ac:dyDescent="0.3">
      <c r="B36" t="s">
        <v>6206</v>
      </c>
      <c r="C36" s="7">
        <v>234.71999999999997</v>
      </c>
      <c r="D36" s="7">
        <v>133.08000000000001</v>
      </c>
      <c r="E36" s="7">
        <v>267.2</v>
      </c>
      <c r="F36" s="7">
        <v>272.68999999999994</v>
      </c>
    </row>
    <row r="37" spans="1:6" x14ac:dyDescent="0.3">
      <c r="B37" t="s">
        <v>6207</v>
      </c>
      <c r="C37" s="7">
        <v>430.39</v>
      </c>
      <c r="D37" s="7">
        <v>136.20500000000001</v>
      </c>
      <c r="E37" s="7">
        <v>209.6</v>
      </c>
      <c r="F37" s="7">
        <v>88.334999999999994</v>
      </c>
    </row>
    <row r="38" spans="1:6" x14ac:dyDescent="0.3">
      <c r="B38" t="s">
        <v>6208</v>
      </c>
      <c r="C38" s="7">
        <v>109.005</v>
      </c>
      <c r="D38" s="7">
        <v>393.57499999999999</v>
      </c>
      <c r="E38" s="7">
        <v>61.034999999999997</v>
      </c>
      <c r="F38" s="7">
        <v>199.48999999999998</v>
      </c>
    </row>
    <row r="39" spans="1:6" x14ac:dyDescent="0.3">
      <c r="B39" t="s">
        <v>6209</v>
      </c>
      <c r="C39" s="7">
        <v>287.52499999999998</v>
      </c>
      <c r="D39" s="7">
        <v>288.67</v>
      </c>
      <c r="E39" s="7">
        <v>125.58</v>
      </c>
      <c r="F39" s="7">
        <v>374.13499999999999</v>
      </c>
    </row>
    <row r="40" spans="1:6" x14ac:dyDescent="0.3">
      <c r="B40" t="s">
        <v>6210</v>
      </c>
      <c r="C40" s="7">
        <v>840.92999999999984</v>
      </c>
      <c r="D40" s="7">
        <v>409.875</v>
      </c>
      <c r="E40" s="7">
        <v>171.32999999999998</v>
      </c>
      <c r="F40" s="7">
        <v>221.43999999999997</v>
      </c>
    </row>
    <row r="41" spans="1:6" x14ac:dyDescent="0.3">
      <c r="B41" t="s">
        <v>6211</v>
      </c>
      <c r="C41" s="7">
        <v>299.07</v>
      </c>
      <c r="D41" s="7">
        <v>260.32499999999999</v>
      </c>
      <c r="E41" s="7">
        <v>584.64</v>
      </c>
      <c r="F41" s="7">
        <v>256.36500000000001</v>
      </c>
    </row>
    <row r="42" spans="1:6" x14ac:dyDescent="0.3">
      <c r="B42" t="s">
        <v>6212</v>
      </c>
      <c r="C42" s="7">
        <v>323.32499999999999</v>
      </c>
      <c r="D42" s="7">
        <v>565.57000000000005</v>
      </c>
      <c r="E42" s="7">
        <v>537.80999999999995</v>
      </c>
      <c r="F42" s="7">
        <v>189.47499999999999</v>
      </c>
    </row>
    <row r="43" spans="1:6" x14ac:dyDescent="0.3">
      <c r="B43" t="s">
        <v>6213</v>
      </c>
      <c r="C43" s="7">
        <v>399.48499999999996</v>
      </c>
      <c r="D43" s="7">
        <v>148.19999999999999</v>
      </c>
      <c r="E43" s="7">
        <v>388.21999999999997</v>
      </c>
      <c r="F43" s="7">
        <v>212.07499999999999</v>
      </c>
    </row>
    <row r="44" spans="1:6" x14ac:dyDescent="0.3">
      <c r="A44" t="s">
        <v>6201</v>
      </c>
      <c r="C44" s="7"/>
      <c r="D44" s="7"/>
      <c r="E44" s="7"/>
      <c r="F44" s="7"/>
    </row>
    <row r="45" spans="1:6" x14ac:dyDescent="0.3">
      <c r="B45" t="s">
        <v>6202</v>
      </c>
      <c r="C45" s="7">
        <v>112.69499999999999</v>
      </c>
      <c r="D45" s="7">
        <v>166.32</v>
      </c>
      <c r="E45" s="7">
        <v>843.71499999999992</v>
      </c>
      <c r="F45" s="7">
        <v>146.685</v>
      </c>
    </row>
    <row r="46" spans="1:6" x14ac:dyDescent="0.3">
      <c r="B46" t="s">
        <v>6203</v>
      </c>
      <c r="C46" s="7">
        <v>114.87999999999998</v>
      </c>
      <c r="D46" s="7">
        <v>133.815</v>
      </c>
      <c r="E46" s="7">
        <v>91.175000000000011</v>
      </c>
      <c r="F46" s="7">
        <v>53.759999999999991</v>
      </c>
    </row>
    <row r="47" spans="1:6" x14ac:dyDescent="0.3">
      <c r="B47" t="s">
        <v>6204</v>
      </c>
      <c r="C47" s="7">
        <v>277.76</v>
      </c>
      <c r="D47" s="7">
        <v>175.41</v>
      </c>
      <c r="E47" s="7">
        <v>462.50999999999993</v>
      </c>
      <c r="F47" s="7">
        <v>399.52499999999998</v>
      </c>
    </row>
    <row r="48" spans="1:6" x14ac:dyDescent="0.3">
      <c r="B48" t="s">
        <v>6205</v>
      </c>
      <c r="C48" s="7">
        <v>197.89499999999998</v>
      </c>
      <c r="D48" s="7">
        <v>289.755</v>
      </c>
      <c r="E48" s="7">
        <v>88.545000000000002</v>
      </c>
      <c r="F48" s="7">
        <v>200.25499999999997</v>
      </c>
    </row>
    <row r="49" spans="2:6" x14ac:dyDescent="0.3">
      <c r="B49" t="s">
        <v>6206</v>
      </c>
      <c r="C49" s="7">
        <v>193.11499999999998</v>
      </c>
      <c r="D49" s="7">
        <v>212.49499999999998</v>
      </c>
      <c r="E49" s="7">
        <v>292.29000000000002</v>
      </c>
      <c r="F49" s="7">
        <v>304.46999999999997</v>
      </c>
    </row>
    <row r="50" spans="2:6" x14ac:dyDescent="0.3">
      <c r="B50" t="s">
        <v>6207</v>
      </c>
      <c r="C50" s="7">
        <v>179.79</v>
      </c>
      <c r="D50" s="7">
        <v>426.2</v>
      </c>
      <c r="E50" s="7">
        <v>170.08999999999997</v>
      </c>
      <c r="F50" s="7">
        <v>379.31</v>
      </c>
    </row>
    <row r="51" spans="2:6" x14ac:dyDescent="0.3">
      <c r="B51" t="s">
        <v>6208</v>
      </c>
      <c r="C51" s="7">
        <v>247.28999999999996</v>
      </c>
      <c r="D51" s="7">
        <v>246.685</v>
      </c>
      <c r="E51" s="7">
        <v>271.05499999999995</v>
      </c>
      <c r="F51" s="7">
        <v>141.69999999999999</v>
      </c>
    </row>
    <row r="52" spans="2:6" x14ac:dyDescent="0.3">
      <c r="B52" t="s">
        <v>6209</v>
      </c>
      <c r="C52" s="7">
        <v>116.39499999999998</v>
      </c>
      <c r="D52" s="7">
        <v>41.25</v>
      </c>
      <c r="E52" s="7">
        <v>15.54</v>
      </c>
      <c r="F52" s="7">
        <v>71.06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8645-E431-402C-8036-FC7A958F6841}">
  <dimension ref="A3:B6"/>
  <sheetViews>
    <sheetView workbookViewId="0">
      <selection activeCell="B4" sqref="B4:B6"/>
    </sheetView>
  </sheetViews>
  <sheetFormatPr defaultColWidth="18.77734375" defaultRowHeight="14.4" x14ac:dyDescent="0.3"/>
  <cols>
    <col min="1" max="1" width="14" bestFit="1" customWidth="1"/>
    <col min="2" max="2" width="11.5546875" bestFit="1" customWidth="1"/>
    <col min="3" max="3" width="7" bestFit="1" customWidth="1"/>
    <col min="4" max="4" width="7.44140625" bestFit="1" customWidth="1"/>
    <col min="5" max="7" width="7.88671875" bestFit="1" customWidth="1"/>
  </cols>
  <sheetData>
    <row r="3" spans="1:2" x14ac:dyDescent="0.3">
      <c r="A3" s="11" t="s">
        <v>7</v>
      </c>
      <c r="B3" t="s">
        <v>6220</v>
      </c>
    </row>
    <row r="4" spans="1:2" x14ac:dyDescent="0.3">
      <c r="A4" t="s">
        <v>28</v>
      </c>
      <c r="B4" s="12">
        <v>2798.5050000000001</v>
      </c>
    </row>
    <row r="5" spans="1:2" x14ac:dyDescent="0.3">
      <c r="A5" t="s">
        <v>318</v>
      </c>
      <c r="B5" s="12">
        <v>6696.8649999999989</v>
      </c>
    </row>
    <row r="6" spans="1:2" x14ac:dyDescent="0.3">
      <c r="A6" t="s">
        <v>19</v>
      </c>
      <c r="B6" s="12">
        <v>35638.88499999998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44A1-1FC4-4F56-AA1F-F00BB167F3DA}">
  <dimension ref="A3:B8"/>
  <sheetViews>
    <sheetView topLeftCell="A2" workbookViewId="0">
      <selection activeCell="I3" sqref="I3"/>
    </sheetView>
  </sheetViews>
  <sheetFormatPr defaultColWidth="18.77734375" defaultRowHeight="14.4" x14ac:dyDescent="0.3"/>
  <cols>
    <col min="1" max="1" width="16.88671875" bestFit="1" customWidth="1"/>
    <col min="2" max="2" width="11.5546875" bestFit="1" customWidth="1"/>
    <col min="3" max="3" width="7" bestFit="1" customWidth="1"/>
    <col min="4" max="4" width="7.44140625" bestFit="1" customWidth="1"/>
    <col min="5" max="7" width="7.88671875" bestFit="1" customWidth="1"/>
  </cols>
  <sheetData>
    <row r="3" spans="1:2" x14ac:dyDescent="0.3">
      <c r="A3" s="6" t="s">
        <v>4</v>
      </c>
      <c r="B3" t="s">
        <v>6220</v>
      </c>
    </row>
    <row r="4" spans="1:2" x14ac:dyDescent="0.3">
      <c r="A4" t="s">
        <v>3753</v>
      </c>
      <c r="B4" s="12">
        <v>278.01</v>
      </c>
    </row>
    <row r="5" spans="1:2" x14ac:dyDescent="0.3">
      <c r="A5" t="s">
        <v>1598</v>
      </c>
      <c r="B5" s="12">
        <v>281.67499999999995</v>
      </c>
    </row>
    <row r="6" spans="1:2" x14ac:dyDescent="0.3">
      <c r="A6" t="s">
        <v>2587</v>
      </c>
      <c r="B6" s="12">
        <v>289.11</v>
      </c>
    </row>
    <row r="7" spans="1:2" x14ac:dyDescent="0.3">
      <c r="A7" t="s">
        <v>5765</v>
      </c>
      <c r="B7" s="12">
        <v>307.04499999999996</v>
      </c>
    </row>
    <row r="8" spans="1:2" x14ac:dyDescent="0.3">
      <c r="A8" t="s">
        <v>5114</v>
      </c>
      <c r="B8" s="12">
        <v>317.06999999999994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0E46-E08F-47B4-A5C7-CF71F2B0CC6E}">
  <dimension ref="A1"/>
  <sheetViews>
    <sheetView tabSelected="1" zoomScale="85" zoomScaleNormal="85" workbookViewId="0">
      <selection activeCell="AB26" sqref="AB26"/>
    </sheetView>
  </sheetViews>
  <sheetFormatPr defaultRowHeight="14.4" x14ac:dyDescent="0.3"/>
  <cols>
    <col min="1" max="1" width="1.77734375" customWidth="1"/>
  </cols>
  <sheetData>
    <row r="1" ht="10.050000000000001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E1" zoomScale="115" zoomScaleNormal="115" workbookViewId="0">
      <selection activeCell="M1" sqref="M1:M100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17.6640625" customWidth="1"/>
    <col min="7" max="7" width="26.33203125" customWidth="1"/>
    <col min="8" max="8" width="13.21875" customWidth="1"/>
    <col min="9" max="9" width="13.6640625" bestFit="1" customWidth="1"/>
    <col min="10" max="10" width="11.6640625" customWidth="1"/>
    <col min="11" max="11" width="7.77734375" customWidth="1"/>
    <col min="12" max="12" width="11.77734375" customWidth="1"/>
    <col min="13" max="13" width="10.33203125" customWidth="1"/>
    <col min="14" max="14" width="18.109375" customWidth="1"/>
    <col min="15" max="15" width="17.21875" customWidth="1"/>
    <col min="16" max="16" width="13.88671875" customWidth="1"/>
  </cols>
  <sheetData>
    <row r="1" spans="1:16" x14ac:dyDescent="0.3">
      <c r="A1" s="2" t="s">
        <v>0</v>
      </c>
      <c r="B1" s="8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3" t="s">
        <v>12</v>
      </c>
      <c r="L1" s="4" t="s">
        <v>13</v>
      </c>
      <c r="M1" s="9" t="s">
        <v>15</v>
      </c>
      <c r="N1" s="2" t="s">
        <v>6196</v>
      </c>
      <c r="O1" s="2" t="s">
        <v>6197</v>
      </c>
      <c r="P1" t="s">
        <v>6189</v>
      </c>
    </row>
    <row r="2" spans="1:16" x14ac:dyDescent="0.3">
      <c r="A2" s="2" t="s">
        <v>490</v>
      </c>
      <c r="B2" s="8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INDEX(products!$A$2:$G$49, MATCH(orders!$D2, products!$A$2:$A$49, 0), MATCH(orders!I$1, products!$A$1:$G$1, 0))</f>
        <v>Rob</v>
      </c>
      <c r="J2" t="str">
        <f>INDEX(products!$A$2:$G$49, MATCH(orders!$D2, products!$A$2:$A$49, 0), MATCH(orders!J$1, products!$A$1:$G$1, 0))</f>
        <v>M</v>
      </c>
      <c r="K2" s="1">
        <f>INDEX(products!$A$2:$G$49, MATCH(orders!$D2, products!$A$2:$A$49, 0), MATCH(orders!K$1, products!$A$1:$G$1, 0))</f>
        <v>1</v>
      </c>
      <c r="L2" s="5">
        <f>INDEX(products!$A$2:$G$49, MATCH(orders!$D2, products!$A$2:$A$49, 0), MATCH(orders!L$1, products!$A$1:$G$1, 0))</f>
        <v>9.9499999999999993</v>
      </c>
      <c r="M2" s="10">
        <f>L2*E2</f>
        <v>19.899999999999999</v>
      </c>
      <c r="N2" t="str" cm="1">
        <f t="array" ref="N2">_xlfn.IFS(I2 = "Exc", "Excelsa", I2 = "Ara", "Arabica", I2 = "Lib","Liberica",I2 = "Rob", "Robusta")</f>
        <v>Robusta</v>
      </c>
      <c r="O2" t="str" cm="1">
        <f t="array" ref="O2">_xlfn.IFS(J2 = "M", "Medium", J2 = "L", "Light", J2 = "D","Dark")</f>
        <v>Medium</v>
      </c>
      <c r="P2" t="str">
        <f>_xlfn.XLOOKUP(Orders[[#This Row],[Customer ID]], customers!$A$2:$A$1001, customers!$I$2:$I$1001, "", 0)</f>
        <v>Yes</v>
      </c>
    </row>
    <row r="3" spans="1:16" x14ac:dyDescent="0.3">
      <c r="A3" s="2" t="s">
        <v>490</v>
      </c>
      <c r="B3" s="8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INDEX(products!$A$2:$G$49, MATCH(orders!$D3, products!$A$2:$A$49, 0), MATCH(orders!I$1, products!$A$1:$G$1, 0))</f>
        <v>Exc</v>
      </c>
      <c r="J3" t="str">
        <f>INDEX(products!$A$2:$G$49, MATCH(orders!$D3, products!$A$2:$A$49, 0), MATCH(orders!J$1, products!$A$1:$G$1, 0))</f>
        <v>M</v>
      </c>
      <c r="K3" s="1">
        <f>INDEX(products!$A$2:$G$49, MATCH(orders!$D3, products!$A$2:$A$49, 0), MATCH(orders!K$1, products!$A$1:$G$1, 0))</f>
        <v>0.5</v>
      </c>
      <c r="L3" s="5">
        <f>INDEX(products!$A$2:$G$49, MATCH(orders!$D3, products!$A$2:$A$49, 0), MATCH(orders!L$1, products!$A$1:$G$1, 0))</f>
        <v>8.25</v>
      </c>
      <c r="M3" s="10">
        <f>L3*E3</f>
        <v>41.25</v>
      </c>
      <c r="N3" t="str" cm="1">
        <f t="array" ref="N3">_xlfn.IFS(I3 = "Exc", "Excelsa", I3 = "Ara", "Arabica", I3 = "Lib","Liberica",I3 = "Rob", "Robusta")</f>
        <v>Excelsa</v>
      </c>
      <c r="O3" t="str" cm="1">
        <f t="array" ref="O3">_xlfn.IFS(J3 = "M", "Medium", J3 = "L", "Light", J3 = "D","Dark")</f>
        <v>Medium</v>
      </c>
      <c r="P3" t="str">
        <f>_xlfn.XLOOKUP(Orders[[#This Row],[Customer ID]], customers!$A$2:$A$1001, customers!$I$2:$I$1001, "", 0)</f>
        <v>Yes</v>
      </c>
    </row>
    <row r="4" spans="1:16" x14ac:dyDescent="0.3">
      <c r="A4" s="2" t="s">
        <v>501</v>
      </c>
      <c r="B4" s="8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INDEX(products!$A$2:$G$49, MATCH(orders!$D4, products!$A$2:$A$49, 0), MATCH(orders!I$1, products!$A$1:$G$1, 0))</f>
        <v>Ara</v>
      </c>
      <c r="J4" t="str">
        <f>INDEX(products!$A$2:$G$49, MATCH(orders!$D4, products!$A$2:$A$49, 0), MATCH(orders!J$1, products!$A$1:$G$1, 0))</f>
        <v>L</v>
      </c>
      <c r="K4" s="1">
        <f>INDEX(products!$A$2:$G$49, MATCH(orders!$D4, products!$A$2:$A$49, 0), MATCH(orders!K$1, products!$A$1:$G$1, 0))</f>
        <v>1</v>
      </c>
      <c r="L4" s="5">
        <f>INDEX(products!$A$2:$G$49, MATCH(orders!$D4, products!$A$2:$A$49, 0), MATCH(orders!L$1, products!$A$1:$G$1, 0))</f>
        <v>12.95</v>
      </c>
      <c r="M4" s="10">
        <f t="shared" ref="M4:M66" si="0">L4*E4</f>
        <v>12.95</v>
      </c>
      <c r="N4" t="str" cm="1">
        <f t="array" ref="N4">_xlfn.IFS(I4 = "Exc", "Excelsa", I4 = "Ara", "Arabica", I4 = "Lib","Liberica",I4 = "Rob", "Robusta")</f>
        <v>Arabica</v>
      </c>
      <c r="O4" t="str" cm="1">
        <f t="array" ref="O4">_xlfn.IFS(J4 = "M", "Medium", J4 = "L", "Light", J4 = "D","Dark")</f>
        <v>Light</v>
      </c>
      <c r="P4" t="str">
        <f>_xlfn.XLOOKUP(Orders[[#This Row],[Customer ID]], customers!$A$2:$A$1001, customers!$I$2:$I$1001, "", 0)</f>
        <v>Yes</v>
      </c>
    </row>
    <row r="5" spans="1:16" x14ac:dyDescent="0.3">
      <c r="A5" s="2" t="s">
        <v>512</v>
      </c>
      <c r="B5" s="8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INDEX(products!$A$2:$G$49, MATCH(orders!$D5, products!$A$2:$A$49, 0), MATCH(orders!I$1, products!$A$1:$G$1, 0))</f>
        <v>Exc</v>
      </c>
      <c r="J5" t="str">
        <f>INDEX(products!$A$2:$G$49, MATCH(orders!$D5, products!$A$2:$A$49, 0), MATCH(orders!J$1, products!$A$1:$G$1, 0))</f>
        <v>M</v>
      </c>
      <c r="K5" s="1">
        <f>INDEX(products!$A$2:$G$49, MATCH(orders!$D5, products!$A$2:$A$49, 0), MATCH(orders!K$1, products!$A$1:$G$1, 0))</f>
        <v>1</v>
      </c>
      <c r="L5" s="5">
        <f>INDEX(products!$A$2:$G$49, MATCH(orders!$D5, products!$A$2:$A$49, 0), MATCH(orders!L$1, products!$A$1:$G$1, 0))</f>
        <v>13.75</v>
      </c>
      <c r="M5" s="10">
        <f t="shared" si="0"/>
        <v>27.5</v>
      </c>
      <c r="N5" t="str" cm="1">
        <f t="array" ref="N5">_xlfn.IFS(I5 = "Exc", "Excelsa", I5 = "Ara", "Arabica", I5 = "Lib","Liberica",I5 = "Rob", "Robusta")</f>
        <v>Excelsa</v>
      </c>
      <c r="O5" t="str" cm="1">
        <f t="array" ref="O5">_xlfn.IFS(J5 = "M", "Medium", J5 = "L", "Light", J5 = "D","Dark")</f>
        <v>Medium</v>
      </c>
      <c r="P5" t="str">
        <f>_xlfn.XLOOKUP(Orders[[#This Row],[Customer ID]], customers!$A$2:$A$1001, customers!$I$2:$I$1001, "", 0)</f>
        <v>No</v>
      </c>
    </row>
    <row r="6" spans="1:16" x14ac:dyDescent="0.3">
      <c r="A6" s="2" t="s">
        <v>512</v>
      </c>
      <c r="B6" s="8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INDEX(products!$A$2:$G$49, MATCH(orders!$D6, products!$A$2:$A$49, 0), MATCH(orders!I$1, products!$A$1:$G$1, 0))</f>
        <v>Rob</v>
      </c>
      <c r="J6" t="str">
        <f>INDEX(products!$A$2:$G$49, MATCH(orders!$D6, products!$A$2:$A$49, 0), MATCH(orders!J$1, products!$A$1:$G$1, 0))</f>
        <v>L</v>
      </c>
      <c r="K6" s="1">
        <f>INDEX(products!$A$2:$G$49, MATCH(orders!$D6, products!$A$2:$A$49, 0), MATCH(orders!K$1, products!$A$1:$G$1, 0))</f>
        <v>2.5</v>
      </c>
      <c r="L6" s="5">
        <f>INDEX(products!$A$2:$G$49, MATCH(orders!$D6, products!$A$2:$A$49, 0), MATCH(orders!L$1, products!$A$1:$G$1, 0))</f>
        <v>27.484999999999996</v>
      </c>
      <c r="M6" s="10">
        <f t="shared" si="0"/>
        <v>54.969999999999992</v>
      </c>
      <c r="N6" t="str" cm="1">
        <f t="array" ref="N6">_xlfn.IFS(I6 = "Exc", "Excelsa", I6 = "Ara", "Arabica", I6 = "Lib","Liberica",I6 = "Rob", "Robusta")</f>
        <v>Robusta</v>
      </c>
      <c r="O6" t="str" cm="1">
        <f t="array" ref="O6">_xlfn.IFS(J6 = "M", "Medium", J6 = "L", "Light", J6 = "D","Dark")</f>
        <v>Light</v>
      </c>
      <c r="P6" t="str">
        <f>_xlfn.XLOOKUP(Orders[[#This Row],[Customer ID]], customers!$A$2:$A$1001, customers!$I$2:$I$1001, "", 0)</f>
        <v>No</v>
      </c>
    </row>
    <row r="7" spans="1:16" x14ac:dyDescent="0.3">
      <c r="A7" s="2" t="s">
        <v>519</v>
      </c>
      <c r="B7" s="8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INDEX(products!$A$2:$G$49, MATCH(orders!$D7, products!$A$2:$A$49, 0), MATCH(orders!I$1, products!$A$1:$G$1, 0))</f>
        <v>Lib</v>
      </c>
      <c r="J7" t="str">
        <f>INDEX(products!$A$2:$G$49, MATCH(orders!$D7, products!$A$2:$A$49, 0), MATCH(orders!J$1, products!$A$1:$G$1, 0))</f>
        <v>D</v>
      </c>
      <c r="K7" s="1">
        <f>INDEX(products!$A$2:$G$49, MATCH(orders!$D7, products!$A$2:$A$49, 0), MATCH(orders!K$1, products!$A$1:$G$1, 0))</f>
        <v>1</v>
      </c>
      <c r="L7" s="5">
        <f>INDEX(products!$A$2:$G$49, MATCH(orders!$D7, products!$A$2:$A$49, 0), MATCH(orders!L$1, products!$A$1:$G$1, 0))</f>
        <v>12.95</v>
      </c>
      <c r="M7" s="10">
        <f t="shared" si="0"/>
        <v>38.849999999999994</v>
      </c>
      <c r="N7" t="str" cm="1">
        <f t="array" ref="N7">_xlfn.IFS(I7 = "Exc", "Excelsa", I7 = "Ara", "Arabica", I7 = "Lib","Liberica",I7 = "Rob", "Robusta")</f>
        <v>Liberica</v>
      </c>
      <c r="O7" t="str" cm="1">
        <f t="array" ref="O7">_xlfn.IFS(J7 = "M", "Medium", J7 = "L", "Light", J7 = "D","Dark")</f>
        <v>Dark</v>
      </c>
      <c r="P7" t="str">
        <f>_xlfn.XLOOKUP(Orders[[#This Row],[Customer ID]], customers!$A$2:$A$1001, customers!$I$2:$I$1001, "", 0)</f>
        <v>No</v>
      </c>
    </row>
    <row r="8" spans="1:16" x14ac:dyDescent="0.3">
      <c r="A8" s="2" t="s">
        <v>524</v>
      </c>
      <c r="B8" s="8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INDEX(products!$A$2:$G$49, MATCH(orders!$D8, products!$A$2:$A$49, 0), MATCH(orders!I$1, products!$A$1:$G$1, 0))</f>
        <v>Exc</v>
      </c>
      <c r="J8" t="str">
        <f>INDEX(products!$A$2:$G$49, MATCH(orders!$D8, products!$A$2:$A$49, 0), MATCH(orders!J$1, products!$A$1:$G$1, 0))</f>
        <v>D</v>
      </c>
      <c r="K8" s="1">
        <f>INDEX(products!$A$2:$G$49, MATCH(orders!$D8, products!$A$2:$A$49, 0), MATCH(orders!K$1, products!$A$1:$G$1, 0))</f>
        <v>0.5</v>
      </c>
      <c r="L8" s="5">
        <f>INDEX(products!$A$2:$G$49, MATCH(orders!$D8, products!$A$2:$A$49, 0), MATCH(orders!L$1, products!$A$1:$G$1, 0))</f>
        <v>7.29</v>
      </c>
      <c r="M8" s="10">
        <f t="shared" si="0"/>
        <v>21.87</v>
      </c>
      <c r="N8" t="str" cm="1">
        <f t="array" ref="N8">_xlfn.IFS(I8 = "Exc", "Excelsa", I8 = "Ara", "Arabica", I8 = "Lib","Liberica",I8 = "Rob", "Robusta")</f>
        <v>Excelsa</v>
      </c>
      <c r="O8" t="str" cm="1">
        <f t="array" ref="O8">_xlfn.IFS(J8 = "M", "Medium", J8 = "L", "Light", J8 = "D","Dark")</f>
        <v>Dark</v>
      </c>
      <c r="P8" t="str">
        <f>_xlfn.XLOOKUP(Orders[[#This Row],[Customer ID]], customers!$A$2:$A$1001, customers!$I$2:$I$1001, "", 0)</f>
        <v>Yes</v>
      </c>
    </row>
    <row r="9" spans="1:16" x14ac:dyDescent="0.3">
      <c r="A9" s="2" t="s">
        <v>530</v>
      </c>
      <c r="B9" s="8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INDEX(products!$A$2:$G$49, MATCH(orders!$D9, products!$A$2:$A$49, 0), MATCH(orders!I$1, products!$A$1:$G$1, 0))</f>
        <v>Lib</v>
      </c>
      <c r="J9" t="str">
        <f>INDEX(products!$A$2:$G$49, MATCH(orders!$D9, products!$A$2:$A$49, 0), MATCH(orders!J$1, products!$A$1:$G$1, 0))</f>
        <v>L</v>
      </c>
      <c r="K9" s="1">
        <f>INDEX(products!$A$2:$G$49, MATCH(orders!$D9, products!$A$2:$A$49, 0), MATCH(orders!K$1, products!$A$1:$G$1, 0))</f>
        <v>0.2</v>
      </c>
      <c r="L9" s="5">
        <f>INDEX(products!$A$2:$G$49, MATCH(orders!$D9, products!$A$2:$A$49, 0), MATCH(orders!L$1, products!$A$1:$G$1, 0))</f>
        <v>4.7549999999999999</v>
      </c>
      <c r="M9" s="10">
        <f t="shared" si="0"/>
        <v>4.7549999999999999</v>
      </c>
      <c r="N9" t="str" cm="1">
        <f t="array" ref="N9">_xlfn.IFS(I9 = "Exc", "Excelsa", I9 = "Ara", "Arabica", I9 = "Lib","Liberica",I9 = "Rob", "Robusta")</f>
        <v>Liberica</v>
      </c>
      <c r="O9" t="str" cm="1">
        <f t="array" ref="O9">_xlfn.IFS(J9 = "M", "Medium", J9 = "L", "Light", J9 = "D","Dark")</f>
        <v>Light</v>
      </c>
      <c r="P9" t="str">
        <f>_xlfn.XLOOKUP(Orders[[#This Row],[Customer ID]], customers!$A$2:$A$1001, customers!$I$2:$I$1001, "", 0)</f>
        <v>Yes</v>
      </c>
    </row>
    <row r="10" spans="1:16" x14ac:dyDescent="0.3">
      <c r="A10" s="2" t="s">
        <v>535</v>
      </c>
      <c r="B10" s="8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INDEX(products!$A$2:$G$49, MATCH(orders!$D10, products!$A$2:$A$49, 0), MATCH(orders!I$1, products!$A$1:$G$1, 0))</f>
        <v>Rob</v>
      </c>
      <c r="J10" t="str">
        <f>INDEX(products!$A$2:$G$49, MATCH(orders!$D10, products!$A$2:$A$49, 0), MATCH(orders!J$1, products!$A$1:$G$1, 0))</f>
        <v>M</v>
      </c>
      <c r="K10" s="1">
        <f>INDEX(products!$A$2:$G$49, MATCH(orders!$D10, products!$A$2:$A$49, 0), MATCH(orders!K$1, products!$A$1:$G$1, 0))</f>
        <v>0.5</v>
      </c>
      <c r="L10" s="5">
        <f>INDEX(products!$A$2:$G$49, MATCH(orders!$D10, products!$A$2:$A$49, 0), MATCH(orders!L$1, products!$A$1:$G$1, 0))</f>
        <v>5.97</v>
      </c>
      <c r="M10" s="10">
        <f t="shared" si="0"/>
        <v>17.91</v>
      </c>
      <c r="N10" t="str" cm="1">
        <f t="array" ref="N10">_xlfn.IFS(I10 = "Exc", "Excelsa", I10 = "Ara", "Arabica", I10 = "Lib","Liberica",I10 = "Rob", "Robusta")</f>
        <v>Robusta</v>
      </c>
      <c r="O10" t="str" cm="1">
        <f t="array" ref="O10">_xlfn.IFS(J10 = "M", "Medium", J10 = "L", "Light", J10 = "D","Dark")</f>
        <v>Medium</v>
      </c>
      <c r="P10" t="str">
        <f>_xlfn.XLOOKUP(Orders[[#This Row],[Customer ID]], customers!$A$2:$A$1001, customers!$I$2:$I$1001, "", 0)</f>
        <v>No</v>
      </c>
    </row>
    <row r="11" spans="1:16" x14ac:dyDescent="0.3">
      <c r="A11" s="2" t="s">
        <v>541</v>
      </c>
      <c r="B11" s="8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INDEX(products!$A$2:$G$49, MATCH(orders!$D11, products!$A$2:$A$49, 0), MATCH(orders!I$1, products!$A$1:$G$1, 0))</f>
        <v>Rob</v>
      </c>
      <c r="J11" t="str">
        <f>INDEX(products!$A$2:$G$49, MATCH(orders!$D11, products!$A$2:$A$49, 0), MATCH(orders!J$1, products!$A$1:$G$1, 0))</f>
        <v>M</v>
      </c>
      <c r="K11" s="1">
        <f>INDEX(products!$A$2:$G$49, MATCH(orders!$D11, products!$A$2:$A$49, 0), MATCH(orders!K$1, products!$A$1:$G$1, 0))</f>
        <v>0.5</v>
      </c>
      <c r="L11" s="5">
        <f>INDEX(products!$A$2:$G$49, MATCH(orders!$D11, products!$A$2:$A$49, 0), MATCH(orders!L$1, products!$A$1:$G$1, 0))</f>
        <v>5.97</v>
      </c>
      <c r="M11" s="10">
        <f t="shared" si="0"/>
        <v>5.97</v>
      </c>
      <c r="N11" t="str" cm="1">
        <f t="array" ref="N11">_xlfn.IFS(I11 = "Exc", "Excelsa", I11 = "Ara", "Arabica", I11 = "Lib","Liberica",I11 = "Rob", "Robusta")</f>
        <v>Robusta</v>
      </c>
      <c r="O11" t="str" cm="1">
        <f t="array" ref="O11">_xlfn.IFS(J11 = "M", "Medium", J11 = "L", "Light", J11 = "D","Dark")</f>
        <v>Medium</v>
      </c>
      <c r="P11" t="str">
        <f>_xlfn.XLOOKUP(Orders[[#This Row],[Customer ID]], customers!$A$2:$A$1001, customers!$I$2:$I$1001, "", 0)</f>
        <v>No</v>
      </c>
    </row>
    <row r="12" spans="1:16" x14ac:dyDescent="0.3">
      <c r="A12" s="2" t="s">
        <v>547</v>
      </c>
      <c r="B12" s="8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INDEX(products!$A$2:$G$49, MATCH(orders!$D12, products!$A$2:$A$49, 0), MATCH(orders!I$1, products!$A$1:$G$1, 0))</f>
        <v>Ara</v>
      </c>
      <c r="J12" t="str">
        <f>INDEX(products!$A$2:$G$49, MATCH(orders!$D12, products!$A$2:$A$49, 0), MATCH(orders!J$1, products!$A$1:$G$1, 0))</f>
        <v>D</v>
      </c>
      <c r="K12" s="1">
        <f>INDEX(products!$A$2:$G$49, MATCH(orders!$D12, products!$A$2:$A$49, 0), MATCH(orders!K$1, products!$A$1:$G$1, 0))</f>
        <v>1</v>
      </c>
      <c r="L12" s="5">
        <f>INDEX(products!$A$2:$G$49, MATCH(orders!$D12, products!$A$2:$A$49, 0), MATCH(orders!L$1, products!$A$1:$G$1, 0))</f>
        <v>9.9499999999999993</v>
      </c>
      <c r="M12" s="10">
        <f t="shared" si="0"/>
        <v>39.799999999999997</v>
      </c>
      <c r="N12" t="str" cm="1">
        <f t="array" ref="N12">_xlfn.IFS(I12 = "Exc", "Excelsa", I12 = "Ara", "Arabica", I12 = "Lib","Liberica",I12 = "Rob", "Robusta")</f>
        <v>Arabica</v>
      </c>
      <c r="O12" t="str" cm="1">
        <f t="array" ref="O12">_xlfn.IFS(J12 = "M", "Medium", J12 = "L", "Light", J12 = "D","Dark")</f>
        <v>Dark</v>
      </c>
      <c r="P12" t="str">
        <f>_xlfn.XLOOKUP(Orders[[#This Row],[Customer ID]], customers!$A$2:$A$1001, customers!$I$2:$I$1001, "", 0)</f>
        <v>No</v>
      </c>
    </row>
    <row r="13" spans="1:16" x14ac:dyDescent="0.3">
      <c r="A13" s="2" t="s">
        <v>553</v>
      </c>
      <c r="B13" s="8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INDEX(products!$A$2:$G$49, MATCH(orders!$D13, products!$A$2:$A$49, 0), MATCH(orders!I$1, products!$A$1:$G$1, 0))</f>
        <v>Exc</v>
      </c>
      <c r="J13" t="str">
        <f>INDEX(products!$A$2:$G$49, MATCH(orders!$D13, products!$A$2:$A$49, 0), MATCH(orders!J$1, products!$A$1:$G$1, 0))</f>
        <v>L</v>
      </c>
      <c r="K13" s="1">
        <f>INDEX(products!$A$2:$G$49, MATCH(orders!$D13, products!$A$2:$A$49, 0), MATCH(orders!K$1, products!$A$1:$G$1, 0))</f>
        <v>2.5</v>
      </c>
      <c r="L13" s="5">
        <f>INDEX(products!$A$2:$G$49, MATCH(orders!$D13, products!$A$2:$A$49, 0), MATCH(orders!L$1, products!$A$1:$G$1, 0))</f>
        <v>34.154999999999994</v>
      </c>
      <c r="M13" s="10">
        <f t="shared" si="0"/>
        <v>170.77499999999998</v>
      </c>
      <c r="N13" t="str" cm="1">
        <f t="array" ref="N13">_xlfn.IFS(I13 = "Exc", "Excelsa", I13 = "Ara", "Arabica", I13 = "Lib","Liberica",I13 = "Rob", "Robusta")</f>
        <v>Excelsa</v>
      </c>
      <c r="O13" t="str" cm="1">
        <f t="array" ref="O13">_xlfn.IFS(J13 = "M", "Medium", J13 = "L", "Light", J13 = "D","Dark")</f>
        <v>Light</v>
      </c>
      <c r="P13" t="str">
        <f>_xlfn.XLOOKUP(Orders[[#This Row],[Customer ID]], customers!$A$2:$A$1001, customers!$I$2:$I$1001, "", 0)</f>
        <v>Yes</v>
      </c>
    </row>
    <row r="14" spans="1:16" x14ac:dyDescent="0.3">
      <c r="A14" s="2" t="s">
        <v>559</v>
      </c>
      <c r="B14" s="8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INDEX(products!$A$2:$G$49, MATCH(orders!$D14, products!$A$2:$A$49, 0), MATCH(orders!I$1, products!$A$1:$G$1, 0))</f>
        <v>Rob</v>
      </c>
      <c r="J14" t="str">
        <f>INDEX(products!$A$2:$G$49, MATCH(orders!$D14, products!$A$2:$A$49, 0), MATCH(orders!J$1, products!$A$1:$G$1, 0))</f>
        <v>M</v>
      </c>
      <c r="K14" s="1">
        <f>INDEX(products!$A$2:$G$49, MATCH(orders!$D14, products!$A$2:$A$49, 0), MATCH(orders!K$1, products!$A$1:$G$1, 0))</f>
        <v>1</v>
      </c>
      <c r="L14" s="5">
        <f>INDEX(products!$A$2:$G$49, MATCH(orders!$D14, products!$A$2:$A$49, 0), MATCH(orders!L$1, products!$A$1:$G$1, 0))</f>
        <v>9.9499999999999993</v>
      </c>
      <c r="M14" s="10">
        <f t="shared" si="0"/>
        <v>49.75</v>
      </c>
      <c r="N14" t="str" cm="1">
        <f t="array" ref="N14">_xlfn.IFS(I14 = "Exc", "Excelsa", I14 = "Ara", "Arabica", I14 = "Lib","Liberica",I14 = "Rob", "Robusta")</f>
        <v>Robusta</v>
      </c>
      <c r="O14" t="str" cm="1">
        <f t="array" ref="O14">_xlfn.IFS(J14 = "M", "Medium", J14 = "L", "Light", J14 = "D","Dark")</f>
        <v>Medium</v>
      </c>
      <c r="P14" t="str">
        <f>_xlfn.XLOOKUP(Orders[[#This Row],[Customer ID]], customers!$A$2:$A$1001, customers!$I$2:$I$1001, "", 0)</f>
        <v>No</v>
      </c>
    </row>
    <row r="15" spans="1:16" x14ac:dyDescent="0.3">
      <c r="A15" s="2" t="s">
        <v>565</v>
      </c>
      <c r="B15" s="8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INDEX(products!$A$2:$G$49, MATCH(orders!$D15, products!$A$2:$A$49, 0), MATCH(orders!I$1, products!$A$1:$G$1, 0))</f>
        <v>Rob</v>
      </c>
      <c r="J15" t="str">
        <f>INDEX(products!$A$2:$G$49, MATCH(orders!$D15, products!$A$2:$A$49, 0), MATCH(orders!J$1, products!$A$1:$G$1, 0))</f>
        <v>D</v>
      </c>
      <c r="K15" s="1">
        <f>INDEX(products!$A$2:$G$49, MATCH(orders!$D15, products!$A$2:$A$49, 0), MATCH(orders!K$1, products!$A$1:$G$1, 0))</f>
        <v>2.5</v>
      </c>
      <c r="L15" s="5">
        <f>INDEX(products!$A$2:$G$49, MATCH(orders!$D15, products!$A$2:$A$49, 0), MATCH(orders!L$1, products!$A$1:$G$1, 0))</f>
        <v>20.584999999999997</v>
      </c>
      <c r="M15" s="10">
        <f t="shared" si="0"/>
        <v>41.169999999999995</v>
      </c>
      <c r="N15" t="str" cm="1">
        <f t="array" ref="N15">_xlfn.IFS(I15 = "Exc", "Excelsa", I15 = "Ara", "Arabica", I15 = "Lib","Liberica",I15 = "Rob", "Robusta")</f>
        <v>Robusta</v>
      </c>
      <c r="O15" t="str" cm="1">
        <f t="array" ref="O15">_xlfn.IFS(J15 = "M", "Medium", J15 = "L", "Light", J15 = "D","Dark")</f>
        <v>Dark</v>
      </c>
      <c r="P15" t="str">
        <f>_xlfn.XLOOKUP(Orders[[#This Row],[Customer ID]], customers!$A$2:$A$1001, customers!$I$2:$I$1001, "", 0)</f>
        <v>No</v>
      </c>
    </row>
    <row r="16" spans="1:16" x14ac:dyDescent="0.3">
      <c r="A16" s="2" t="s">
        <v>570</v>
      </c>
      <c r="B16" s="8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INDEX(products!$A$2:$G$49, MATCH(orders!$D16, products!$A$2:$A$49, 0), MATCH(orders!I$1, products!$A$1:$G$1, 0))</f>
        <v>Lib</v>
      </c>
      <c r="J16" t="str">
        <f>INDEX(products!$A$2:$G$49, MATCH(orders!$D16, products!$A$2:$A$49, 0), MATCH(orders!J$1, products!$A$1:$G$1, 0))</f>
        <v>D</v>
      </c>
      <c r="K16" s="1">
        <f>INDEX(products!$A$2:$G$49, MATCH(orders!$D16, products!$A$2:$A$49, 0), MATCH(orders!K$1, products!$A$1:$G$1, 0))</f>
        <v>0.2</v>
      </c>
      <c r="L16" s="5">
        <f>INDEX(products!$A$2:$G$49, MATCH(orders!$D16, products!$A$2:$A$49, 0), MATCH(orders!L$1, products!$A$1:$G$1, 0))</f>
        <v>3.8849999999999998</v>
      </c>
      <c r="M16" s="10">
        <f t="shared" si="0"/>
        <v>11.654999999999999</v>
      </c>
      <c r="N16" t="str" cm="1">
        <f t="array" ref="N16">_xlfn.IFS(I16 = "Exc", "Excelsa", I16 = "Ara", "Arabica", I16 = "Lib","Liberica",I16 = "Rob", "Robusta")</f>
        <v>Liberica</v>
      </c>
      <c r="O16" t="str" cm="1">
        <f t="array" ref="O16">_xlfn.IFS(J16 = "M", "Medium", J16 = "L", "Light", J16 = "D","Dark")</f>
        <v>Dark</v>
      </c>
      <c r="P16" t="str">
        <f>_xlfn.XLOOKUP(Orders[[#This Row],[Customer ID]], customers!$A$2:$A$1001, customers!$I$2:$I$1001, "", 0)</f>
        <v>Yes</v>
      </c>
    </row>
    <row r="17" spans="1:16" x14ac:dyDescent="0.3">
      <c r="A17" s="2" t="s">
        <v>576</v>
      </c>
      <c r="B17" s="8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INDEX(products!$A$2:$G$49, MATCH(orders!$D17, products!$A$2:$A$49, 0), MATCH(orders!I$1, products!$A$1:$G$1, 0))</f>
        <v>Rob</v>
      </c>
      <c r="J17" t="str">
        <f>INDEX(products!$A$2:$G$49, MATCH(orders!$D17, products!$A$2:$A$49, 0), MATCH(orders!J$1, products!$A$1:$G$1, 0))</f>
        <v>M</v>
      </c>
      <c r="K17" s="1">
        <f>INDEX(products!$A$2:$G$49, MATCH(orders!$D17, products!$A$2:$A$49, 0), MATCH(orders!K$1, products!$A$1:$G$1, 0))</f>
        <v>2.5</v>
      </c>
      <c r="L17" s="5">
        <f>INDEX(products!$A$2:$G$49, MATCH(orders!$D17, products!$A$2:$A$49, 0), MATCH(orders!L$1, products!$A$1:$G$1, 0))</f>
        <v>22.884999999999998</v>
      </c>
      <c r="M17" s="10">
        <f t="shared" si="0"/>
        <v>114.42499999999998</v>
      </c>
      <c r="N17" t="str" cm="1">
        <f t="array" ref="N17">_xlfn.IFS(I17 = "Exc", "Excelsa", I17 = "Ara", "Arabica", I17 = "Lib","Liberica",I17 = "Rob", "Robusta")</f>
        <v>Robusta</v>
      </c>
      <c r="O17" t="str" cm="1">
        <f t="array" ref="O17">_xlfn.IFS(J17 = "M", "Medium", J17 = "L", "Light", J17 = "D","Dark")</f>
        <v>Medium</v>
      </c>
      <c r="P17" t="str">
        <f>_xlfn.XLOOKUP(Orders[[#This Row],[Customer ID]], customers!$A$2:$A$1001, customers!$I$2:$I$1001, "", 0)</f>
        <v>No</v>
      </c>
    </row>
    <row r="18" spans="1:16" x14ac:dyDescent="0.3">
      <c r="A18" s="2" t="s">
        <v>581</v>
      </c>
      <c r="B18" s="8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INDEX(products!$A$2:$G$49, MATCH(orders!$D18, products!$A$2:$A$49, 0), MATCH(orders!I$1, products!$A$1:$G$1, 0))</f>
        <v>Ara</v>
      </c>
      <c r="J18" t="str">
        <f>INDEX(products!$A$2:$G$49, MATCH(orders!$D18, products!$A$2:$A$49, 0), MATCH(orders!J$1, products!$A$1:$G$1, 0))</f>
        <v>M</v>
      </c>
      <c r="K18" s="1">
        <f>INDEX(products!$A$2:$G$49, MATCH(orders!$D18, products!$A$2:$A$49, 0), MATCH(orders!K$1, products!$A$1:$G$1, 0))</f>
        <v>0.2</v>
      </c>
      <c r="L18" s="5">
        <f>INDEX(products!$A$2:$G$49, MATCH(orders!$D18, products!$A$2:$A$49, 0), MATCH(orders!L$1, products!$A$1:$G$1, 0))</f>
        <v>3.375</v>
      </c>
      <c r="M18" s="10">
        <f t="shared" si="0"/>
        <v>20.25</v>
      </c>
      <c r="N18" t="str" cm="1">
        <f t="array" ref="N18">_xlfn.IFS(I18 = "Exc", "Excelsa", I18 = "Ara", "Arabica", I18 = "Lib","Liberica",I18 = "Rob", "Robusta")</f>
        <v>Arabica</v>
      </c>
      <c r="O18" t="str" cm="1">
        <f t="array" ref="O18">_xlfn.IFS(J18 = "M", "Medium", J18 = "L", "Light", J18 = "D","Dark")</f>
        <v>Medium</v>
      </c>
      <c r="P18" t="str">
        <f>_xlfn.XLOOKUP(Orders[[#This Row],[Customer ID]], customers!$A$2:$A$1001, customers!$I$2:$I$1001, "", 0)</f>
        <v>No</v>
      </c>
    </row>
    <row r="19" spans="1:16" x14ac:dyDescent="0.3">
      <c r="A19" s="2" t="s">
        <v>587</v>
      </c>
      <c r="B19" s="8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INDEX(products!$A$2:$G$49, MATCH(orders!$D19, products!$A$2:$A$49, 0), MATCH(orders!I$1, products!$A$1:$G$1, 0))</f>
        <v>Ara</v>
      </c>
      <c r="J19" t="str">
        <f>INDEX(products!$A$2:$G$49, MATCH(orders!$D19, products!$A$2:$A$49, 0), MATCH(orders!J$1, products!$A$1:$G$1, 0))</f>
        <v>L</v>
      </c>
      <c r="K19" s="1">
        <f>INDEX(products!$A$2:$G$49, MATCH(orders!$D19, products!$A$2:$A$49, 0), MATCH(orders!K$1, products!$A$1:$G$1, 0))</f>
        <v>1</v>
      </c>
      <c r="L19" s="5">
        <f>INDEX(products!$A$2:$G$49, MATCH(orders!$D19, products!$A$2:$A$49, 0), MATCH(orders!L$1, products!$A$1:$G$1, 0))</f>
        <v>12.95</v>
      </c>
      <c r="M19" s="10">
        <f t="shared" si="0"/>
        <v>77.699999999999989</v>
      </c>
      <c r="N19" t="str" cm="1">
        <f t="array" ref="N19">_xlfn.IFS(I19 = "Exc", "Excelsa", I19 = "Ara", "Arabica", I19 = "Lib","Liberica",I19 = "Rob", "Robusta")</f>
        <v>Arabica</v>
      </c>
      <c r="O19" t="str" cm="1">
        <f t="array" ref="O19">_xlfn.IFS(J19 = "M", "Medium", J19 = "L", "Light", J19 = "D","Dark")</f>
        <v>Light</v>
      </c>
      <c r="P19" t="str">
        <f>_xlfn.XLOOKUP(Orders[[#This Row],[Customer ID]], customers!$A$2:$A$1001, customers!$I$2:$I$1001, "", 0)</f>
        <v>No</v>
      </c>
    </row>
    <row r="20" spans="1:16" x14ac:dyDescent="0.3">
      <c r="A20" s="2" t="s">
        <v>593</v>
      </c>
      <c r="B20" s="8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INDEX(products!$A$2:$G$49, MATCH(orders!$D20, products!$A$2:$A$49, 0), MATCH(orders!I$1, products!$A$1:$G$1, 0))</f>
        <v>Rob</v>
      </c>
      <c r="J20" t="str">
        <f>INDEX(products!$A$2:$G$49, MATCH(orders!$D20, products!$A$2:$A$49, 0), MATCH(orders!J$1, products!$A$1:$G$1, 0))</f>
        <v>D</v>
      </c>
      <c r="K20" s="1">
        <f>INDEX(products!$A$2:$G$49, MATCH(orders!$D20, products!$A$2:$A$49, 0), MATCH(orders!K$1, products!$A$1:$G$1, 0))</f>
        <v>2.5</v>
      </c>
      <c r="L20" s="5">
        <f>INDEX(products!$A$2:$G$49, MATCH(orders!$D20, products!$A$2:$A$49, 0), MATCH(orders!L$1, products!$A$1:$G$1, 0))</f>
        <v>20.584999999999997</v>
      </c>
      <c r="M20" s="10">
        <f t="shared" si="0"/>
        <v>82.339999999999989</v>
      </c>
      <c r="N20" t="str" cm="1">
        <f t="array" ref="N20">_xlfn.IFS(I20 = "Exc", "Excelsa", I20 = "Ara", "Arabica", I20 = "Lib","Liberica",I20 = "Rob", "Robusta")</f>
        <v>Robusta</v>
      </c>
      <c r="O20" t="str" cm="1">
        <f t="array" ref="O20">_xlfn.IFS(J20 = "M", "Medium", J20 = "L", "Light", J20 = "D","Dark")</f>
        <v>Dark</v>
      </c>
      <c r="P20" t="str">
        <f>_xlfn.XLOOKUP(Orders[[#This Row],[Customer ID]], customers!$A$2:$A$1001, customers!$I$2:$I$1001, "", 0)</f>
        <v>Yes</v>
      </c>
    </row>
    <row r="21" spans="1:16" x14ac:dyDescent="0.3">
      <c r="A21" s="2" t="s">
        <v>598</v>
      </c>
      <c r="B21" s="8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INDEX(products!$A$2:$G$49, MATCH(orders!$D21, products!$A$2:$A$49, 0), MATCH(orders!I$1, products!$A$1:$G$1, 0))</f>
        <v>Ara</v>
      </c>
      <c r="J21" t="str">
        <f>INDEX(products!$A$2:$G$49, MATCH(orders!$D21, products!$A$2:$A$49, 0), MATCH(orders!J$1, products!$A$1:$G$1, 0))</f>
        <v>M</v>
      </c>
      <c r="K21" s="1">
        <f>INDEX(products!$A$2:$G$49, MATCH(orders!$D21, products!$A$2:$A$49, 0), MATCH(orders!K$1, products!$A$1:$G$1, 0))</f>
        <v>0.2</v>
      </c>
      <c r="L21" s="5">
        <f>INDEX(products!$A$2:$G$49, MATCH(orders!$D21, products!$A$2:$A$49, 0), MATCH(orders!L$1, products!$A$1:$G$1, 0))</f>
        <v>3.375</v>
      </c>
      <c r="M21" s="10">
        <f t="shared" si="0"/>
        <v>16.875</v>
      </c>
      <c r="N21" t="str" cm="1">
        <f t="array" ref="N21">_xlfn.IFS(I21 = "Exc", "Excelsa", I21 = "Ara", "Arabica", I21 = "Lib","Liberica",I21 = "Rob", "Robusta")</f>
        <v>Arabica</v>
      </c>
      <c r="O21" t="str" cm="1">
        <f t="array" ref="O21">_xlfn.IFS(J21 = "M", "Medium", J21 = "L", "Light", J21 = "D","Dark")</f>
        <v>Medium</v>
      </c>
      <c r="P21" t="str">
        <f>_xlfn.XLOOKUP(Orders[[#This Row],[Customer ID]], customers!$A$2:$A$1001, customers!$I$2:$I$1001, "", 0)</f>
        <v>Yes</v>
      </c>
    </row>
    <row r="22" spans="1:16" x14ac:dyDescent="0.3">
      <c r="A22" s="2" t="s">
        <v>598</v>
      </c>
      <c r="B22" s="8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INDEX(products!$A$2:$G$49, MATCH(orders!$D22, products!$A$2:$A$49, 0), MATCH(orders!I$1, products!$A$1:$G$1, 0))</f>
        <v>Exc</v>
      </c>
      <c r="J22" t="str">
        <f>INDEX(products!$A$2:$G$49, MATCH(orders!$D22, products!$A$2:$A$49, 0), MATCH(orders!J$1, products!$A$1:$G$1, 0))</f>
        <v>D</v>
      </c>
      <c r="K22" s="1">
        <f>INDEX(products!$A$2:$G$49, MATCH(orders!$D22, products!$A$2:$A$49, 0), MATCH(orders!K$1, products!$A$1:$G$1, 0))</f>
        <v>0.2</v>
      </c>
      <c r="L22" s="5">
        <f>INDEX(products!$A$2:$G$49, MATCH(orders!$D22, products!$A$2:$A$49, 0), MATCH(orders!L$1, products!$A$1:$G$1, 0))</f>
        <v>3.645</v>
      </c>
      <c r="M22" s="10">
        <f t="shared" si="0"/>
        <v>14.58</v>
      </c>
      <c r="N22" t="str" cm="1">
        <f t="array" ref="N22">_xlfn.IFS(I22 = "Exc", "Excelsa", I22 = "Ara", "Arabica", I22 = "Lib","Liberica",I22 = "Rob", "Robusta")</f>
        <v>Excelsa</v>
      </c>
      <c r="O22" t="str" cm="1">
        <f t="array" ref="O22">_xlfn.IFS(J22 = "M", "Medium", J22 = "L", "Light", J22 = "D","Dark")</f>
        <v>Dark</v>
      </c>
      <c r="P22" t="str">
        <f>_xlfn.XLOOKUP(Orders[[#This Row],[Customer ID]], customers!$A$2:$A$1001, customers!$I$2:$I$1001, "", 0)</f>
        <v>Yes</v>
      </c>
    </row>
    <row r="23" spans="1:16" x14ac:dyDescent="0.3">
      <c r="A23" s="2" t="s">
        <v>608</v>
      </c>
      <c r="B23" s="8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INDEX(products!$A$2:$G$49, MATCH(orders!$D23, products!$A$2:$A$49, 0), MATCH(orders!I$1, products!$A$1:$G$1, 0))</f>
        <v>Ara</v>
      </c>
      <c r="J23" t="str">
        <f>INDEX(products!$A$2:$G$49, MATCH(orders!$D23, products!$A$2:$A$49, 0), MATCH(orders!J$1, products!$A$1:$G$1, 0))</f>
        <v>D</v>
      </c>
      <c r="K23" s="1">
        <f>INDEX(products!$A$2:$G$49, MATCH(orders!$D23, products!$A$2:$A$49, 0), MATCH(orders!K$1, products!$A$1:$G$1, 0))</f>
        <v>0.2</v>
      </c>
      <c r="L23" s="5">
        <f>INDEX(products!$A$2:$G$49, MATCH(orders!$D23, products!$A$2:$A$49, 0), MATCH(orders!L$1, products!$A$1:$G$1, 0))</f>
        <v>2.9849999999999999</v>
      </c>
      <c r="M23" s="10">
        <f t="shared" si="0"/>
        <v>17.91</v>
      </c>
      <c r="N23" t="str" cm="1">
        <f t="array" ref="N23">_xlfn.IFS(I23 = "Exc", "Excelsa", I23 = "Ara", "Arabica", I23 = "Lib","Liberica",I23 = "Rob", "Robusta")</f>
        <v>Arabica</v>
      </c>
      <c r="O23" t="str" cm="1">
        <f t="array" ref="O23">_xlfn.IFS(J23 = "M", "Medium", J23 = "L", "Light", J23 = "D","Dark")</f>
        <v>Dark</v>
      </c>
      <c r="P23" t="str">
        <f>_xlfn.XLOOKUP(Orders[[#This Row],[Customer ID]], customers!$A$2:$A$1001, customers!$I$2:$I$1001, "", 0)</f>
        <v>No</v>
      </c>
    </row>
    <row r="24" spans="1:16" x14ac:dyDescent="0.3">
      <c r="A24" s="2" t="s">
        <v>614</v>
      </c>
      <c r="B24" s="8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INDEX(products!$A$2:$G$49, MATCH(orders!$D24, products!$A$2:$A$49, 0), MATCH(orders!I$1, products!$A$1:$G$1, 0))</f>
        <v>Rob</v>
      </c>
      <c r="J24" t="str">
        <f>INDEX(products!$A$2:$G$49, MATCH(orders!$D24, products!$A$2:$A$49, 0), MATCH(orders!J$1, products!$A$1:$G$1, 0))</f>
        <v>M</v>
      </c>
      <c r="K24" s="1">
        <f>INDEX(products!$A$2:$G$49, MATCH(orders!$D24, products!$A$2:$A$49, 0), MATCH(orders!K$1, products!$A$1:$G$1, 0))</f>
        <v>2.5</v>
      </c>
      <c r="L24" s="5">
        <f>INDEX(products!$A$2:$G$49, MATCH(orders!$D24, products!$A$2:$A$49, 0), MATCH(orders!L$1, products!$A$1:$G$1, 0))</f>
        <v>22.884999999999998</v>
      </c>
      <c r="M24" s="10">
        <f t="shared" si="0"/>
        <v>91.539999999999992</v>
      </c>
      <c r="N24" t="str" cm="1">
        <f t="array" ref="N24">_xlfn.IFS(I24 = "Exc", "Excelsa", I24 = "Ara", "Arabica", I24 = "Lib","Liberica",I24 = "Rob", "Robusta")</f>
        <v>Robusta</v>
      </c>
      <c r="O24" t="str" cm="1">
        <f t="array" ref="O24">_xlfn.IFS(J24 = "M", "Medium", J24 = "L", "Light", J24 = "D","Dark")</f>
        <v>Medium</v>
      </c>
      <c r="P24" t="str">
        <f>_xlfn.XLOOKUP(Orders[[#This Row],[Customer ID]], customers!$A$2:$A$1001, customers!$I$2:$I$1001, "", 0)</f>
        <v>Yes</v>
      </c>
    </row>
    <row r="25" spans="1:16" x14ac:dyDescent="0.3">
      <c r="A25" s="2" t="s">
        <v>620</v>
      </c>
      <c r="B25" s="8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INDEX(products!$A$2:$G$49, MATCH(orders!$D25, products!$A$2:$A$49, 0), MATCH(orders!I$1, products!$A$1:$G$1, 0))</f>
        <v>Ara</v>
      </c>
      <c r="J25" t="str">
        <f>INDEX(products!$A$2:$G$49, MATCH(orders!$D25, products!$A$2:$A$49, 0), MATCH(orders!J$1, products!$A$1:$G$1, 0))</f>
        <v>D</v>
      </c>
      <c r="K25" s="1">
        <f>INDEX(products!$A$2:$G$49, MATCH(orders!$D25, products!$A$2:$A$49, 0), MATCH(orders!K$1, products!$A$1:$G$1, 0))</f>
        <v>0.2</v>
      </c>
      <c r="L25" s="5">
        <f>INDEX(products!$A$2:$G$49, MATCH(orders!$D25, products!$A$2:$A$49, 0), MATCH(orders!L$1, products!$A$1:$G$1, 0))</f>
        <v>2.9849999999999999</v>
      </c>
      <c r="M25" s="10">
        <f t="shared" si="0"/>
        <v>11.94</v>
      </c>
      <c r="N25" t="str" cm="1">
        <f t="array" ref="N25">_xlfn.IFS(I25 = "Exc", "Excelsa", I25 = "Ara", "Arabica", I25 = "Lib","Liberica",I25 = "Rob", "Robusta")</f>
        <v>Arabica</v>
      </c>
      <c r="O25" t="str" cm="1">
        <f t="array" ref="O25">_xlfn.IFS(J25 = "M", "Medium", J25 = "L", "Light", J25 = "D","Dark")</f>
        <v>Dark</v>
      </c>
      <c r="P25" t="str">
        <f>_xlfn.XLOOKUP(Orders[[#This Row],[Customer ID]], customers!$A$2:$A$1001, customers!$I$2:$I$1001, "", 0)</f>
        <v>Yes</v>
      </c>
    </row>
    <row r="26" spans="1:16" x14ac:dyDescent="0.3">
      <c r="A26" s="2" t="s">
        <v>626</v>
      </c>
      <c r="B26" s="8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INDEX(products!$A$2:$G$49, MATCH(orders!$D26, products!$A$2:$A$49, 0), MATCH(orders!I$1, products!$A$1:$G$1, 0))</f>
        <v>Ara</v>
      </c>
      <c r="J26" t="str">
        <f>INDEX(products!$A$2:$G$49, MATCH(orders!$D26, products!$A$2:$A$49, 0), MATCH(orders!J$1, products!$A$1:$G$1, 0))</f>
        <v>M</v>
      </c>
      <c r="K26" s="1">
        <f>INDEX(products!$A$2:$G$49, MATCH(orders!$D26, products!$A$2:$A$49, 0), MATCH(orders!K$1, products!$A$1:$G$1, 0))</f>
        <v>1</v>
      </c>
      <c r="L26" s="5">
        <f>INDEX(products!$A$2:$G$49, MATCH(orders!$D26, products!$A$2:$A$49, 0), MATCH(orders!L$1, products!$A$1:$G$1, 0))</f>
        <v>11.25</v>
      </c>
      <c r="M26" s="10">
        <f t="shared" si="0"/>
        <v>11.25</v>
      </c>
      <c r="N26" t="str" cm="1">
        <f t="array" ref="N26">_xlfn.IFS(I26 = "Exc", "Excelsa", I26 = "Ara", "Arabica", I26 = "Lib","Liberica",I26 = "Rob", "Robusta")</f>
        <v>Arabica</v>
      </c>
      <c r="O26" t="str" cm="1">
        <f t="array" ref="O26">_xlfn.IFS(J26 = "M", "Medium", J26 = "L", "Light", J26 = "D","Dark")</f>
        <v>Medium</v>
      </c>
      <c r="P26" t="str">
        <f>_xlfn.XLOOKUP(Orders[[#This Row],[Customer ID]], customers!$A$2:$A$1001, customers!$I$2:$I$1001, "", 0)</f>
        <v>No</v>
      </c>
    </row>
    <row r="27" spans="1:16" x14ac:dyDescent="0.3">
      <c r="A27" s="2" t="s">
        <v>632</v>
      </c>
      <c r="B27" s="8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INDEX(products!$A$2:$G$49, MATCH(orders!$D27, products!$A$2:$A$49, 0), MATCH(orders!I$1, products!$A$1:$G$1, 0))</f>
        <v>Exc</v>
      </c>
      <c r="J27" t="str">
        <f>INDEX(products!$A$2:$G$49, MATCH(orders!$D27, products!$A$2:$A$49, 0), MATCH(orders!J$1, products!$A$1:$G$1, 0))</f>
        <v>M</v>
      </c>
      <c r="K27" s="1">
        <f>INDEX(products!$A$2:$G$49, MATCH(orders!$D27, products!$A$2:$A$49, 0), MATCH(orders!K$1, products!$A$1:$G$1, 0))</f>
        <v>0.2</v>
      </c>
      <c r="L27" s="5">
        <f>INDEX(products!$A$2:$G$49, MATCH(orders!$D27, products!$A$2:$A$49, 0), MATCH(orders!L$1, products!$A$1:$G$1, 0))</f>
        <v>4.125</v>
      </c>
      <c r="M27" s="10">
        <f t="shared" si="0"/>
        <v>12.375</v>
      </c>
      <c r="N27" t="str" cm="1">
        <f t="array" ref="N27">_xlfn.IFS(I27 = "Exc", "Excelsa", I27 = "Ara", "Arabica", I27 = "Lib","Liberica",I27 = "Rob", "Robusta")</f>
        <v>Excelsa</v>
      </c>
      <c r="O27" t="str" cm="1">
        <f t="array" ref="O27">_xlfn.IFS(J27 = "M", "Medium", J27 = "L", "Light", J27 = "D","Dark")</f>
        <v>Medium</v>
      </c>
      <c r="P27" t="str">
        <f>_xlfn.XLOOKUP(Orders[[#This Row],[Customer ID]], customers!$A$2:$A$1001, customers!$I$2:$I$1001, "", 0)</f>
        <v>Yes</v>
      </c>
    </row>
    <row r="28" spans="1:16" x14ac:dyDescent="0.3">
      <c r="A28" s="2" t="s">
        <v>637</v>
      </c>
      <c r="B28" s="8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INDEX(products!$A$2:$G$49, MATCH(orders!$D28, products!$A$2:$A$49, 0), MATCH(orders!I$1, products!$A$1:$G$1, 0))</f>
        <v>Ara</v>
      </c>
      <c r="J28" t="str">
        <f>INDEX(products!$A$2:$G$49, MATCH(orders!$D28, products!$A$2:$A$49, 0), MATCH(orders!J$1, products!$A$1:$G$1, 0))</f>
        <v>M</v>
      </c>
      <c r="K28" s="1">
        <f>INDEX(products!$A$2:$G$49, MATCH(orders!$D28, products!$A$2:$A$49, 0), MATCH(orders!K$1, products!$A$1:$G$1, 0))</f>
        <v>0.5</v>
      </c>
      <c r="L28" s="5">
        <f>INDEX(products!$A$2:$G$49, MATCH(orders!$D28, products!$A$2:$A$49, 0), MATCH(orders!L$1, products!$A$1:$G$1, 0))</f>
        <v>6.75</v>
      </c>
      <c r="M28" s="10">
        <f t="shared" si="0"/>
        <v>27</v>
      </c>
      <c r="N28" t="str" cm="1">
        <f t="array" ref="N28">_xlfn.IFS(I28 = "Exc", "Excelsa", I28 = "Ara", "Arabica", I28 = "Lib","Liberica",I28 = "Rob", "Robusta")</f>
        <v>Arabica</v>
      </c>
      <c r="O28" t="str" cm="1">
        <f t="array" ref="O28">_xlfn.IFS(J28 = "M", "Medium", J28 = "L", "Light", J28 = "D","Dark")</f>
        <v>Medium</v>
      </c>
      <c r="P28" t="str">
        <f>_xlfn.XLOOKUP(Orders[[#This Row],[Customer ID]], customers!$A$2:$A$1001, customers!$I$2:$I$1001, "", 0)</f>
        <v>Yes</v>
      </c>
    </row>
    <row r="29" spans="1:16" x14ac:dyDescent="0.3">
      <c r="A29" s="2" t="s">
        <v>643</v>
      </c>
      <c r="B29" s="8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INDEX(products!$A$2:$G$49, MATCH(orders!$D29, products!$A$2:$A$49, 0), MATCH(orders!I$1, products!$A$1:$G$1, 0))</f>
        <v>Ara</v>
      </c>
      <c r="J29" t="str">
        <f>INDEX(products!$A$2:$G$49, MATCH(orders!$D29, products!$A$2:$A$49, 0), MATCH(orders!J$1, products!$A$1:$G$1, 0))</f>
        <v>M</v>
      </c>
      <c r="K29" s="1">
        <f>INDEX(products!$A$2:$G$49, MATCH(orders!$D29, products!$A$2:$A$49, 0), MATCH(orders!K$1, products!$A$1:$G$1, 0))</f>
        <v>0.2</v>
      </c>
      <c r="L29" s="5">
        <f>INDEX(products!$A$2:$G$49, MATCH(orders!$D29, products!$A$2:$A$49, 0), MATCH(orders!L$1, products!$A$1:$G$1, 0))</f>
        <v>3.375</v>
      </c>
      <c r="M29" s="10">
        <f t="shared" si="0"/>
        <v>16.875</v>
      </c>
      <c r="N29" t="str" cm="1">
        <f t="array" ref="N29">_xlfn.IFS(I29 = "Exc", "Excelsa", I29 = "Ara", "Arabica", I29 = "Lib","Liberica",I29 = "Rob", "Robusta")</f>
        <v>Arabica</v>
      </c>
      <c r="O29" t="str" cm="1">
        <f t="array" ref="O29">_xlfn.IFS(J29 = "M", "Medium", J29 = "L", "Light", J29 = "D","Dark")</f>
        <v>Medium</v>
      </c>
      <c r="P29" t="str">
        <f>_xlfn.XLOOKUP(Orders[[#This Row],[Customer ID]], customers!$A$2:$A$1001, customers!$I$2:$I$1001, "", 0)</f>
        <v>No</v>
      </c>
    </row>
    <row r="30" spans="1:16" x14ac:dyDescent="0.3">
      <c r="A30" s="2" t="s">
        <v>649</v>
      </c>
      <c r="B30" s="8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INDEX(products!$A$2:$G$49, MATCH(orders!$D30, products!$A$2:$A$49, 0), MATCH(orders!I$1, products!$A$1:$G$1, 0))</f>
        <v>Ara</v>
      </c>
      <c r="J30" t="str">
        <f>INDEX(products!$A$2:$G$49, MATCH(orders!$D30, products!$A$2:$A$49, 0), MATCH(orders!J$1, products!$A$1:$G$1, 0))</f>
        <v>D</v>
      </c>
      <c r="K30" s="1">
        <f>INDEX(products!$A$2:$G$49, MATCH(orders!$D30, products!$A$2:$A$49, 0), MATCH(orders!K$1, products!$A$1:$G$1, 0))</f>
        <v>0.5</v>
      </c>
      <c r="L30" s="5">
        <f>INDEX(products!$A$2:$G$49, MATCH(orders!$D30, products!$A$2:$A$49, 0), MATCH(orders!L$1, products!$A$1:$G$1, 0))</f>
        <v>5.97</v>
      </c>
      <c r="M30" s="10">
        <f t="shared" si="0"/>
        <v>17.91</v>
      </c>
      <c r="N30" t="str" cm="1">
        <f t="array" ref="N30">_xlfn.IFS(I30 = "Exc", "Excelsa", I30 = "Ara", "Arabica", I30 = "Lib","Liberica",I30 = "Rob", "Robusta")</f>
        <v>Arabica</v>
      </c>
      <c r="O30" t="str" cm="1">
        <f t="array" ref="O30">_xlfn.IFS(J30 = "M", "Medium", J30 = "L", "Light", J30 = "D","Dark")</f>
        <v>Dark</v>
      </c>
      <c r="P30" t="str">
        <f>_xlfn.XLOOKUP(Orders[[#This Row],[Customer ID]], customers!$A$2:$A$1001, customers!$I$2:$I$1001, "", 0)</f>
        <v>No</v>
      </c>
    </row>
    <row r="31" spans="1:16" x14ac:dyDescent="0.3">
      <c r="A31" s="2" t="s">
        <v>655</v>
      </c>
      <c r="B31" s="8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INDEX(products!$A$2:$G$49, MATCH(orders!$D31, products!$A$2:$A$49, 0), MATCH(orders!I$1, products!$A$1:$G$1, 0))</f>
        <v>Ara</v>
      </c>
      <c r="J31" t="str">
        <f>INDEX(products!$A$2:$G$49, MATCH(orders!$D31, products!$A$2:$A$49, 0), MATCH(orders!J$1, products!$A$1:$G$1, 0))</f>
        <v>D</v>
      </c>
      <c r="K31" s="1">
        <f>INDEX(products!$A$2:$G$49, MATCH(orders!$D31, products!$A$2:$A$49, 0), MATCH(orders!K$1, products!$A$1:$G$1, 0))</f>
        <v>1</v>
      </c>
      <c r="L31" s="5">
        <f>INDEX(products!$A$2:$G$49, MATCH(orders!$D31, products!$A$2:$A$49, 0), MATCH(orders!L$1, products!$A$1:$G$1, 0))</f>
        <v>9.9499999999999993</v>
      </c>
      <c r="M31" s="10">
        <f t="shared" si="0"/>
        <v>39.799999999999997</v>
      </c>
      <c r="N31" t="str" cm="1">
        <f t="array" ref="N31">_xlfn.IFS(I31 = "Exc", "Excelsa", I31 = "Ara", "Arabica", I31 = "Lib","Liberica",I31 = "Rob", "Robusta")</f>
        <v>Arabica</v>
      </c>
      <c r="O31" t="str" cm="1">
        <f t="array" ref="O31">_xlfn.IFS(J31 = "M", "Medium", J31 = "L", "Light", J31 = "D","Dark")</f>
        <v>Dark</v>
      </c>
      <c r="P31" t="str">
        <f>_xlfn.XLOOKUP(Orders[[#This Row],[Customer ID]], customers!$A$2:$A$1001, customers!$I$2:$I$1001, "", 0)</f>
        <v>Yes</v>
      </c>
    </row>
    <row r="32" spans="1:16" x14ac:dyDescent="0.3">
      <c r="A32" s="2" t="s">
        <v>661</v>
      </c>
      <c r="B32" s="8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INDEX(products!$A$2:$G$49, MATCH(orders!$D32, products!$A$2:$A$49, 0), MATCH(orders!I$1, products!$A$1:$G$1, 0))</f>
        <v>Lib</v>
      </c>
      <c r="J32" t="str">
        <f>INDEX(products!$A$2:$G$49, MATCH(orders!$D32, products!$A$2:$A$49, 0), MATCH(orders!J$1, products!$A$1:$G$1, 0))</f>
        <v>M</v>
      </c>
      <c r="K32" s="1">
        <f>INDEX(products!$A$2:$G$49, MATCH(orders!$D32, products!$A$2:$A$49, 0), MATCH(orders!K$1, products!$A$1:$G$1, 0))</f>
        <v>0.2</v>
      </c>
      <c r="L32" s="5">
        <f>INDEX(products!$A$2:$G$49, MATCH(orders!$D32, products!$A$2:$A$49, 0), MATCH(orders!L$1, products!$A$1:$G$1, 0))</f>
        <v>4.3650000000000002</v>
      </c>
      <c r="M32" s="10">
        <f t="shared" si="0"/>
        <v>21.825000000000003</v>
      </c>
      <c r="N32" t="str" cm="1">
        <f t="array" ref="N32">_xlfn.IFS(I32 = "Exc", "Excelsa", I32 = "Ara", "Arabica", I32 = "Lib","Liberica",I32 = "Rob", "Robusta")</f>
        <v>Liberica</v>
      </c>
      <c r="O32" t="str" cm="1">
        <f t="array" ref="O32">_xlfn.IFS(J32 = "M", "Medium", J32 = "L", "Light", J32 = "D","Dark")</f>
        <v>Medium</v>
      </c>
      <c r="P32" t="str">
        <f>_xlfn.XLOOKUP(Orders[[#This Row],[Customer ID]], customers!$A$2:$A$1001, customers!$I$2:$I$1001, "", 0)</f>
        <v>No</v>
      </c>
    </row>
    <row r="33" spans="1:16" x14ac:dyDescent="0.3">
      <c r="A33" s="2" t="s">
        <v>661</v>
      </c>
      <c r="B33" s="8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INDEX(products!$A$2:$G$49, MATCH(orders!$D33, products!$A$2:$A$49, 0), MATCH(orders!I$1, products!$A$1:$G$1, 0))</f>
        <v>Ara</v>
      </c>
      <c r="J33" t="str">
        <f>INDEX(products!$A$2:$G$49, MATCH(orders!$D33, products!$A$2:$A$49, 0), MATCH(orders!J$1, products!$A$1:$G$1, 0))</f>
        <v>D</v>
      </c>
      <c r="K33" s="1">
        <f>INDEX(products!$A$2:$G$49, MATCH(orders!$D33, products!$A$2:$A$49, 0), MATCH(orders!K$1, products!$A$1:$G$1, 0))</f>
        <v>0.5</v>
      </c>
      <c r="L33" s="5">
        <f>INDEX(products!$A$2:$G$49, MATCH(orders!$D33, products!$A$2:$A$49, 0), MATCH(orders!L$1, products!$A$1:$G$1, 0))</f>
        <v>5.97</v>
      </c>
      <c r="M33" s="10">
        <f t="shared" si="0"/>
        <v>35.82</v>
      </c>
      <c r="N33" t="str" cm="1">
        <f t="array" ref="N33">_xlfn.IFS(I33 = "Exc", "Excelsa", I33 = "Ara", "Arabica", I33 = "Lib","Liberica",I33 = "Rob", "Robusta")</f>
        <v>Arabica</v>
      </c>
      <c r="O33" t="str" cm="1">
        <f t="array" ref="O33">_xlfn.IFS(J33 = "M", "Medium", J33 = "L", "Light", J33 = "D","Dark")</f>
        <v>Dark</v>
      </c>
      <c r="P33" t="str">
        <f>_xlfn.XLOOKUP(Orders[[#This Row],[Customer ID]], customers!$A$2:$A$1001, customers!$I$2:$I$1001, "", 0)</f>
        <v>No</v>
      </c>
    </row>
    <row r="34" spans="1:16" x14ac:dyDescent="0.3">
      <c r="A34" s="2" t="s">
        <v>661</v>
      </c>
      <c r="B34" s="8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INDEX(products!$A$2:$G$49, MATCH(orders!$D34, products!$A$2:$A$49, 0), MATCH(orders!I$1, products!$A$1:$G$1, 0))</f>
        <v>Lib</v>
      </c>
      <c r="J34" t="str">
        <f>INDEX(products!$A$2:$G$49, MATCH(orders!$D34, products!$A$2:$A$49, 0), MATCH(orders!J$1, products!$A$1:$G$1, 0))</f>
        <v>M</v>
      </c>
      <c r="K34" s="1">
        <f>INDEX(products!$A$2:$G$49, MATCH(orders!$D34, products!$A$2:$A$49, 0), MATCH(orders!K$1, products!$A$1:$G$1, 0))</f>
        <v>0.5</v>
      </c>
      <c r="L34" s="5">
        <f>INDEX(products!$A$2:$G$49, MATCH(orders!$D34, products!$A$2:$A$49, 0), MATCH(orders!L$1, products!$A$1:$G$1, 0))</f>
        <v>8.73</v>
      </c>
      <c r="M34" s="10">
        <f t="shared" si="0"/>
        <v>52.38</v>
      </c>
      <c r="N34" t="str" cm="1">
        <f t="array" ref="N34">_xlfn.IFS(I34 = "Exc", "Excelsa", I34 = "Ara", "Arabica", I34 = "Lib","Liberica",I34 = "Rob", "Robusta")</f>
        <v>Liberica</v>
      </c>
      <c r="O34" t="str" cm="1">
        <f t="array" ref="O34">_xlfn.IFS(J34 = "M", "Medium", J34 = "L", "Light", J34 = "D","Dark")</f>
        <v>Medium</v>
      </c>
      <c r="P34" t="str">
        <f>_xlfn.XLOOKUP(Orders[[#This Row],[Customer ID]], customers!$A$2:$A$1001, customers!$I$2:$I$1001, "", 0)</f>
        <v>No</v>
      </c>
    </row>
    <row r="35" spans="1:16" x14ac:dyDescent="0.3">
      <c r="A35" s="2" t="s">
        <v>676</v>
      </c>
      <c r="B35" s="8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INDEX(products!$A$2:$G$49, MATCH(orders!$D35, products!$A$2:$A$49, 0), MATCH(orders!I$1, products!$A$1:$G$1, 0))</f>
        <v>Lib</v>
      </c>
      <c r="J35" t="str">
        <f>INDEX(products!$A$2:$G$49, MATCH(orders!$D35, products!$A$2:$A$49, 0), MATCH(orders!J$1, products!$A$1:$G$1, 0))</f>
        <v>L</v>
      </c>
      <c r="K35" s="1">
        <f>INDEX(products!$A$2:$G$49, MATCH(orders!$D35, products!$A$2:$A$49, 0), MATCH(orders!K$1, products!$A$1:$G$1, 0))</f>
        <v>0.2</v>
      </c>
      <c r="L35" s="5">
        <f>INDEX(products!$A$2:$G$49, MATCH(orders!$D35, products!$A$2:$A$49, 0), MATCH(orders!L$1, products!$A$1:$G$1, 0))</f>
        <v>4.7549999999999999</v>
      </c>
      <c r="M35" s="10">
        <f t="shared" si="0"/>
        <v>23.774999999999999</v>
      </c>
      <c r="N35" t="str" cm="1">
        <f t="array" ref="N35">_xlfn.IFS(I35 = "Exc", "Excelsa", I35 = "Ara", "Arabica", I35 = "Lib","Liberica",I35 = "Rob", "Robusta")</f>
        <v>Liberica</v>
      </c>
      <c r="O35" t="str" cm="1">
        <f t="array" ref="O35">_xlfn.IFS(J35 = "M", "Medium", J35 = "L", "Light", J35 = "D","Dark")</f>
        <v>Light</v>
      </c>
      <c r="P35" t="str">
        <f>_xlfn.XLOOKUP(Orders[[#This Row],[Customer ID]], customers!$A$2:$A$1001, customers!$I$2:$I$1001, "", 0)</f>
        <v>No</v>
      </c>
    </row>
    <row r="36" spans="1:16" x14ac:dyDescent="0.3">
      <c r="A36" s="2" t="s">
        <v>681</v>
      </c>
      <c r="B36" s="8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INDEX(products!$A$2:$G$49, MATCH(orders!$D36, products!$A$2:$A$49, 0), MATCH(orders!I$1, products!$A$1:$G$1, 0))</f>
        <v>Lib</v>
      </c>
      <c r="J36" t="str">
        <f>INDEX(products!$A$2:$G$49, MATCH(orders!$D36, products!$A$2:$A$49, 0), MATCH(orders!J$1, products!$A$1:$G$1, 0))</f>
        <v>L</v>
      </c>
      <c r="K36" s="1">
        <f>INDEX(products!$A$2:$G$49, MATCH(orders!$D36, products!$A$2:$A$49, 0), MATCH(orders!K$1, products!$A$1:$G$1, 0))</f>
        <v>0.5</v>
      </c>
      <c r="L36" s="5">
        <f>INDEX(products!$A$2:$G$49, MATCH(orders!$D36, products!$A$2:$A$49, 0), MATCH(orders!L$1, products!$A$1:$G$1, 0))</f>
        <v>9.51</v>
      </c>
      <c r="M36" s="10">
        <f t="shared" si="0"/>
        <v>57.06</v>
      </c>
      <c r="N36" t="str" cm="1">
        <f t="array" ref="N36">_xlfn.IFS(I36 = "Exc", "Excelsa", I36 = "Ara", "Arabica", I36 = "Lib","Liberica",I36 = "Rob", "Robusta")</f>
        <v>Liberica</v>
      </c>
      <c r="O36" t="str" cm="1">
        <f t="array" ref="O36">_xlfn.IFS(J36 = "M", "Medium", J36 = "L", "Light", J36 = "D","Dark")</f>
        <v>Light</v>
      </c>
      <c r="P36" t="str">
        <f>_xlfn.XLOOKUP(Orders[[#This Row],[Customer ID]], customers!$A$2:$A$1001, customers!$I$2:$I$1001, "", 0)</f>
        <v>Yes</v>
      </c>
    </row>
    <row r="37" spans="1:16" x14ac:dyDescent="0.3">
      <c r="A37" s="2" t="s">
        <v>687</v>
      </c>
      <c r="B37" s="8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INDEX(products!$A$2:$G$49, MATCH(orders!$D37, products!$A$2:$A$49, 0), MATCH(orders!I$1, products!$A$1:$G$1, 0))</f>
        <v>Ara</v>
      </c>
      <c r="J37" t="str">
        <f>INDEX(products!$A$2:$G$49, MATCH(orders!$D37, products!$A$2:$A$49, 0), MATCH(orders!J$1, products!$A$1:$G$1, 0))</f>
        <v>D</v>
      </c>
      <c r="K37" s="1">
        <f>INDEX(products!$A$2:$G$49, MATCH(orders!$D37, products!$A$2:$A$49, 0), MATCH(orders!K$1, products!$A$1:$G$1, 0))</f>
        <v>0.5</v>
      </c>
      <c r="L37" s="5">
        <f>INDEX(products!$A$2:$G$49, MATCH(orders!$D37, products!$A$2:$A$49, 0), MATCH(orders!L$1, products!$A$1:$G$1, 0))</f>
        <v>5.97</v>
      </c>
      <c r="M37" s="10">
        <f t="shared" si="0"/>
        <v>35.82</v>
      </c>
      <c r="N37" t="str" cm="1">
        <f t="array" ref="N37">_xlfn.IFS(I37 = "Exc", "Excelsa", I37 = "Ara", "Arabica", I37 = "Lib","Liberica",I37 = "Rob", "Robusta")</f>
        <v>Arabica</v>
      </c>
      <c r="O37" t="str" cm="1">
        <f t="array" ref="O37">_xlfn.IFS(J37 = "M", "Medium", J37 = "L", "Light", J37 = "D","Dark")</f>
        <v>Dark</v>
      </c>
      <c r="P37" t="str">
        <f>_xlfn.XLOOKUP(Orders[[#This Row],[Customer ID]], customers!$A$2:$A$1001, customers!$I$2:$I$1001, "", 0)</f>
        <v>No</v>
      </c>
    </row>
    <row r="38" spans="1:16" x14ac:dyDescent="0.3">
      <c r="A38" s="2" t="s">
        <v>693</v>
      </c>
      <c r="B38" s="8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INDEX(products!$A$2:$G$49, MATCH(orders!$D38, products!$A$2:$A$49, 0), MATCH(orders!I$1, products!$A$1:$G$1, 0))</f>
        <v>Lib</v>
      </c>
      <c r="J38" t="str">
        <f>INDEX(products!$A$2:$G$49, MATCH(orders!$D38, products!$A$2:$A$49, 0), MATCH(orders!J$1, products!$A$1:$G$1, 0))</f>
        <v>M</v>
      </c>
      <c r="K38" s="1">
        <f>INDEX(products!$A$2:$G$49, MATCH(orders!$D38, products!$A$2:$A$49, 0), MATCH(orders!K$1, products!$A$1:$G$1, 0))</f>
        <v>0.2</v>
      </c>
      <c r="L38" s="5">
        <f>INDEX(products!$A$2:$G$49, MATCH(orders!$D38, products!$A$2:$A$49, 0), MATCH(orders!L$1, products!$A$1:$G$1, 0))</f>
        <v>4.3650000000000002</v>
      </c>
      <c r="M38" s="10">
        <f t="shared" si="0"/>
        <v>8.73</v>
      </c>
      <c r="N38" t="str" cm="1">
        <f t="array" ref="N38">_xlfn.IFS(I38 = "Exc", "Excelsa", I38 = "Ara", "Arabica", I38 = "Lib","Liberica",I38 = "Rob", "Robusta")</f>
        <v>Liberica</v>
      </c>
      <c r="O38" t="str" cm="1">
        <f t="array" ref="O38">_xlfn.IFS(J38 = "M", "Medium", J38 = "L", "Light", J38 = "D","Dark")</f>
        <v>Medium</v>
      </c>
      <c r="P38" t="str">
        <f>_xlfn.XLOOKUP(Orders[[#This Row],[Customer ID]], customers!$A$2:$A$1001, customers!$I$2:$I$1001, "", 0)</f>
        <v>No</v>
      </c>
    </row>
    <row r="39" spans="1:16" x14ac:dyDescent="0.3">
      <c r="A39" s="2" t="s">
        <v>699</v>
      </c>
      <c r="B39" s="8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INDEX(products!$A$2:$G$49, MATCH(orders!$D39, products!$A$2:$A$49, 0), MATCH(orders!I$1, products!$A$1:$G$1, 0))</f>
        <v>Lib</v>
      </c>
      <c r="J39" t="str">
        <f>INDEX(products!$A$2:$G$49, MATCH(orders!$D39, products!$A$2:$A$49, 0), MATCH(orders!J$1, products!$A$1:$G$1, 0))</f>
        <v>L</v>
      </c>
      <c r="K39" s="1">
        <f>INDEX(products!$A$2:$G$49, MATCH(orders!$D39, products!$A$2:$A$49, 0), MATCH(orders!K$1, products!$A$1:$G$1, 0))</f>
        <v>0.5</v>
      </c>
      <c r="L39" s="5">
        <f>INDEX(products!$A$2:$G$49, MATCH(orders!$D39, products!$A$2:$A$49, 0), MATCH(orders!L$1, products!$A$1:$G$1, 0))</f>
        <v>9.51</v>
      </c>
      <c r="M39" s="10">
        <f t="shared" si="0"/>
        <v>28.53</v>
      </c>
      <c r="N39" t="str" cm="1">
        <f t="array" ref="N39">_xlfn.IFS(I39 = "Exc", "Excelsa", I39 = "Ara", "Arabica", I39 = "Lib","Liberica",I39 = "Rob", "Robusta")</f>
        <v>Liberica</v>
      </c>
      <c r="O39" t="str" cm="1">
        <f t="array" ref="O39">_xlfn.IFS(J39 = "M", "Medium", J39 = "L", "Light", J39 = "D","Dark")</f>
        <v>Light</v>
      </c>
      <c r="P39" t="str">
        <f>_xlfn.XLOOKUP(Orders[[#This Row],[Customer ID]], customers!$A$2:$A$1001, customers!$I$2:$I$1001, "", 0)</f>
        <v>No</v>
      </c>
    </row>
    <row r="40" spans="1:16" x14ac:dyDescent="0.3">
      <c r="A40" s="2" t="s">
        <v>705</v>
      </c>
      <c r="B40" s="8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INDEX(products!$A$2:$G$49, MATCH(orders!$D40, products!$A$2:$A$49, 0), MATCH(orders!I$1, products!$A$1:$G$1, 0))</f>
        <v>Rob</v>
      </c>
      <c r="J40" t="str">
        <f>INDEX(products!$A$2:$G$49, MATCH(orders!$D40, products!$A$2:$A$49, 0), MATCH(orders!J$1, products!$A$1:$G$1, 0))</f>
        <v>M</v>
      </c>
      <c r="K40" s="1">
        <f>INDEX(products!$A$2:$G$49, MATCH(orders!$D40, products!$A$2:$A$49, 0), MATCH(orders!K$1, products!$A$1:$G$1, 0))</f>
        <v>2.5</v>
      </c>
      <c r="L40" s="5">
        <f>INDEX(products!$A$2:$G$49, MATCH(orders!$D40, products!$A$2:$A$49, 0), MATCH(orders!L$1, products!$A$1:$G$1, 0))</f>
        <v>22.884999999999998</v>
      </c>
      <c r="M40" s="10">
        <f t="shared" si="0"/>
        <v>114.42499999999998</v>
      </c>
      <c r="N40" t="str" cm="1">
        <f t="array" ref="N40">_xlfn.IFS(I40 = "Exc", "Excelsa", I40 = "Ara", "Arabica", I40 = "Lib","Liberica",I40 = "Rob", "Robusta")</f>
        <v>Robusta</v>
      </c>
      <c r="O40" t="str" cm="1">
        <f t="array" ref="O40">_xlfn.IFS(J40 = "M", "Medium", J40 = "L", "Light", J40 = "D","Dark")</f>
        <v>Medium</v>
      </c>
      <c r="P40" t="str">
        <f>_xlfn.XLOOKUP(Orders[[#This Row],[Customer ID]], customers!$A$2:$A$1001, customers!$I$2:$I$1001, "", 0)</f>
        <v>No</v>
      </c>
    </row>
    <row r="41" spans="1:16" x14ac:dyDescent="0.3">
      <c r="A41" s="2" t="s">
        <v>711</v>
      </c>
      <c r="B41" s="8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INDEX(products!$A$2:$G$49, MATCH(orders!$D41, products!$A$2:$A$49, 0), MATCH(orders!I$1, products!$A$1:$G$1, 0))</f>
        <v>Rob</v>
      </c>
      <c r="J41" t="str">
        <f>INDEX(products!$A$2:$G$49, MATCH(orders!$D41, products!$A$2:$A$49, 0), MATCH(orders!J$1, products!$A$1:$G$1, 0))</f>
        <v>M</v>
      </c>
      <c r="K41" s="1">
        <f>INDEX(products!$A$2:$G$49, MATCH(orders!$D41, products!$A$2:$A$49, 0), MATCH(orders!K$1, products!$A$1:$G$1, 0))</f>
        <v>1</v>
      </c>
      <c r="L41" s="5">
        <f>INDEX(products!$A$2:$G$49, MATCH(orders!$D41, products!$A$2:$A$49, 0), MATCH(orders!L$1, products!$A$1:$G$1, 0))</f>
        <v>9.9499999999999993</v>
      </c>
      <c r="M41" s="10">
        <f t="shared" si="0"/>
        <v>59.699999999999996</v>
      </c>
      <c r="N41" t="str" cm="1">
        <f t="array" ref="N41">_xlfn.IFS(I41 = "Exc", "Excelsa", I41 = "Ara", "Arabica", I41 = "Lib","Liberica",I41 = "Rob", "Robusta")</f>
        <v>Robusta</v>
      </c>
      <c r="O41" t="str" cm="1">
        <f t="array" ref="O41">_xlfn.IFS(J41 = "M", "Medium", J41 = "L", "Light", J41 = "D","Dark")</f>
        <v>Medium</v>
      </c>
      <c r="P41" t="str">
        <f>_xlfn.XLOOKUP(Orders[[#This Row],[Customer ID]], customers!$A$2:$A$1001, customers!$I$2:$I$1001, "", 0)</f>
        <v>Yes</v>
      </c>
    </row>
    <row r="42" spans="1:16" x14ac:dyDescent="0.3">
      <c r="A42" s="2" t="s">
        <v>715</v>
      </c>
      <c r="B42" s="8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INDEX(products!$A$2:$G$49, MATCH(orders!$D42, products!$A$2:$A$49, 0), MATCH(orders!I$1, products!$A$1:$G$1, 0))</f>
        <v>Lib</v>
      </c>
      <c r="J42" t="str">
        <f>INDEX(products!$A$2:$G$49, MATCH(orders!$D42, products!$A$2:$A$49, 0), MATCH(orders!J$1, products!$A$1:$G$1, 0))</f>
        <v>M</v>
      </c>
      <c r="K42" s="1">
        <f>INDEX(products!$A$2:$G$49, MATCH(orders!$D42, products!$A$2:$A$49, 0), MATCH(orders!K$1, products!$A$1:$G$1, 0))</f>
        <v>1</v>
      </c>
      <c r="L42" s="5">
        <f>INDEX(products!$A$2:$G$49, MATCH(orders!$D42, products!$A$2:$A$49, 0), MATCH(orders!L$1, products!$A$1:$G$1, 0))</f>
        <v>14.55</v>
      </c>
      <c r="M42" s="10">
        <f t="shared" si="0"/>
        <v>43.650000000000006</v>
      </c>
      <c r="N42" t="str" cm="1">
        <f t="array" ref="N42">_xlfn.IFS(I42 = "Exc", "Excelsa", I42 = "Ara", "Arabica", I42 = "Lib","Liberica",I42 = "Rob", "Robusta")</f>
        <v>Liberica</v>
      </c>
      <c r="O42" t="str" cm="1">
        <f t="array" ref="O42">_xlfn.IFS(J42 = "M", "Medium", J42 = "L", "Light", J42 = "D","Dark")</f>
        <v>Medium</v>
      </c>
      <c r="P42" t="str">
        <f>_xlfn.XLOOKUP(Orders[[#This Row],[Customer ID]], customers!$A$2:$A$1001, customers!$I$2:$I$1001, "", 0)</f>
        <v>No</v>
      </c>
    </row>
    <row r="43" spans="1:16" x14ac:dyDescent="0.3">
      <c r="A43" s="2" t="s">
        <v>720</v>
      </c>
      <c r="B43" s="8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INDEX(products!$A$2:$G$49, MATCH(orders!$D43, products!$A$2:$A$49, 0), MATCH(orders!I$1, products!$A$1:$G$1, 0))</f>
        <v>Exc</v>
      </c>
      <c r="J43" t="str">
        <f>INDEX(products!$A$2:$G$49, MATCH(orders!$D43, products!$A$2:$A$49, 0), MATCH(orders!J$1, products!$A$1:$G$1, 0))</f>
        <v>D</v>
      </c>
      <c r="K43" s="1">
        <f>INDEX(products!$A$2:$G$49, MATCH(orders!$D43, products!$A$2:$A$49, 0), MATCH(orders!K$1, products!$A$1:$G$1, 0))</f>
        <v>0.2</v>
      </c>
      <c r="L43" s="5">
        <f>INDEX(products!$A$2:$G$49, MATCH(orders!$D43, products!$A$2:$A$49, 0), MATCH(orders!L$1, products!$A$1:$G$1, 0))</f>
        <v>3.645</v>
      </c>
      <c r="M43" s="10">
        <f t="shared" si="0"/>
        <v>7.29</v>
      </c>
      <c r="N43" t="str" cm="1">
        <f t="array" ref="N43">_xlfn.IFS(I43 = "Exc", "Excelsa", I43 = "Ara", "Arabica", I43 = "Lib","Liberica",I43 = "Rob", "Robusta")</f>
        <v>Excelsa</v>
      </c>
      <c r="O43" t="str" cm="1">
        <f t="array" ref="O43">_xlfn.IFS(J43 = "M", "Medium", J43 = "L", "Light", J43 = "D","Dark")</f>
        <v>Dark</v>
      </c>
      <c r="P43" t="str">
        <f>_xlfn.XLOOKUP(Orders[[#This Row],[Customer ID]], customers!$A$2:$A$1001, customers!$I$2:$I$1001, "", 0)</f>
        <v>Yes</v>
      </c>
    </row>
    <row r="44" spans="1:16" x14ac:dyDescent="0.3">
      <c r="A44" s="2" t="s">
        <v>726</v>
      </c>
      <c r="B44" s="8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INDEX(products!$A$2:$G$49, MATCH(orders!$D44, products!$A$2:$A$49, 0), MATCH(orders!I$1, products!$A$1:$G$1, 0))</f>
        <v>Rob</v>
      </c>
      <c r="J44" t="str">
        <f>INDEX(products!$A$2:$G$49, MATCH(orders!$D44, products!$A$2:$A$49, 0), MATCH(orders!J$1, products!$A$1:$G$1, 0))</f>
        <v>D</v>
      </c>
      <c r="K44" s="1">
        <f>INDEX(products!$A$2:$G$49, MATCH(orders!$D44, products!$A$2:$A$49, 0), MATCH(orders!K$1, products!$A$1:$G$1, 0))</f>
        <v>0.2</v>
      </c>
      <c r="L44" s="5">
        <f>INDEX(products!$A$2:$G$49, MATCH(orders!$D44, products!$A$2:$A$49, 0), MATCH(orders!L$1, products!$A$1:$G$1, 0))</f>
        <v>2.6849999999999996</v>
      </c>
      <c r="M44" s="10">
        <f t="shared" si="0"/>
        <v>8.0549999999999997</v>
      </c>
      <c r="N44" t="str" cm="1">
        <f t="array" ref="N44">_xlfn.IFS(I44 = "Exc", "Excelsa", I44 = "Ara", "Arabica", I44 = "Lib","Liberica",I44 = "Rob", "Robusta")</f>
        <v>Robusta</v>
      </c>
      <c r="O44" t="str" cm="1">
        <f t="array" ref="O44">_xlfn.IFS(J44 = "M", "Medium", J44 = "L", "Light", J44 = "D","Dark")</f>
        <v>Dark</v>
      </c>
      <c r="P44" t="str">
        <f>_xlfn.XLOOKUP(Orders[[#This Row],[Customer ID]], customers!$A$2:$A$1001, customers!$I$2:$I$1001, "", 0)</f>
        <v>Yes</v>
      </c>
    </row>
    <row r="45" spans="1:16" x14ac:dyDescent="0.3">
      <c r="A45" s="2" t="s">
        <v>733</v>
      </c>
      <c r="B45" s="8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INDEX(products!$A$2:$G$49, MATCH(orders!$D45, products!$A$2:$A$49, 0), MATCH(orders!I$1, products!$A$1:$G$1, 0))</f>
        <v>Lib</v>
      </c>
      <c r="J45" t="str">
        <f>INDEX(products!$A$2:$G$49, MATCH(orders!$D45, products!$A$2:$A$49, 0), MATCH(orders!J$1, products!$A$1:$G$1, 0))</f>
        <v>L</v>
      </c>
      <c r="K45" s="1">
        <f>INDEX(products!$A$2:$G$49, MATCH(orders!$D45, products!$A$2:$A$49, 0), MATCH(orders!K$1, products!$A$1:$G$1, 0))</f>
        <v>2.5</v>
      </c>
      <c r="L45" s="5">
        <f>INDEX(products!$A$2:$G$49, MATCH(orders!$D45, products!$A$2:$A$49, 0), MATCH(orders!L$1, products!$A$1:$G$1, 0))</f>
        <v>36.454999999999998</v>
      </c>
      <c r="M45" s="10">
        <f t="shared" si="0"/>
        <v>72.91</v>
      </c>
      <c r="N45" t="str" cm="1">
        <f t="array" ref="N45">_xlfn.IFS(I45 = "Exc", "Excelsa", I45 = "Ara", "Arabica", I45 = "Lib","Liberica",I45 = "Rob", "Robusta")</f>
        <v>Liberica</v>
      </c>
      <c r="O45" t="str" cm="1">
        <f t="array" ref="O45">_xlfn.IFS(J45 = "M", "Medium", J45 = "L", "Light", J45 = "D","Dark")</f>
        <v>Light</v>
      </c>
      <c r="P45" t="str">
        <f>_xlfn.XLOOKUP(Orders[[#This Row],[Customer ID]], customers!$A$2:$A$1001, customers!$I$2:$I$1001, "", 0)</f>
        <v>No</v>
      </c>
    </row>
    <row r="46" spans="1:16" x14ac:dyDescent="0.3">
      <c r="A46" s="2" t="s">
        <v>738</v>
      </c>
      <c r="B46" s="8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INDEX(products!$A$2:$G$49, MATCH(orders!$D46, products!$A$2:$A$49, 0), MATCH(orders!I$1, products!$A$1:$G$1, 0))</f>
        <v>Exc</v>
      </c>
      <c r="J46" t="str">
        <f>INDEX(products!$A$2:$G$49, MATCH(orders!$D46, products!$A$2:$A$49, 0), MATCH(orders!J$1, products!$A$1:$G$1, 0))</f>
        <v>M</v>
      </c>
      <c r="K46" s="1">
        <f>INDEX(products!$A$2:$G$49, MATCH(orders!$D46, products!$A$2:$A$49, 0), MATCH(orders!K$1, products!$A$1:$G$1, 0))</f>
        <v>0.5</v>
      </c>
      <c r="L46" s="5">
        <f>INDEX(products!$A$2:$G$49, MATCH(orders!$D46, products!$A$2:$A$49, 0), MATCH(orders!L$1, products!$A$1:$G$1, 0))</f>
        <v>8.25</v>
      </c>
      <c r="M46" s="10">
        <f t="shared" si="0"/>
        <v>16.5</v>
      </c>
      <c r="N46" t="str" cm="1">
        <f t="array" ref="N46">_xlfn.IFS(I46 = "Exc", "Excelsa", I46 = "Ara", "Arabica", I46 = "Lib","Liberica",I46 = "Rob", "Robusta")</f>
        <v>Excelsa</v>
      </c>
      <c r="O46" t="str" cm="1">
        <f t="array" ref="O46">_xlfn.IFS(J46 = "M", "Medium", J46 = "L", "Light", J46 = "D","Dark")</f>
        <v>Medium</v>
      </c>
      <c r="P46" t="str">
        <f>_xlfn.XLOOKUP(Orders[[#This Row],[Customer ID]], customers!$A$2:$A$1001, customers!$I$2:$I$1001, "", 0)</f>
        <v>Yes</v>
      </c>
    </row>
    <row r="47" spans="1:16" x14ac:dyDescent="0.3">
      <c r="A47" s="2" t="s">
        <v>744</v>
      </c>
      <c r="B47" s="8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INDEX(products!$A$2:$G$49, MATCH(orders!$D47, products!$A$2:$A$49, 0), MATCH(orders!I$1, products!$A$1:$G$1, 0))</f>
        <v>Lib</v>
      </c>
      <c r="J47" t="str">
        <f>INDEX(products!$A$2:$G$49, MATCH(orders!$D47, products!$A$2:$A$49, 0), MATCH(orders!J$1, products!$A$1:$G$1, 0))</f>
        <v>D</v>
      </c>
      <c r="K47" s="1">
        <f>INDEX(products!$A$2:$G$49, MATCH(orders!$D47, products!$A$2:$A$49, 0), MATCH(orders!K$1, products!$A$1:$G$1, 0))</f>
        <v>2.5</v>
      </c>
      <c r="L47" s="5">
        <f>INDEX(products!$A$2:$G$49, MATCH(orders!$D47, products!$A$2:$A$49, 0), MATCH(orders!L$1, products!$A$1:$G$1, 0))</f>
        <v>29.784999999999997</v>
      </c>
      <c r="M47" s="10">
        <f t="shared" si="0"/>
        <v>178.70999999999998</v>
      </c>
      <c r="N47" t="str" cm="1">
        <f t="array" ref="N47">_xlfn.IFS(I47 = "Exc", "Excelsa", I47 = "Ara", "Arabica", I47 = "Lib","Liberica",I47 = "Rob", "Robusta")</f>
        <v>Liberica</v>
      </c>
      <c r="O47" t="str" cm="1">
        <f t="array" ref="O47">_xlfn.IFS(J47 = "M", "Medium", J47 = "L", "Light", J47 = "D","Dark")</f>
        <v>Dark</v>
      </c>
      <c r="P47" t="str">
        <f>_xlfn.XLOOKUP(Orders[[#This Row],[Customer ID]], customers!$A$2:$A$1001, customers!$I$2:$I$1001, "", 0)</f>
        <v>No</v>
      </c>
    </row>
    <row r="48" spans="1:16" x14ac:dyDescent="0.3">
      <c r="A48" s="2" t="s">
        <v>750</v>
      </c>
      <c r="B48" s="8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INDEX(products!$A$2:$G$49, MATCH(orders!$D48, products!$A$2:$A$49, 0), MATCH(orders!I$1, products!$A$1:$G$1, 0))</f>
        <v>Exc</v>
      </c>
      <c r="J48" t="str">
        <f>INDEX(products!$A$2:$G$49, MATCH(orders!$D48, products!$A$2:$A$49, 0), MATCH(orders!J$1, products!$A$1:$G$1, 0))</f>
        <v>M</v>
      </c>
      <c r="K48" s="1">
        <f>INDEX(products!$A$2:$G$49, MATCH(orders!$D48, products!$A$2:$A$49, 0), MATCH(orders!K$1, products!$A$1:$G$1, 0))</f>
        <v>2.5</v>
      </c>
      <c r="L48" s="5">
        <f>INDEX(products!$A$2:$G$49, MATCH(orders!$D48, products!$A$2:$A$49, 0), MATCH(orders!L$1, products!$A$1:$G$1, 0))</f>
        <v>31.624999999999996</v>
      </c>
      <c r="M48" s="10">
        <f t="shared" si="0"/>
        <v>63.249999999999993</v>
      </c>
      <c r="N48" t="str" cm="1">
        <f t="array" ref="N48">_xlfn.IFS(I48 = "Exc", "Excelsa", I48 = "Ara", "Arabica", I48 = "Lib","Liberica",I48 = "Rob", "Robusta")</f>
        <v>Excelsa</v>
      </c>
      <c r="O48" t="str" cm="1">
        <f t="array" ref="O48">_xlfn.IFS(J48 = "M", "Medium", J48 = "L", "Light", J48 = "D","Dark")</f>
        <v>Medium</v>
      </c>
      <c r="P48" t="str">
        <f>_xlfn.XLOOKUP(Orders[[#This Row],[Customer ID]], customers!$A$2:$A$1001, customers!$I$2:$I$1001, "", 0)</f>
        <v>Yes</v>
      </c>
    </row>
    <row r="49" spans="1:16" x14ac:dyDescent="0.3">
      <c r="A49" s="2" t="s">
        <v>755</v>
      </c>
      <c r="B49" s="8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INDEX(products!$A$2:$G$49, MATCH(orders!$D49, products!$A$2:$A$49, 0), MATCH(orders!I$1, products!$A$1:$G$1, 0))</f>
        <v>Ara</v>
      </c>
      <c r="J49" t="str">
        <f>INDEX(products!$A$2:$G$49, MATCH(orders!$D49, products!$A$2:$A$49, 0), MATCH(orders!J$1, products!$A$1:$G$1, 0))</f>
        <v>L</v>
      </c>
      <c r="K49" s="1">
        <f>INDEX(products!$A$2:$G$49, MATCH(orders!$D49, products!$A$2:$A$49, 0), MATCH(orders!K$1, products!$A$1:$G$1, 0))</f>
        <v>0.2</v>
      </c>
      <c r="L49" s="5">
        <f>INDEX(products!$A$2:$G$49, MATCH(orders!$D49, products!$A$2:$A$49, 0), MATCH(orders!L$1, products!$A$1:$G$1, 0))</f>
        <v>3.8849999999999998</v>
      </c>
      <c r="M49" s="10">
        <f t="shared" si="0"/>
        <v>7.77</v>
      </c>
      <c r="N49" t="str" cm="1">
        <f t="array" ref="N49">_xlfn.IFS(I49 = "Exc", "Excelsa", I49 = "Ara", "Arabica", I49 = "Lib","Liberica",I49 = "Rob", "Robusta")</f>
        <v>Arabica</v>
      </c>
      <c r="O49" t="str" cm="1">
        <f t="array" ref="O49">_xlfn.IFS(J49 = "M", "Medium", J49 = "L", "Light", J49 = "D","Dark")</f>
        <v>Light</v>
      </c>
      <c r="P49" t="str">
        <f>_xlfn.XLOOKUP(Orders[[#This Row],[Customer ID]], customers!$A$2:$A$1001, customers!$I$2:$I$1001, "", 0)</f>
        <v>Yes</v>
      </c>
    </row>
    <row r="50" spans="1:16" x14ac:dyDescent="0.3">
      <c r="A50" s="2" t="s">
        <v>761</v>
      </c>
      <c r="B50" s="8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INDEX(products!$A$2:$G$49, MATCH(orders!$D50, products!$A$2:$A$49, 0), MATCH(orders!I$1, products!$A$1:$G$1, 0))</f>
        <v>Ara</v>
      </c>
      <c r="J50" t="str">
        <f>INDEX(products!$A$2:$G$49, MATCH(orders!$D50, products!$A$2:$A$49, 0), MATCH(orders!J$1, products!$A$1:$G$1, 0))</f>
        <v>D</v>
      </c>
      <c r="K50" s="1">
        <f>INDEX(products!$A$2:$G$49, MATCH(orders!$D50, products!$A$2:$A$49, 0), MATCH(orders!K$1, products!$A$1:$G$1, 0))</f>
        <v>2.5</v>
      </c>
      <c r="L50" s="5">
        <f>INDEX(products!$A$2:$G$49, MATCH(orders!$D50, products!$A$2:$A$49, 0), MATCH(orders!L$1, products!$A$1:$G$1, 0))</f>
        <v>22.884999999999998</v>
      </c>
      <c r="M50" s="10">
        <f t="shared" si="0"/>
        <v>91.539999999999992</v>
      </c>
      <c r="N50" t="str" cm="1">
        <f t="array" ref="N50">_xlfn.IFS(I50 = "Exc", "Excelsa", I50 = "Ara", "Arabica", I50 = "Lib","Liberica",I50 = "Rob", "Robusta")</f>
        <v>Arabica</v>
      </c>
      <c r="O50" t="str" cm="1">
        <f t="array" ref="O50">_xlfn.IFS(J50 = "M", "Medium", J50 = "L", "Light", J50 = "D","Dark")</f>
        <v>Dark</v>
      </c>
      <c r="P50" t="str">
        <f>_xlfn.XLOOKUP(Orders[[#This Row],[Customer ID]], customers!$A$2:$A$1001, customers!$I$2:$I$1001, "", 0)</f>
        <v>No</v>
      </c>
    </row>
    <row r="51" spans="1:16" x14ac:dyDescent="0.3">
      <c r="A51" s="2" t="s">
        <v>766</v>
      </c>
      <c r="B51" s="8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INDEX(products!$A$2:$G$49, MATCH(orders!$D51, products!$A$2:$A$49, 0), MATCH(orders!I$1, products!$A$1:$G$1, 0))</f>
        <v>Ara</v>
      </c>
      <c r="J51" t="str">
        <f>INDEX(products!$A$2:$G$49, MATCH(orders!$D51, products!$A$2:$A$49, 0), MATCH(orders!J$1, products!$A$1:$G$1, 0))</f>
        <v>L</v>
      </c>
      <c r="K51" s="1">
        <f>INDEX(products!$A$2:$G$49, MATCH(orders!$D51, products!$A$2:$A$49, 0), MATCH(orders!K$1, products!$A$1:$G$1, 0))</f>
        <v>1</v>
      </c>
      <c r="L51" s="5">
        <f>INDEX(products!$A$2:$G$49, MATCH(orders!$D51, products!$A$2:$A$49, 0), MATCH(orders!L$1, products!$A$1:$G$1, 0))</f>
        <v>12.95</v>
      </c>
      <c r="M51" s="10">
        <f t="shared" si="0"/>
        <v>38.849999999999994</v>
      </c>
      <c r="N51" t="str" cm="1">
        <f t="array" ref="N51">_xlfn.IFS(I51 = "Exc", "Excelsa", I51 = "Ara", "Arabica", I51 = "Lib","Liberica",I51 = "Rob", "Robusta")</f>
        <v>Arabica</v>
      </c>
      <c r="O51" t="str" cm="1">
        <f t="array" ref="O51">_xlfn.IFS(J51 = "M", "Medium", J51 = "L", "Light", J51 = "D","Dark")</f>
        <v>Light</v>
      </c>
      <c r="P51" t="str">
        <f>_xlfn.XLOOKUP(Orders[[#This Row],[Customer ID]], customers!$A$2:$A$1001, customers!$I$2:$I$1001, "", 0)</f>
        <v>No</v>
      </c>
    </row>
    <row r="52" spans="1:16" x14ac:dyDescent="0.3">
      <c r="A52" s="2" t="s">
        <v>772</v>
      </c>
      <c r="B52" s="8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INDEX(products!$A$2:$G$49, MATCH(orders!$D52, products!$A$2:$A$49, 0), MATCH(orders!I$1, products!$A$1:$G$1, 0))</f>
        <v>Lib</v>
      </c>
      <c r="J52" t="str">
        <f>INDEX(products!$A$2:$G$49, MATCH(orders!$D52, products!$A$2:$A$49, 0), MATCH(orders!J$1, products!$A$1:$G$1, 0))</f>
        <v>D</v>
      </c>
      <c r="K52" s="1">
        <f>INDEX(products!$A$2:$G$49, MATCH(orders!$D52, products!$A$2:$A$49, 0), MATCH(orders!K$1, products!$A$1:$G$1, 0))</f>
        <v>0.5</v>
      </c>
      <c r="L52" s="5">
        <f>INDEX(products!$A$2:$G$49, MATCH(orders!$D52, products!$A$2:$A$49, 0), MATCH(orders!L$1, products!$A$1:$G$1, 0))</f>
        <v>7.77</v>
      </c>
      <c r="M52" s="10">
        <f t="shared" si="0"/>
        <v>15.54</v>
      </c>
      <c r="N52" t="str" cm="1">
        <f t="array" ref="N52">_xlfn.IFS(I52 = "Exc", "Excelsa", I52 = "Ara", "Arabica", I52 = "Lib","Liberica",I52 = "Rob", "Robusta")</f>
        <v>Liberica</v>
      </c>
      <c r="O52" t="str" cm="1">
        <f t="array" ref="O52">_xlfn.IFS(J52 = "M", "Medium", J52 = "L", "Light", J52 = "D","Dark")</f>
        <v>Dark</v>
      </c>
      <c r="P52" t="str">
        <f>_xlfn.XLOOKUP(Orders[[#This Row],[Customer ID]], customers!$A$2:$A$1001, customers!$I$2:$I$1001, "", 0)</f>
        <v>No</v>
      </c>
    </row>
    <row r="53" spans="1:16" x14ac:dyDescent="0.3">
      <c r="A53" s="2" t="s">
        <v>778</v>
      </c>
      <c r="B53" s="8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INDEX(products!$A$2:$G$49, MATCH(orders!$D53, products!$A$2:$A$49, 0), MATCH(orders!I$1, products!$A$1:$G$1, 0))</f>
        <v>Lib</v>
      </c>
      <c r="J53" t="str">
        <f>INDEX(products!$A$2:$G$49, MATCH(orders!$D53, products!$A$2:$A$49, 0), MATCH(orders!J$1, products!$A$1:$G$1, 0))</f>
        <v>L</v>
      </c>
      <c r="K53" s="1">
        <f>INDEX(products!$A$2:$G$49, MATCH(orders!$D53, products!$A$2:$A$49, 0), MATCH(orders!K$1, products!$A$1:$G$1, 0))</f>
        <v>2.5</v>
      </c>
      <c r="L53" s="5">
        <f>INDEX(products!$A$2:$G$49, MATCH(orders!$D53, products!$A$2:$A$49, 0), MATCH(orders!L$1, products!$A$1:$G$1, 0))</f>
        <v>36.454999999999998</v>
      </c>
      <c r="M53" s="10">
        <f t="shared" si="0"/>
        <v>145.82</v>
      </c>
      <c r="N53" t="str" cm="1">
        <f t="array" ref="N53">_xlfn.IFS(I53 = "Exc", "Excelsa", I53 = "Ara", "Arabica", I53 = "Lib","Liberica",I53 = "Rob", "Robusta")</f>
        <v>Liberica</v>
      </c>
      <c r="O53" t="str" cm="1">
        <f t="array" ref="O53">_xlfn.IFS(J53 = "M", "Medium", J53 = "L", "Light", J53 = "D","Dark")</f>
        <v>Light</v>
      </c>
      <c r="P53" t="str">
        <f>_xlfn.XLOOKUP(Orders[[#This Row],[Customer ID]], customers!$A$2:$A$1001, customers!$I$2:$I$1001, "", 0)</f>
        <v>Yes</v>
      </c>
    </row>
    <row r="54" spans="1:16" x14ac:dyDescent="0.3">
      <c r="A54" s="2" t="s">
        <v>784</v>
      </c>
      <c r="B54" s="8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INDEX(products!$A$2:$G$49, MATCH(orders!$D54, products!$A$2:$A$49, 0), MATCH(orders!I$1, products!$A$1:$G$1, 0))</f>
        <v>Rob</v>
      </c>
      <c r="J54" t="str">
        <f>INDEX(products!$A$2:$G$49, MATCH(orders!$D54, products!$A$2:$A$49, 0), MATCH(orders!J$1, products!$A$1:$G$1, 0))</f>
        <v>M</v>
      </c>
      <c r="K54" s="1">
        <f>INDEX(products!$A$2:$G$49, MATCH(orders!$D54, products!$A$2:$A$49, 0), MATCH(orders!K$1, products!$A$1:$G$1, 0))</f>
        <v>0.5</v>
      </c>
      <c r="L54" s="5">
        <f>INDEX(products!$A$2:$G$49, MATCH(orders!$D54, products!$A$2:$A$49, 0), MATCH(orders!L$1, products!$A$1:$G$1, 0))</f>
        <v>5.97</v>
      </c>
      <c r="M54" s="10">
        <f t="shared" si="0"/>
        <v>29.849999999999998</v>
      </c>
      <c r="N54" t="str" cm="1">
        <f t="array" ref="N54">_xlfn.IFS(I54 = "Exc", "Excelsa", I54 = "Ara", "Arabica", I54 = "Lib","Liberica",I54 = "Rob", "Robusta")</f>
        <v>Robusta</v>
      </c>
      <c r="O54" t="str" cm="1">
        <f t="array" ref="O54">_xlfn.IFS(J54 = "M", "Medium", J54 = "L", "Light", J54 = "D","Dark")</f>
        <v>Medium</v>
      </c>
      <c r="P54" t="str">
        <f>_xlfn.XLOOKUP(Orders[[#This Row],[Customer ID]], customers!$A$2:$A$1001, customers!$I$2:$I$1001, "", 0)</f>
        <v>No</v>
      </c>
    </row>
    <row r="55" spans="1:16" x14ac:dyDescent="0.3">
      <c r="A55" s="2" t="s">
        <v>784</v>
      </c>
      <c r="B55" s="8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INDEX(products!$A$2:$G$49, MATCH(orders!$D55, products!$A$2:$A$49, 0), MATCH(orders!I$1, products!$A$1:$G$1, 0))</f>
        <v>Lib</v>
      </c>
      <c r="J55" t="str">
        <f>INDEX(products!$A$2:$G$49, MATCH(orders!$D55, products!$A$2:$A$49, 0), MATCH(orders!J$1, products!$A$1:$G$1, 0))</f>
        <v>L</v>
      </c>
      <c r="K55" s="1">
        <f>INDEX(products!$A$2:$G$49, MATCH(orders!$D55, products!$A$2:$A$49, 0), MATCH(orders!K$1, products!$A$1:$G$1, 0))</f>
        <v>2.5</v>
      </c>
      <c r="L55" s="5">
        <f>INDEX(products!$A$2:$G$49, MATCH(orders!$D55, products!$A$2:$A$49, 0), MATCH(orders!L$1, products!$A$1:$G$1, 0))</f>
        <v>36.454999999999998</v>
      </c>
      <c r="M55" s="10">
        <f t="shared" si="0"/>
        <v>72.91</v>
      </c>
      <c r="N55" t="str" cm="1">
        <f t="array" ref="N55">_xlfn.IFS(I55 = "Exc", "Excelsa", I55 = "Ara", "Arabica", I55 = "Lib","Liberica",I55 = "Rob", "Robusta")</f>
        <v>Liberica</v>
      </c>
      <c r="O55" t="str" cm="1">
        <f t="array" ref="O55">_xlfn.IFS(J55 = "M", "Medium", J55 = "L", "Light", J55 = "D","Dark")</f>
        <v>Light</v>
      </c>
      <c r="P55" t="str">
        <f>_xlfn.XLOOKUP(Orders[[#This Row],[Customer ID]], customers!$A$2:$A$1001, customers!$I$2:$I$1001, "", 0)</f>
        <v>No</v>
      </c>
    </row>
    <row r="56" spans="1:16" x14ac:dyDescent="0.3">
      <c r="A56" s="2" t="s">
        <v>794</v>
      </c>
      <c r="B56" s="8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INDEX(products!$A$2:$G$49, MATCH(orders!$D56, products!$A$2:$A$49, 0), MATCH(orders!I$1, products!$A$1:$G$1, 0))</f>
        <v>Lib</v>
      </c>
      <c r="J56" t="str">
        <f>INDEX(products!$A$2:$G$49, MATCH(orders!$D56, products!$A$2:$A$49, 0), MATCH(orders!J$1, products!$A$1:$G$1, 0))</f>
        <v>M</v>
      </c>
      <c r="K56" s="1">
        <f>INDEX(products!$A$2:$G$49, MATCH(orders!$D56, products!$A$2:$A$49, 0), MATCH(orders!K$1, products!$A$1:$G$1, 0))</f>
        <v>1</v>
      </c>
      <c r="L56" s="5">
        <f>INDEX(products!$A$2:$G$49, MATCH(orders!$D56, products!$A$2:$A$49, 0), MATCH(orders!L$1, products!$A$1:$G$1, 0))</f>
        <v>14.55</v>
      </c>
      <c r="M56" s="10">
        <f t="shared" si="0"/>
        <v>72.75</v>
      </c>
      <c r="N56" t="str" cm="1">
        <f t="array" ref="N56">_xlfn.IFS(I56 = "Exc", "Excelsa", I56 = "Ara", "Arabica", I56 = "Lib","Liberica",I56 = "Rob", "Robusta")</f>
        <v>Liberica</v>
      </c>
      <c r="O56" t="str" cm="1">
        <f t="array" ref="O56">_xlfn.IFS(J56 = "M", "Medium", J56 = "L", "Light", J56 = "D","Dark")</f>
        <v>Medium</v>
      </c>
      <c r="P56" t="str">
        <f>_xlfn.XLOOKUP(Orders[[#This Row],[Customer ID]], customers!$A$2:$A$1001, customers!$I$2:$I$1001, "", 0)</f>
        <v>No</v>
      </c>
    </row>
    <row r="57" spans="1:16" x14ac:dyDescent="0.3">
      <c r="A57" s="2" t="s">
        <v>800</v>
      </c>
      <c r="B57" s="8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INDEX(products!$A$2:$G$49, MATCH(orders!$D57, products!$A$2:$A$49, 0), MATCH(orders!I$1, products!$A$1:$G$1, 0))</f>
        <v>Lib</v>
      </c>
      <c r="J57" t="str">
        <f>INDEX(products!$A$2:$G$49, MATCH(orders!$D57, products!$A$2:$A$49, 0), MATCH(orders!J$1, products!$A$1:$G$1, 0))</f>
        <v>L</v>
      </c>
      <c r="K57" s="1">
        <f>INDEX(products!$A$2:$G$49, MATCH(orders!$D57, products!$A$2:$A$49, 0), MATCH(orders!K$1, products!$A$1:$G$1, 0))</f>
        <v>1</v>
      </c>
      <c r="L57" s="5">
        <f>INDEX(products!$A$2:$G$49, MATCH(orders!$D57, products!$A$2:$A$49, 0), MATCH(orders!L$1, products!$A$1:$G$1, 0))</f>
        <v>15.85</v>
      </c>
      <c r="M57" s="10">
        <f t="shared" si="0"/>
        <v>47.55</v>
      </c>
      <c r="N57" t="str" cm="1">
        <f t="array" ref="N57">_xlfn.IFS(I57 = "Exc", "Excelsa", I57 = "Ara", "Arabica", I57 = "Lib","Liberica",I57 = "Rob", "Robusta")</f>
        <v>Liberica</v>
      </c>
      <c r="O57" t="str" cm="1">
        <f t="array" ref="O57">_xlfn.IFS(J57 = "M", "Medium", J57 = "L", "Light", J57 = "D","Dark")</f>
        <v>Light</v>
      </c>
      <c r="P57" t="str">
        <f>_xlfn.XLOOKUP(Orders[[#This Row],[Customer ID]], customers!$A$2:$A$1001, customers!$I$2:$I$1001, "", 0)</f>
        <v>No</v>
      </c>
    </row>
    <row r="58" spans="1:16" x14ac:dyDescent="0.3">
      <c r="A58" s="2" t="s">
        <v>805</v>
      </c>
      <c r="B58" s="8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INDEX(products!$A$2:$G$49, MATCH(orders!$D58, products!$A$2:$A$49, 0), MATCH(orders!I$1, products!$A$1:$G$1, 0))</f>
        <v>Exc</v>
      </c>
      <c r="J58" t="str">
        <f>INDEX(products!$A$2:$G$49, MATCH(orders!$D58, products!$A$2:$A$49, 0), MATCH(orders!J$1, products!$A$1:$G$1, 0))</f>
        <v>D</v>
      </c>
      <c r="K58" s="1">
        <f>INDEX(products!$A$2:$G$49, MATCH(orders!$D58, products!$A$2:$A$49, 0), MATCH(orders!K$1, products!$A$1:$G$1, 0))</f>
        <v>0.2</v>
      </c>
      <c r="L58" s="5">
        <f>INDEX(products!$A$2:$G$49, MATCH(orders!$D58, products!$A$2:$A$49, 0), MATCH(orders!L$1, products!$A$1:$G$1, 0))</f>
        <v>3.645</v>
      </c>
      <c r="M58" s="10">
        <f t="shared" si="0"/>
        <v>10.935</v>
      </c>
      <c r="N58" t="str" cm="1">
        <f t="array" ref="N58">_xlfn.IFS(I58 = "Exc", "Excelsa", I58 = "Ara", "Arabica", I58 = "Lib","Liberica",I58 = "Rob", "Robusta")</f>
        <v>Excelsa</v>
      </c>
      <c r="O58" t="str" cm="1">
        <f t="array" ref="O58">_xlfn.IFS(J58 = "M", "Medium", J58 = "L", "Light", J58 = "D","Dark")</f>
        <v>Dark</v>
      </c>
      <c r="P58" t="str">
        <f>_xlfn.XLOOKUP(Orders[[#This Row],[Customer ID]], customers!$A$2:$A$1001, customers!$I$2:$I$1001, "", 0)</f>
        <v>Yes</v>
      </c>
    </row>
    <row r="59" spans="1:16" x14ac:dyDescent="0.3">
      <c r="A59" s="2" t="s">
        <v>811</v>
      </c>
      <c r="B59" s="8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INDEX(products!$A$2:$G$49, MATCH(orders!$D59, products!$A$2:$A$49, 0), MATCH(orders!I$1, products!$A$1:$G$1, 0))</f>
        <v>Exc</v>
      </c>
      <c r="J59" t="str">
        <f>INDEX(products!$A$2:$G$49, MATCH(orders!$D59, products!$A$2:$A$49, 0), MATCH(orders!J$1, products!$A$1:$G$1, 0))</f>
        <v>L</v>
      </c>
      <c r="K59" s="1">
        <f>INDEX(products!$A$2:$G$49, MATCH(orders!$D59, products!$A$2:$A$49, 0), MATCH(orders!K$1, products!$A$1:$G$1, 0))</f>
        <v>1</v>
      </c>
      <c r="L59" s="5">
        <f>INDEX(products!$A$2:$G$49, MATCH(orders!$D59, products!$A$2:$A$49, 0), MATCH(orders!L$1, products!$A$1:$G$1, 0))</f>
        <v>14.85</v>
      </c>
      <c r="M59" s="10">
        <f t="shared" si="0"/>
        <v>59.4</v>
      </c>
      <c r="N59" t="str" cm="1">
        <f t="array" ref="N59">_xlfn.IFS(I59 = "Exc", "Excelsa", I59 = "Ara", "Arabica", I59 = "Lib","Liberica",I59 = "Rob", "Robusta")</f>
        <v>Excelsa</v>
      </c>
      <c r="O59" t="str" cm="1">
        <f t="array" ref="O59">_xlfn.IFS(J59 = "M", "Medium", J59 = "L", "Light", J59 = "D","Dark")</f>
        <v>Light</v>
      </c>
      <c r="P59" t="str">
        <f>_xlfn.XLOOKUP(Orders[[#This Row],[Customer ID]], customers!$A$2:$A$1001, customers!$I$2:$I$1001, "", 0)</f>
        <v>No</v>
      </c>
    </row>
    <row r="60" spans="1:16" x14ac:dyDescent="0.3">
      <c r="A60" s="2" t="s">
        <v>817</v>
      </c>
      <c r="B60" s="8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INDEX(products!$A$2:$G$49, MATCH(orders!$D60, products!$A$2:$A$49, 0), MATCH(orders!I$1, products!$A$1:$G$1, 0))</f>
        <v>Lib</v>
      </c>
      <c r="J60" t="str">
        <f>INDEX(products!$A$2:$G$49, MATCH(orders!$D60, products!$A$2:$A$49, 0), MATCH(orders!J$1, products!$A$1:$G$1, 0))</f>
        <v>D</v>
      </c>
      <c r="K60" s="1">
        <f>INDEX(products!$A$2:$G$49, MATCH(orders!$D60, products!$A$2:$A$49, 0), MATCH(orders!K$1, products!$A$1:$G$1, 0))</f>
        <v>2.5</v>
      </c>
      <c r="L60" s="5">
        <f>INDEX(products!$A$2:$G$49, MATCH(orders!$D60, products!$A$2:$A$49, 0), MATCH(orders!L$1, products!$A$1:$G$1, 0))</f>
        <v>29.784999999999997</v>
      </c>
      <c r="M60" s="10">
        <f t="shared" si="0"/>
        <v>89.35499999999999</v>
      </c>
      <c r="N60" t="str" cm="1">
        <f t="array" ref="N60">_xlfn.IFS(I60 = "Exc", "Excelsa", I60 = "Ara", "Arabica", I60 = "Lib","Liberica",I60 = "Rob", "Robusta")</f>
        <v>Liberica</v>
      </c>
      <c r="O60" t="str" cm="1">
        <f t="array" ref="O60">_xlfn.IFS(J60 = "M", "Medium", J60 = "L", "Light", J60 = "D","Dark")</f>
        <v>Dark</v>
      </c>
      <c r="P60" t="str">
        <f>_xlfn.XLOOKUP(Orders[[#This Row],[Customer ID]], customers!$A$2:$A$1001, customers!$I$2:$I$1001, "", 0)</f>
        <v>Yes</v>
      </c>
    </row>
    <row r="61" spans="1:16" x14ac:dyDescent="0.3">
      <c r="A61" s="2" t="s">
        <v>822</v>
      </c>
      <c r="B61" s="8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INDEX(products!$A$2:$G$49, MATCH(orders!$D61, products!$A$2:$A$49, 0), MATCH(orders!I$1, products!$A$1:$G$1, 0))</f>
        <v>Lib</v>
      </c>
      <c r="J61" t="str">
        <f>INDEX(products!$A$2:$G$49, MATCH(orders!$D61, products!$A$2:$A$49, 0), MATCH(orders!J$1, products!$A$1:$G$1, 0))</f>
        <v>M</v>
      </c>
      <c r="K61" s="1">
        <f>INDEX(products!$A$2:$G$49, MATCH(orders!$D61, products!$A$2:$A$49, 0), MATCH(orders!K$1, products!$A$1:$G$1, 0))</f>
        <v>0.5</v>
      </c>
      <c r="L61" s="5">
        <f>INDEX(products!$A$2:$G$49, MATCH(orders!$D61, products!$A$2:$A$49, 0), MATCH(orders!L$1, products!$A$1:$G$1, 0))</f>
        <v>8.73</v>
      </c>
      <c r="M61" s="10">
        <f t="shared" si="0"/>
        <v>26.19</v>
      </c>
      <c r="N61" t="str" cm="1">
        <f t="array" ref="N61">_xlfn.IFS(I61 = "Exc", "Excelsa", I61 = "Ara", "Arabica", I61 = "Lib","Liberica",I61 = "Rob", "Robusta")</f>
        <v>Liberica</v>
      </c>
      <c r="O61" t="str" cm="1">
        <f t="array" ref="O61">_xlfn.IFS(J61 = "M", "Medium", J61 = "L", "Light", J61 = "D","Dark")</f>
        <v>Medium</v>
      </c>
      <c r="P61" t="str">
        <f>_xlfn.XLOOKUP(Orders[[#This Row],[Customer ID]], customers!$A$2:$A$1001, customers!$I$2:$I$1001, "", 0)</f>
        <v>Yes</v>
      </c>
    </row>
    <row r="62" spans="1:16" x14ac:dyDescent="0.3">
      <c r="A62" s="2" t="s">
        <v>827</v>
      </c>
      <c r="B62" s="8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INDEX(products!$A$2:$G$49, MATCH(orders!$D62, products!$A$2:$A$49, 0), MATCH(orders!I$1, products!$A$1:$G$1, 0))</f>
        <v>Ara</v>
      </c>
      <c r="J62" t="str">
        <f>INDEX(products!$A$2:$G$49, MATCH(orders!$D62, products!$A$2:$A$49, 0), MATCH(orders!J$1, products!$A$1:$G$1, 0))</f>
        <v>D</v>
      </c>
      <c r="K62" s="1">
        <f>INDEX(products!$A$2:$G$49, MATCH(orders!$D62, products!$A$2:$A$49, 0), MATCH(orders!K$1, products!$A$1:$G$1, 0))</f>
        <v>2.5</v>
      </c>
      <c r="L62" s="5">
        <f>INDEX(products!$A$2:$G$49, MATCH(orders!$D62, products!$A$2:$A$49, 0), MATCH(orders!L$1, products!$A$1:$G$1, 0))</f>
        <v>22.884999999999998</v>
      </c>
      <c r="M62" s="10">
        <f t="shared" si="0"/>
        <v>114.42499999999998</v>
      </c>
      <c r="N62" t="str" cm="1">
        <f t="array" ref="N62">_xlfn.IFS(I62 = "Exc", "Excelsa", I62 = "Ara", "Arabica", I62 = "Lib","Liberica",I62 = "Rob", "Robusta")</f>
        <v>Arabica</v>
      </c>
      <c r="O62" t="str" cm="1">
        <f t="array" ref="O62">_xlfn.IFS(J62 = "M", "Medium", J62 = "L", "Light", J62 = "D","Dark")</f>
        <v>Dark</v>
      </c>
      <c r="P62" t="str">
        <f>_xlfn.XLOOKUP(Orders[[#This Row],[Customer ID]], customers!$A$2:$A$1001, customers!$I$2:$I$1001, "", 0)</f>
        <v>No</v>
      </c>
    </row>
    <row r="63" spans="1:16" x14ac:dyDescent="0.3">
      <c r="A63" s="2" t="s">
        <v>833</v>
      </c>
      <c r="B63" s="8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INDEX(products!$A$2:$G$49, MATCH(orders!$D63, products!$A$2:$A$49, 0), MATCH(orders!I$1, products!$A$1:$G$1, 0))</f>
        <v>Rob</v>
      </c>
      <c r="J63" t="str">
        <f>INDEX(products!$A$2:$G$49, MATCH(orders!$D63, products!$A$2:$A$49, 0), MATCH(orders!J$1, products!$A$1:$G$1, 0))</f>
        <v>D</v>
      </c>
      <c r="K63" s="1">
        <f>INDEX(products!$A$2:$G$49, MATCH(orders!$D63, products!$A$2:$A$49, 0), MATCH(orders!K$1, products!$A$1:$G$1, 0))</f>
        <v>0.5</v>
      </c>
      <c r="L63" s="5">
        <f>INDEX(products!$A$2:$G$49, MATCH(orders!$D63, products!$A$2:$A$49, 0), MATCH(orders!L$1, products!$A$1:$G$1, 0))</f>
        <v>5.3699999999999992</v>
      </c>
      <c r="M63" s="10">
        <f t="shared" si="0"/>
        <v>26.849999999999994</v>
      </c>
      <c r="N63" t="str" cm="1">
        <f t="array" ref="N63">_xlfn.IFS(I63 = "Exc", "Excelsa", I63 = "Ara", "Arabica", I63 = "Lib","Liberica",I63 = "Rob", "Robusta")</f>
        <v>Robusta</v>
      </c>
      <c r="O63" t="str" cm="1">
        <f t="array" ref="O63">_xlfn.IFS(J63 = "M", "Medium", J63 = "L", "Light", J63 = "D","Dark")</f>
        <v>Dark</v>
      </c>
      <c r="P63" t="str">
        <f>_xlfn.XLOOKUP(Orders[[#This Row],[Customer ID]], customers!$A$2:$A$1001, customers!$I$2:$I$1001, "", 0)</f>
        <v>Yes</v>
      </c>
    </row>
    <row r="64" spans="1:16" x14ac:dyDescent="0.3">
      <c r="A64" s="2" t="s">
        <v>838</v>
      </c>
      <c r="B64" s="8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INDEX(products!$A$2:$G$49, MATCH(orders!$D64, products!$A$2:$A$49, 0), MATCH(orders!I$1, products!$A$1:$G$1, 0))</f>
        <v>Lib</v>
      </c>
      <c r="J64" t="str">
        <f>INDEX(products!$A$2:$G$49, MATCH(orders!$D64, products!$A$2:$A$49, 0), MATCH(orders!J$1, products!$A$1:$G$1, 0))</f>
        <v>L</v>
      </c>
      <c r="K64" s="1">
        <f>INDEX(products!$A$2:$G$49, MATCH(orders!$D64, products!$A$2:$A$49, 0), MATCH(orders!K$1, products!$A$1:$G$1, 0))</f>
        <v>0.2</v>
      </c>
      <c r="L64" s="5">
        <f>INDEX(products!$A$2:$G$49, MATCH(orders!$D64, products!$A$2:$A$49, 0), MATCH(orders!L$1, products!$A$1:$G$1, 0))</f>
        <v>4.7549999999999999</v>
      </c>
      <c r="M64" s="10">
        <f t="shared" si="0"/>
        <v>23.774999999999999</v>
      </c>
      <c r="N64" t="str" cm="1">
        <f t="array" ref="N64">_xlfn.IFS(I64 = "Exc", "Excelsa", I64 = "Ara", "Arabica", I64 = "Lib","Liberica",I64 = "Rob", "Robusta")</f>
        <v>Liberica</v>
      </c>
      <c r="O64" t="str" cm="1">
        <f t="array" ref="O64">_xlfn.IFS(J64 = "M", "Medium", J64 = "L", "Light", J64 = "D","Dark")</f>
        <v>Light</v>
      </c>
      <c r="P64" t="str">
        <f>_xlfn.XLOOKUP(Orders[[#This Row],[Customer ID]], customers!$A$2:$A$1001, customers!$I$2:$I$1001, "", 0)</f>
        <v>Yes</v>
      </c>
    </row>
    <row r="65" spans="1:16" x14ac:dyDescent="0.3">
      <c r="A65" s="2" t="s">
        <v>843</v>
      </c>
      <c r="B65" s="8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INDEX(products!$A$2:$G$49, MATCH(orders!$D65, products!$A$2:$A$49, 0), MATCH(orders!I$1, products!$A$1:$G$1, 0))</f>
        <v>Ara</v>
      </c>
      <c r="J65" t="str">
        <f>INDEX(products!$A$2:$G$49, MATCH(orders!$D65, products!$A$2:$A$49, 0), MATCH(orders!J$1, products!$A$1:$G$1, 0))</f>
        <v>M</v>
      </c>
      <c r="K65" s="1">
        <f>INDEX(products!$A$2:$G$49, MATCH(orders!$D65, products!$A$2:$A$49, 0), MATCH(orders!K$1, products!$A$1:$G$1, 0))</f>
        <v>0.5</v>
      </c>
      <c r="L65" s="5">
        <f>INDEX(products!$A$2:$G$49, MATCH(orders!$D65, products!$A$2:$A$49, 0), MATCH(orders!L$1, products!$A$1:$G$1, 0))</f>
        <v>6.75</v>
      </c>
      <c r="M65" s="10">
        <f t="shared" si="0"/>
        <v>6.75</v>
      </c>
      <c r="N65" t="str" cm="1">
        <f t="array" ref="N65">_xlfn.IFS(I65 = "Exc", "Excelsa", I65 = "Ara", "Arabica", I65 = "Lib","Liberica",I65 = "Rob", "Robusta")</f>
        <v>Arabica</v>
      </c>
      <c r="O65" t="str" cm="1">
        <f t="array" ref="O65">_xlfn.IFS(J65 = "M", "Medium", J65 = "L", "Light", J65 = "D","Dark")</f>
        <v>Medium</v>
      </c>
      <c r="P65" t="str">
        <f>_xlfn.XLOOKUP(Orders[[#This Row],[Customer ID]], customers!$A$2:$A$1001, customers!$I$2:$I$1001, "", 0)</f>
        <v>No</v>
      </c>
    </row>
    <row r="66" spans="1:16" x14ac:dyDescent="0.3">
      <c r="A66" s="2" t="s">
        <v>849</v>
      </c>
      <c r="B66" s="8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INDEX(products!$A$2:$G$49, MATCH(orders!$D66, products!$A$2:$A$49, 0), MATCH(orders!I$1, products!$A$1:$G$1, 0))</f>
        <v>Rob</v>
      </c>
      <c r="J66" t="str">
        <f>INDEX(products!$A$2:$G$49, MATCH(orders!$D66, products!$A$2:$A$49, 0), MATCH(orders!J$1, products!$A$1:$G$1, 0))</f>
        <v>M</v>
      </c>
      <c r="K66" s="1">
        <f>INDEX(products!$A$2:$G$49, MATCH(orders!$D66, products!$A$2:$A$49, 0), MATCH(orders!K$1, products!$A$1:$G$1, 0))</f>
        <v>0.5</v>
      </c>
      <c r="L66" s="5">
        <f>INDEX(products!$A$2:$G$49, MATCH(orders!$D66, products!$A$2:$A$49, 0), MATCH(orders!L$1, products!$A$1:$G$1, 0))</f>
        <v>5.97</v>
      </c>
      <c r="M66" s="10">
        <f t="shared" si="0"/>
        <v>35.82</v>
      </c>
      <c r="N66" t="str" cm="1">
        <f t="array" ref="N66">_xlfn.IFS(I66 = "Exc", "Excelsa", I66 = "Ara", "Arabica", I66 = "Lib","Liberica",I66 = "Rob", "Robusta")</f>
        <v>Robusta</v>
      </c>
      <c r="O66" t="str" cm="1">
        <f t="array" ref="O66">_xlfn.IFS(J66 = "M", "Medium", J66 = "L", "Light", J66 = "D","Dark")</f>
        <v>Medium</v>
      </c>
      <c r="P66" t="str">
        <f>_xlfn.XLOOKUP(Orders[[#This Row],[Customer ID]], customers!$A$2:$A$1001, customers!$I$2:$I$1001, "", 0)</f>
        <v>Yes</v>
      </c>
    </row>
    <row r="67" spans="1:16" x14ac:dyDescent="0.3">
      <c r="A67" s="2" t="s">
        <v>854</v>
      </c>
      <c r="B67" s="8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INDEX(products!$A$2:$G$49, MATCH(orders!$D67, products!$A$2:$A$49, 0), MATCH(orders!I$1, products!$A$1:$G$1, 0))</f>
        <v>Rob</v>
      </c>
      <c r="J67" t="str">
        <f>INDEX(products!$A$2:$G$49, MATCH(orders!$D67, products!$A$2:$A$49, 0), MATCH(orders!J$1, products!$A$1:$G$1, 0))</f>
        <v>D</v>
      </c>
      <c r="K67" s="1">
        <f>INDEX(products!$A$2:$G$49, MATCH(orders!$D67, products!$A$2:$A$49, 0), MATCH(orders!K$1, products!$A$1:$G$1, 0))</f>
        <v>2.5</v>
      </c>
      <c r="L67" s="5">
        <f>INDEX(products!$A$2:$G$49, MATCH(orders!$D67, products!$A$2:$A$49, 0), MATCH(orders!L$1, products!$A$1:$G$1, 0))</f>
        <v>20.584999999999997</v>
      </c>
      <c r="M67" s="10">
        <f t="shared" ref="M67:M130" si="1">L67*E67</f>
        <v>82.339999999999989</v>
      </c>
      <c r="N67" t="str" cm="1">
        <f t="array" ref="N67">_xlfn.IFS(I67 = "Exc", "Excelsa", I67 = "Ara", "Arabica", I67 = "Lib","Liberica",I67 = "Rob", "Robusta")</f>
        <v>Robusta</v>
      </c>
      <c r="O67" t="str" cm="1">
        <f t="array" ref="O67">_xlfn.IFS(J67 = "M", "Medium", J67 = "L", "Light", J67 = "D","Dark")</f>
        <v>Dark</v>
      </c>
      <c r="P67" t="str">
        <f>_xlfn.XLOOKUP(Orders[[#This Row],[Customer ID]], customers!$A$2:$A$1001, customers!$I$2:$I$1001, "", 0)</f>
        <v>Yes</v>
      </c>
    </row>
    <row r="68" spans="1:16" x14ac:dyDescent="0.3">
      <c r="A68" s="2" t="s">
        <v>860</v>
      </c>
      <c r="B68" s="8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INDEX(products!$A$2:$G$49, MATCH(orders!$D68, products!$A$2:$A$49, 0), MATCH(orders!I$1, products!$A$1:$G$1, 0))</f>
        <v>Rob</v>
      </c>
      <c r="J68" t="str">
        <f>INDEX(products!$A$2:$G$49, MATCH(orders!$D68, products!$A$2:$A$49, 0), MATCH(orders!J$1, products!$A$1:$G$1, 0))</f>
        <v>L</v>
      </c>
      <c r="K68" s="1">
        <f>INDEX(products!$A$2:$G$49, MATCH(orders!$D68, products!$A$2:$A$49, 0), MATCH(orders!K$1, products!$A$1:$G$1, 0))</f>
        <v>0.5</v>
      </c>
      <c r="L68" s="5">
        <f>INDEX(products!$A$2:$G$49, MATCH(orders!$D68, products!$A$2:$A$49, 0), MATCH(orders!L$1, products!$A$1:$G$1, 0))</f>
        <v>7.169999999999999</v>
      </c>
      <c r="M68" s="10">
        <f t="shared" si="1"/>
        <v>7.169999999999999</v>
      </c>
      <c r="N68" t="str" cm="1">
        <f t="array" ref="N68">_xlfn.IFS(I68 = "Exc", "Excelsa", I68 = "Ara", "Arabica", I68 = "Lib","Liberica",I68 = "Rob", "Robusta")</f>
        <v>Robusta</v>
      </c>
      <c r="O68" t="str" cm="1">
        <f t="array" ref="O68">_xlfn.IFS(J68 = "M", "Medium", J68 = "L", "Light", J68 = "D","Dark")</f>
        <v>Light</v>
      </c>
      <c r="P68" t="str">
        <f>_xlfn.XLOOKUP(Orders[[#This Row],[Customer ID]], customers!$A$2:$A$1001, customers!$I$2:$I$1001, "", 0)</f>
        <v>Yes</v>
      </c>
    </row>
    <row r="69" spans="1:16" x14ac:dyDescent="0.3">
      <c r="A69" s="2" t="s">
        <v>866</v>
      </c>
      <c r="B69" s="8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INDEX(products!$A$2:$G$49, MATCH(orders!$D69, products!$A$2:$A$49, 0), MATCH(orders!I$1, products!$A$1:$G$1, 0))</f>
        <v>Lib</v>
      </c>
      <c r="J69" t="str">
        <f>INDEX(products!$A$2:$G$49, MATCH(orders!$D69, products!$A$2:$A$49, 0), MATCH(orders!J$1, products!$A$1:$G$1, 0))</f>
        <v>L</v>
      </c>
      <c r="K69" s="1">
        <f>INDEX(products!$A$2:$G$49, MATCH(orders!$D69, products!$A$2:$A$49, 0), MATCH(orders!K$1, products!$A$1:$G$1, 0))</f>
        <v>0.2</v>
      </c>
      <c r="L69" s="5">
        <f>INDEX(products!$A$2:$G$49, MATCH(orders!$D69, products!$A$2:$A$49, 0), MATCH(orders!L$1, products!$A$1:$G$1, 0))</f>
        <v>4.7549999999999999</v>
      </c>
      <c r="M69" s="10">
        <f t="shared" si="1"/>
        <v>9.51</v>
      </c>
      <c r="N69" t="str" cm="1">
        <f t="array" ref="N69">_xlfn.IFS(I69 = "Exc", "Excelsa", I69 = "Ara", "Arabica", I69 = "Lib","Liberica",I69 = "Rob", "Robusta")</f>
        <v>Liberica</v>
      </c>
      <c r="O69" t="str" cm="1">
        <f t="array" ref="O69">_xlfn.IFS(J69 = "M", "Medium", J69 = "L", "Light", J69 = "D","Dark")</f>
        <v>Light</v>
      </c>
      <c r="P69" t="str">
        <f>_xlfn.XLOOKUP(Orders[[#This Row],[Customer ID]], customers!$A$2:$A$1001, customers!$I$2:$I$1001, "", 0)</f>
        <v>No</v>
      </c>
    </row>
    <row r="70" spans="1:16" x14ac:dyDescent="0.3">
      <c r="A70" s="2" t="s">
        <v>872</v>
      </c>
      <c r="B70" s="8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INDEX(products!$A$2:$G$49, MATCH(orders!$D70, products!$A$2:$A$49, 0), MATCH(orders!I$1, products!$A$1:$G$1, 0))</f>
        <v>Rob</v>
      </c>
      <c r="J70" t="str">
        <f>INDEX(products!$A$2:$G$49, MATCH(orders!$D70, products!$A$2:$A$49, 0), MATCH(orders!J$1, products!$A$1:$G$1, 0))</f>
        <v>M</v>
      </c>
      <c r="K70" s="1">
        <f>INDEX(products!$A$2:$G$49, MATCH(orders!$D70, products!$A$2:$A$49, 0), MATCH(orders!K$1, products!$A$1:$G$1, 0))</f>
        <v>0.2</v>
      </c>
      <c r="L70" s="5">
        <f>INDEX(products!$A$2:$G$49, MATCH(orders!$D70, products!$A$2:$A$49, 0), MATCH(orders!L$1, products!$A$1:$G$1, 0))</f>
        <v>2.9849999999999999</v>
      </c>
      <c r="M70" s="10">
        <f t="shared" si="1"/>
        <v>2.9849999999999999</v>
      </c>
      <c r="N70" t="str" cm="1">
        <f t="array" ref="N70">_xlfn.IFS(I70 = "Exc", "Excelsa", I70 = "Ara", "Arabica", I70 = "Lib","Liberica",I70 = "Rob", "Robusta")</f>
        <v>Robusta</v>
      </c>
      <c r="O70" t="str" cm="1">
        <f t="array" ref="O70">_xlfn.IFS(J70 = "M", "Medium", J70 = "L", "Light", J70 = "D","Dark")</f>
        <v>Medium</v>
      </c>
      <c r="P70" t="str">
        <f>_xlfn.XLOOKUP(Orders[[#This Row],[Customer ID]], customers!$A$2:$A$1001, customers!$I$2:$I$1001, "", 0)</f>
        <v>No</v>
      </c>
    </row>
    <row r="71" spans="1:16" x14ac:dyDescent="0.3">
      <c r="A71" s="2" t="s">
        <v>878</v>
      </c>
      <c r="B71" s="8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INDEX(products!$A$2:$G$49, MATCH(orders!$D71, products!$A$2:$A$49, 0), MATCH(orders!I$1, products!$A$1:$G$1, 0))</f>
        <v>Rob</v>
      </c>
      <c r="J71" t="str">
        <f>INDEX(products!$A$2:$G$49, MATCH(orders!$D71, products!$A$2:$A$49, 0), MATCH(orders!J$1, products!$A$1:$G$1, 0))</f>
        <v>M</v>
      </c>
      <c r="K71" s="1">
        <f>INDEX(products!$A$2:$G$49, MATCH(orders!$D71, products!$A$2:$A$49, 0), MATCH(orders!K$1, products!$A$1:$G$1, 0))</f>
        <v>1</v>
      </c>
      <c r="L71" s="5">
        <f>INDEX(products!$A$2:$G$49, MATCH(orders!$D71, products!$A$2:$A$49, 0), MATCH(orders!L$1, products!$A$1:$G$1, 0))</f>
        <v>9.9499999999999993</v>
      </c>
      <c r="M71" s="10">
        <f t="shared" si="1"/>
        <v>59.699999999999996</v>
      </c>
      <c r="N71" t="str" cm="1">
        <f t="array" ref="N71">_xlfn.IFS(I71 = "Exc", "Excelsa", I71 = "Ara", "Arabica", I71 = "Lib","Liberica",I71 = "Rob", "Robusta")</f>
        <v>Robusta</v>
      </c>
      <c r="O71" t="str" cm="1">
        <f t="array" ref="O71">_xlfn.IFS(J71 = "M", "Medium", J71 = "L", "Light", J71 = "D","Dark")</f>
        <v>Medium</v>
      </c>
      <c r="P71" t="str">
        <f>_xlfn.XLOOKUP(Orders[[#This Row],[Customer ID]], customers!$A$2:$A$1001, customers!$I$2:$I$1001, "", 0)</f>
        <v>Yes</v>
      </c>
    </row>
    <row r="72" spans="1:16" x14ac:dyDescent="0.3">
      <c r="A72" s="2" t="s">
        <v>885</v>
      </c>
      <c r="B72" s="8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INDEX(products!$A$2:$G$49, MATCH(orders!$D72, products!$A$2:$A$49, 0), MATCH(orders!I$1, products!$A$1:$G$1, 0))</f>
        <v>Exc</v>
      </c>
      <c r="J72" t="str">
        <f>INDEX(products!$A$2:$G$49, MATCH(orders!$D72, products!$A$2:$A$49, 0), MATCH(orders!J$1, products!$A$1:$G$1, 0))</f>
        <v>L</v>
      </c>
      <c r="K72" s="1">
        <f>INDEX(products!$A$2:$G$49, MATCH(orders!$D72, products!$A$2:$A$49, 0), MATCH(orders!K$1, products!$A$1:$G$1, 0))</f>
        <v>2.5</v>
      </c>
      <c r="L72" s="5">
        <f>INDEX(products!$A$2:$G$49, MATCH(orders!$D72, products!$A$2:$A$49, 0), MATCH(orders!L$1, products!$A$1:$G$1, 0))</f>
        <v>34.154999999999994</v>
      </c>
      <c r="M72" s="10">
        <f t="shared" si="1"/>
        <v>136.61999999999998</v>
      </c>
      <c r="N72" t="str" cm="1">
        <f t="array" ref="N72">_xlfn.IFS(I72 = "Exc", "Excelsa", I72 = "Ara", "Arabica", I72 = "Lib","Liberica",I72 = "Rob", "Robusta")</f>
        <v>Excelsa</v>
      </c>
      <c r="O72" t="str" cm="1">
        <f t="array" ref="O72">_xlfn.IFS(J72 = "M", "Medium", J72 = "L", "Light", J72 = "D","Dark")</f>
        <v>Light</v>
      </c>
      <c r="P72" t="str">
        <f>_xlfn.XLOOKUP(Orders[[#This Row],[Customer ID]], customers!$A$2:$A$1001, customers!$I$2:$I$1001, "", 0)</f>
        <v>No</v>
      </c>
    </row>
    <row r="73" spans="1:16" x14ac:dyDescent="0.3">
      <c r="A73" s="2" t="s">
        <v>891</v>
      </c>
      <c r="B73" s="8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INDEX(products!$A$2:$G$49, MATCH(orders!$D73, products!$A$2:$A$49, 0), MATCH(orders!I$1, products!$A$1:$G$1, 0))</f>
        <v>Lib</v>
      </c>
      <c r="J73" t="str">
        <f>INDEX(products!$A$2:$G$49, MATCH(orders!$D73, products!$A$2:$A$49, 0), MATCH(orders!J$1, products!$A$1:$G$1, 0))</f>
        <v>L</v>
      </c>
      <c r="K73" s="1">
        <f>INDEX(products!$A$2:$G$49, MATCH(orders!$D73, products!$A$2:$A$49, 0), MATCH(orders!K$1, products!$A$1:$G$1, 0))</f>
        <v>0.2</v>
      </c>
      <c r="L73" s="5">
        <f>INDEX(products!$A$2:$G$49, MATCH(orders!$D73, products!$A$2:$A$49, 0), MATCH(orders!L$1, products!$A$1:$G$1, 0))</f>
        <v>4.7549999999999999</v>
      </c>
      <c r="M73" s="10">
        <f t="shared" si="1"/>
        <v>9.51</v>
      </c>
      <c r="N73" t="str" cm="1">
        <f t="array" ref="N73">_xlfn.IFS(I73 = "Exc", "Excelsa", I73 = "Ara", "Arabica", I73 = "Lib","Liberica",I73 = "Rob", "Robusta")</f>
        <v>Liberica</v>
      </c>
      <c r="O73" t="str" cm="1">
        <f t="array" ref="O73">_xlfn.IFS(J73 = "M", "Medium", J73 = "L", "Light", J73 = "D","Dark")</f>
        <v>Light</v>
      </c>
      <c r="P73" t="str">
        <f>_xlfn.XLOOKUP(Orders[[#This Row],[Customer ID]], customers!$A$2:$A$1001, customers!$I$2:$I$1001, "", 0)</f>
        <v>No</v>
      </c>
    </row>
    <row r="74" spans="1:16" x14ac:dyDescent="0.3">
      <c r="A74" s="2" t="s">
        <v>897</v>
      </c>
      <c r="B74" s="8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INDEX(products!$A$2:$G$49, MATCH(orders!$D74, products!$A$2:$A$49, 0), MATCH(orders!I$1, products!$A$1:$G$1, 0))</f>
        <v>Ara</v>
      </c>
      <c r="J74" t="str">
        <f>INDEX(products!$A$2:$G$49, MATCH(orders!$D74, products!$A$2:$A$49, 0), MATCH(orders!J$1, products!$A$1:$G$1, 0))</f>
        <v>M</v>
      </c>
      <c r="K74" s="1">
        <f>INDEX(products!$A$2:$G$49, MATCH(orders!$D74, products!$A$2:$A$49, 0), MATCH(orders!K$1, products!$A$1:$G$1, 0))</f>
        <v>2.5</v>
      </c>
      <c r="L74" s="5">
        <f>INDEX(products!$A$2:$G$49, MATCH(orders!$D74, products!$A$2:$A$49, 0), MATCH(orders!L$1, products!$A$1:$G$1, 0))</f>
        <v>25.874999999999996</v>
      </c>
      <c r="M74" s="10">
        <f t="shared" si="1"/>
        <v>77.624999999999986</v>
      </c>
      <c r="N74" t="str" cm="1">
        <f t="array" ref="N74">_xlfn.IFS(I74 = "Exc", "Excelsa", I74 = "Ara", "Arabica", I74 = "Lib","Liberica",I74 = "Rob", "Robusta")</f>
        <v>Arabica</v>
      </c>
      <c r="O74" t="str" cm="1">
        <f t="array" ref="O74">_xlfn.IFS(J74 = "M", "Medium", J74 = "L", "Light", J74 = "D","Dark")</f>
        <v>Medium</v>
      </c>
      <c r="P74" t="str">
        <f>_xlfn.XLOOKUP(Orders[[#This Row],[Customer ID]], customers!$A$2:$A$1001, customers!$I$2:$I$1001, "", 0)</f>
        <v>No</v>
      </c>
    </row>
    <row r="75" spans="1:16" x14ac:dyDescent="0.3">
      <c r="A75" s="2" t="s">
        <v>902</v>
      </c>
      <c r="B75" s="8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INDEX(products!$A$2:$G$49, MATCH(orders!$D75, products!$A$2:$A$49, 0), MATCH(orders!I$1, products!$A$1:$G$1, 0))</f>
        <v>Lib</v>
      </c>
      <c r="J75" t="str">
        <f>INDEX(products!$A$2:$G$49, MATCH(orders!$D75, products!$A$2:$A$49, 0), MATCH(orders!J$1, products!$A$1:$G$1, 0))</f>
        <v>M</v>
      </c>
      <c r="K75" s="1">
        <f>INDEX(products!$A$2:$G$49, MATCH(orders!$D75, products!$A$2:$A$49, 0), MATCH(orders!K$1, products!$A$1:$G$1, 0))</f>
        <v>0.2</v>
      </c>
      <c r="L75" s="5">
        <f>INDEX(products!$A$2:$G$49, MATCH(orders!$D75, products!$A$2:$A$49, 0), MATCH(orders!L$1, products!$A$1:$G$1, 0))</f>
        <v>4.3650000000000002</v>
      </c>
      <c r="M75" s="10">
        <f t="shared" si="1"/>
        <v>21.825000000000003</v>
      </c>
      <c r="N75" t="str" cm="1">
        <f t="array" ref="N75">_xlfn.IFS(I75 = "Exc", "Excelsa", I75 = "Ara", "Arabica", I75 = "Lib","Liberica",I75 = "Rob", "Robusta")</f>
        <v>Liberica</v>
      </c>
      <c r="O75" t="str" cm="1">
        <f t="array" ref="O75">_xlfn.IFS(J75 = "M", "Medium", J75 = "L", "Light", J75 = "D","Dark")</f>
        <v>Medium</v>
      </c>
      <c r="P75" t="str">
        <f>_xlfn.XLOOKUP(Orders[[#This Row],[Customer ID]], customers!$A$2:$A$1001, customers!$I$2:$I$1001, "", 0)</f>
        <v>Yes</v>
      </c>
    </row>
    <row r="76" spans="1:16" x14ac:dyDescent="0.3">
      <c r="A76" s="2" t="s">
        <v>907</v>
      </c>
      <c r="B76" s="8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INDEX(products!$A$2:$G$49, MATCH(orders!$D76, products!$A$2:$A$49, 0), MATCH(orders!I$1, products!$A$1:$G$1, 0))</f>
        <v>Exc</v>
      </c>
      <c r="J76" t="str">
        <f>INDEX(products!$A$2:$G$49, MATCH(orders!$D76, products!$A$2:$A$49, 0), MATCH(orders!J$1, products!$A$1:$G$1, 0))</f>
        <v>L</v>
      </c>
      <c r="K76" s="1">
        <f>INDEX(products!$A$2:$G$49, MATCH(orders!$D76, products!$A$2:$A$49, 0), MATCH(orders!K$1, products!$A$1:$G$1, 0))</f>
        <v>0.5</v>
      </c>
      <c r="L76" s="5">
        <f>INDEX(products!$A$2:$G$49, MATCH(orders!$D76, products!$A$2:$A$49, 0), MATCH(orders!L$1, products!$A$1:$G$1, 0))</f>
        <v>8.91</v>
      </c>
      <c r="M76" s="10">
        <f t="shared" si="1"/>
        <v>17.82</v>
      </c>
      <c r="N76" t="str" cm="1">
        <f t="array" ref="N76">_xlfn.IFS(I76 = "Exc", "Excelsa", I76 = "Ara", "Arabica", I76 = "Lib","Liberica",I76 = "Rob", "Robusta")</f>
        <v>Excelsa</v>
      </c>
      <c r="O76" t="str" cm="1">
        <f t="array" ref="O76">_xlfn.IFS(J76 = "M", "Medium", J76 = "L", "Light", J76 = "D","Dark")</f>
        <v>Light</v>
      </c>
      <c r="P76" t="str">
        <f>_xlfn.XLOOKUP(Orders[[#This Row],[Customer ID]], customers!$A$2:$A$1001, customers!$I$2:$I$1001, "", 0)</f>
        <v>Yes</v>
      </c>
    </row>
    <row r="77" spans="1:16" x14ac:dyDescent="0.3">
      <c r="A77" s="2" t="s">
        <v>913</v>
      </c>
      <c r="B77" s="8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INDEX(products!$A$2:$G$49, MATCH(orders!$D77, products!$A$2:$A$49, 0), MATCH(orders!I$1, products!$A$1:$G$1, 0))</f>
        <v>Rob</v>
      </c>
      <c r="J77" t="str">
        <f>INDEX(products!$A$2:$G$49, MATCH(orders!$D77, products!$A$2:$A$49, 0), MATCH(orders!J$1, products!$A$1:$G$1, 0))</f>
        <v>D</v>
      </c>
      <c r="K77" s="1">
        <f>INDEX(products!$A$2:$G$49, MATCH(orders!$D77, products!$A$2:$A$49, 0), MATCH(orders!K$1, products!$A$1:$G$1, 0))</f>
        <v>1</v>
      </c>
      <c r="L77" s="5">
        <f>INDEX(products!$A$2:$G$49, MATCH(orders!$D77, products!$A$2:$A$49, 0), MATCH(orders!L$1, products!$A$1:$G$1, 0))</f>
        <v>8.9499999999999993</v>
      </c>
      <c r="M77" s="10">
        <f t="shared" si="1"/>
        <v>53.699999999999996</v>
      </c>
      <c r="N77" t="str" cm="1">
        <f t="array" ref="N77">_xlfn.IFS(I77 = "Exc", "Excelsa", I77 = "Ara", "Arabica", I77 = "Lib","Liberica",I77 = "Rob", "Robusta")</f>
        <v>Robusta</v>
      </c>
      <c r="O77" t="str" cm="1">
        <f t="array" ref="O77">_xlfn.IFS(J77 = "M", "Medium", J77 = "L", "Light", J77 = "D","Dark")</f>
        <v>Dark</v>
      </c>
      <c r="P77" t="str">
        <f>_xlfn.XLOOKUP(Orders[[#This Row],[Customer ID]], customers!$A$2:$A$1001, customers!$I$2:$I$1001, "", 0)</f>
        <v>Yes</v>
      </c>
    </row>
    <row r="78" spans="1:16" x14ac:dyDescent="0.3">
      <c r="A78" s="2" t="s">
        <v>919</v>
      </c>
      <c r="B78" s="8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INDEX(products!$A$2:$G$49, MATCH(orders!$D78, products!$A$2:$A$49, 0), MATCH(orders!I$1, products!$A$1:$G$1, 0))</f>
        <v>Rob</v>
      </c>
      <c r="J78" t="str">
        <f>INDEX(products!$A$2:$G$49, MATCH(orders!$D78, products!$A$2:$A$49, 0), MATCH(orders!J$1, products!$A$1:$G$1, 0))</f>
        <v>L</v>
      </c>
      <c r="K78" s="1">
        <f>INDEX(products!$A$2:$G$49, MATCH(orders!$D78, products!$A$2:$A$49, 0), MATCH(orders!K$1, products!$A$1:$G$1, 0))</f>
        <v>0.2</v>
      </c>
      <c r="L78" s="5">
        <f>INDEX(products!$A$2:$G$49, MATCH(orders!$D78, products!$A$2:$A$49, 0), MATCH(orders!L$1, products!$A$1:$G$1, 0))</f>
        <v>3.5849999999999995</v>
      </c>
      <c r="M78" s="10">
        <f t="shared" si="1"/>
        <v>3.5849999999999995</v>
      </c>
      <c r="N78" t="str" cm="1">
        <f t="array" ref="N78">_xlfn.IFS(I78 = "Exc", "Excelsa", I78 = "Ara", "Arabica", I78 = "Lib","Liberica",I78 = "Rob", "Robusta")</f>
        <v>Robusta</v>
      </c>
      <c r="O78" t="str" cm="1">
        <f t="array" ref="O78">_xlfn.IFS(J78 = "M", "Medium", J78 = "L", "Light", J78 = "D","Dark")</f>
        <v>Light</v>
      </c>
      <c r="P78" t="str">
        <f>_xlfn.XLOOKUP(Orders[[#This Row],[Customer ID]], customers!$A$2:$A$1001, customers!$I$2:$I$1001, "", 0)</f>
        <v>Yes</v>
      </c>
    </row>
    <row r="79" spans="1:16" x14ac:dyDescent="0.3">
      <c r="A79" s="2" t="s">
        <v>924</v>
      </c>
      <c r="B79" s="8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INDEX(products!$A$2:$G$49, MATCH(orders!$D79, products!$A$2:$A$49, 0), MATCH(orders!I$1, products!$A$1:$G$1, 0))</f>
        <v>Exc</v>
      </c>
      <c r="J79" t="str">
        <f>INDEX(products!$A$2:$G$49, MATCH(orders!$D79, products!$A$2:$A$49, 0), MATCH(orders!J$1, products!$A$1:$G$1, 0))</f>
        <v>D</v>
      </c>
      <c r="K79" s="1">
        <f>INDEX(products!$A$2:$G$49, MATCH(orders!$D79, products!$A$2:$A$49, 0), MATCH(orders!K$1, products!$A$1:$G$1, 0))</f>
        <v>0.2</v>
      </c>
      <c r="L79" s="5">
        <f>INDEX(products!$A$2:$G$49, MATCH(orders!$D79, products!$A$2:$A$49, 0), MATCH(orders!L$1, products!$A$1:$G$1, 0))</f>
        <v>3.645</v>
      </c>
      <c r="M79" s="10">
        <f t="shared" si="1"/>
        <v>7.29</v>
      </c>
      <c r="N79" t="str" cm="1">
        <f t="array" ref="N79">_xlfn.IFS(I79 = "Exc", "Excelsa", I79 = "Ara", "Arabica", I79 = "Lib","Liberica",I79 = "Rob", "Robusta")</f>
        <v>Excelsa</v>
      </c>
      <c r="O79" t="str" cm="1">
        <f t="array" ref="O79">_xlfn.IFS(J79 = "M", "Medium", J79 = "L", "Light", J79 = "D","Dark")</f>
        <v>Dark</v>
      </c>
      <c r="P79" t="str">
        <f>_xlfn.XLOOKUP(Orders[[#This Row],[Customer ID]], customers!$A$2:$A$1001, customers!$I$2:$I$1001, "", 0)</f>
        <v>No</v>
      </c>
    </row>
    <row r="80" spans="1:16" x14ac:dyDescent="0.3">
      <c r="A80" s="2" t="s">
        <v>930</v>
      </c>
      <c r="B80" s="8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INDEX(products!$A$2:$G$49, MATCH(orders!$D80, products!$A$2:$A$49, 0), MATCH(orders!I$1, products!$A$1:$G$1, 0))</f>
        <v>Ara</v>
      </c>
      <c r="J80" t="str">
        <f>INDEX(products!$A$2:$G$49, MATCH(orders!$D80, products!$A$2:$A$49, 0), MATCH(orders!J$1, products!$A$1:$G$1, 0))</f>
        <v>M</v>
      </c>
      <c r="K80" s="1">
        <f>INDEX(products!$A$2:$G$49, MATCH(orders!$D80, products!$A$2:$A$49, 0), MATCH(orders!K$1, products!$A$1:$G$1, 0))</f>
        <v>0.5</v>
      </c>
      <c r="L80" s="5">
        <f>INDEX(products!$A$2:$G$49, MATCH(orders!$D80, products!$A$2:$A$49, 0), MATCH(orders!L$1, products!$A$1:$G$1, 0))</f>
        <v>6.75</v>
      </c>
      <c r="M80" s="10">
        <f t="shared" si="1"/>
        <v>40.5</v>
      </c>
      <c r="N80" t="str" cm="1">
        <f t="array" ref="N80">_xlfn.IFS(I80 = "Exc", "Excelsa", I80 = "Ara", "Arabica", I80 = "Lib","Liberica",I80 = "Rob", "Robusta")</f>
        <v>Arabica</v>
      </c>
      <c r="O80" t="str" cm="1">
        <f t="array" ref="O80">_xlfn.IFS(J80 = "M", "Medium", J80 = "L", "Light", J80 = "D","Dark")</f>
        <v>Medium</v>
      </c>
      <c r="P80" t="str">
        <f>_xlfn.XLOOKUP(Orders[[#This Row],[Customer ID]], customers!$A$2:$A$1001, customers!$I$2:$I$1001, "", 0)</f>
        <v>Yes</v>
      </c>
    </row>
    <row r="81" spans="1:16" x14ac:dyDescent="0.3">
      <c r="A81" s="2" t="s">
        <v>936</v>
      </c>
      <c r="B81" s="8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INDEX(products!$A$2:$G$49, MATCH(orders!$D81, products!$A$2:$A$49, 0), MATCH(orders!I$1, products!$A$1:$G$1, 0))</f>
        <v>Rob</v>
      </c>
      <c r="J81" t="str">
        <f>INDEX(products!$A$2:$G$49, MATCH(orders!$D81, products!$A$2:$A$49, 0), MATCH(orders!J$1, products!$A$1:$G$1, 0))</f>
        <v>L</v>
      </c>
      <c r="K81" s="1">
        <f>INDEX(products!$A$2:$G$49, MATCH(orders!$D81, products!$A$2:$A$49, 0), MATCH(orders!K$1, products!$A$1:$G$1, 0))</f>
        <v>1</v>
      </c>
      <c r="L81" s="5">
        <f>INDEX(products!$A$2:$G$49, MATCH(orders!$D81, products!$A$2:$A$49, 0), MATCH(orders!L$1, products!$A$1:$G$1, 0))</f>
        <v>11.95</v>
      </c>
      <c r="M81" s="10">
        <f t="shared" si="1"/>
        <v>47.8</v>
      </c>
      <c r="N81" t="str" cm="1">
        <f t="array" ref="N81">_xlfn.IFS(I81 = "Exc", "Excelsa", I81 = "Ara", "Arabica", I81 = "Lib","Liberica",I81 = "Rob", "Robusta")</f>
        <v>Robusta</v>
      </c>
      <c r="O81" t="str" cm="1">
        <f t="array" ref="O81">_xlfn.IFS(J81 = "M", "Medium", J81 = "L", "Light", J81 = "D","Dark")</f>
        <v>Light</v>
      </c>
      <c r="P81" t="str">
        <f>_xlfn.XLOOKUP(Orders[[#This Row],[Customer ID]], customers!$A$2:$A$1001, customers!$I$2:$I$1001, "", 0)</f>
        <v>No</v>
      </c>
    </row>
    <row r="82" spans="1:16" x14ac:dyDescent="0.3">
      <c r="A82" s="2" t="s">
        <v>942</v>
      </c>
      <c r="B82" s="8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INDEX(products!$A$2:$G$49, MATCH(orders!$D82, products!$A$2:$A$49, 0), MATCH(orders!I$1, products!$A$1:$G$1, 0))</f>
        <v>Ara</v>
      </c>
      <c r="J82" t="str">
        <f>INDEX(products!$A$2:$G$49, MATCH(orders!$D82, products!$A$2:$A$49, 0), MATCH(orders!J$1, products!$A$1:$G$1, 0))</f>
        <v>L</v>
      </c>
      <c r="K82" s="1">
        <f>INDEX(products!$A$2:$G$49, MATCH(orders!$D82, products!$A$2:$A$49, 0), MATCH(orders!K$1, products!$A$1:$G$1, 0))</f>
        <v>0.5</v>
      </c>
      <c r="L82" s="5">
        <f>INDEX(products!$A$2:$G$49, MATCH(orders!$D82, products!$A$2:$A$49, 0), MATCH(orders!L$1, products!$A$1:$G$1, 0))</f>
        <v>7.77</v>
      </c>
      <c r="M82" s="10">
        <f t="shared" si="1"/>
        <v>38.849999999999994</v>
      </c>
      <c r="N82" t="str" cm="1">
        <f t="array" ref="N82">_xlfn.IFS(I82 = "Exc", "Excelsa", I82 = "Ara", "Arabica", I82 = "Lib","Liberica",I82 = "Rob", "Robusta")</f>
        <v>Arabica</v>
      </c>
      <c r="O82" t="str" cm="1">
        <f t="array" ref="O82">_xlfn.IFS(J82 = "M", "Medium", J82 = "L", "Light", J82 = "D","Dark")</f>
        <v>Light</v>
      </c>
      <c r="P82" t="str">
        <f>_xlfn.XLOOKUP(Orders[[#This Row],[Customer ID]], customers!$A$2:$A$1001, customers!$I$2:$I$1001, "", 0)</f>
        <v>Yes</v>
      </c>
    </row>
    <row r="83" spans="1:16" x14ac:dyDescent="0.3">
      <c r="A83" s="2" t="s">
        <v>948</v>
      </c>
      <c r="B83" s="8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INDEX(products!$A$2:$G$49, MATCH(orders!$D83, products!$A$2:$A$49, 0), MATCH(orders!I$1, products!$A$1:$G$1, 0))</f>
        <v>Lib</v>
      </c>
      <c r="J83" t="str">
        <f>INDEX(products!$A$2:$G$49, MATCH(orders!$D83, products!$A$2:$A$49, 0), MATCH(orders!J$1, products!$A$1:$G$1, 0))</f>
        <v>L</v>
      </c>
      <c r="K83" s="1">
        <f>INDEX(products!$A$2:$G$49, MATCH(orders!$D83, products!$A$2:$A$49, 0), MATCH(orders!K$1, products!$A$1:$G$1, 0))</f>
        <v>2.5</v>
      </c>
      <c r="L83" s="5">
        <f>INDEX(products!$A$2:$G$49, MATCH(orders!$D83, products!$A$2:$A$49, 0), MATCH(orders!L$1, products!$A$1:$G$1, 0))</f>
        <v>36.454999999999998</v>
      </c>
      <c r="M83" s="10">
        <f t="shared" si="1"/>
        <v>109.36499999999999</v>
      </c>
      <c r="N83" t="str" cm="1">
        <f t="array" ref="N83">_xlfn.IFS(I83 = "Exc", "Excelsa", I83 = "Ara", "Arabica", I83 = "Lib","Liberica",I83 = "Rob", "Robusta")</f>
        <v>Liberica</v>
      </c>
      <c r="O83" t="str" cm="1">
        <f t="array" ref="O83">_xlfn.IFS(J83 = "M", "Medium", J83 = "L", "Light", J83 = "D","Dark")</f>
        <v>Light</v>
      </c>
      <c r="P83" t="str">
        <f>_xlfn.XLOOKUP(Orders[[#This Row],[Customer ID]], customers!$A$2:$A$1001, customers!$I$2:$I$1001, "", 0)</f>
        <v>Yes</v>
      </c>
    </row>
    <row r="84" spans="1:16" x14ac:dyDescent="0.3">
      <c r="A84" s="2" t="s">
        <v>954</v>
      </c>
      <c r="B84" s="8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INDEX(products!$A$2:$G$49, MATCH(orders!$D84, products!$A$2:$A$49, 0), MATCH(orders!I$1, products!$A$1:$G$1, 0))</f>
        <v>Lib</v>
      </c>
      <c r="J84" t="str">
        <f>INDEX(products!$A$2:$G$49, MATCH(orders!$D84, products!$A$2:$A$49, 0), MATCH(orders!J$1, products!$A$1:$G$1, 0))</f>
        <v>M</v>
      </c>
      <c r="K84" s="1">
        <f>INDEX(products!$A$2:$G$49, MATCH(orders!$D84, products!$A$2:$A$49, 0), MATCH(orders!K$1, products!$A$1:$G$1, 0))</f>
        <v>2.5</v>
      </c>
      <c r="L84" s="5">
        <f>INDEX(products!$A$2:$G$49, MATCH(orders!$D84, products!$A$2:$A$49, 0), MATCH(orders!L$1, products!$A$1:$G$1, 0))</f>
        <v>33.464999999999996</v>
      </c>
      <c r="M84" s="10">
        <f t="shared" si="1"/>
        <v>100.39499999999998</v>
      </c>
      <c r="N84" t="str" cm="1">
        <f t="array" ref="N84">_xlfn.IFS(I84 = "Exc", "Excelsa", I84 = "Ara", "Arabica", I84 = "Lib","Liberica",I84 = "Rob", "Robusta")</f>
        <v>Liberica</v>
      </c>
      <c r="O84" t="str" cm="1">
        <f t="array" ref="O84">_xlfn.IFS(J84 = "M", "Medium", J84 = "L", "Light", J84 = "D","Dark")</f>
        <v>Medium</v>
      </c>
      <c r="P84" t="str">
        <f>_xlfn.XLOOKUP(Orders[[#This Row],[Customer ID]], customers!$A$2:$A$1001, customers!$I$2:$I$1001, "", 0)</f>
        <v>Yes</v>
      </c>
    </row>
    <row r="85" spans="1:16" x14ac:dyDescent="0.3">
      <c r="A85" s="2" t="s">
        <v>960</v>
      </c>
      <c r="B85" s="8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INDEX(products!$A$2:$G$49, MATCH(orders!$D85, products!$A$2:$A$49, 0), MATCH(orders!I$1, products!$A$1:$G$1, 0))</f>
        <v>Rob</v>
      </c>
      <c r="J85" t="str">
        <f>INDEX(products!$A$2:$G$49, MATCH(orders!$D85, products!$A$2:$A$49, 0), MATCH(orders!J$1, products!$A$1:$G$1, 0))</f>
        <v>D</v>
      </c>
      <c r="K85" s="1">
        <f>INDEX(products!$A$2:$G$49, MATCH(orders!$D85, products!$A$2:$A$49, 0), MATCH(orders!K$1, products!$A$1:$G$1, 0))</f>
        <v>2.5</v>
      </c>
      <c r="L85" s="5">
        <f>INDEX(products!$A$2:$G$49, MATCH(orders!$D85, products!$A$2:$A$49, 0), MATCH(orders!L$1, products!$A$1:$G$1, 0))</f>
        <v>20.584999999999997</v>
      </c>
      <c r="M85" s="10">
        <f t="shared" si="1"/>
        <v>82.339999999999989</v>
      </c>
      <c r="N85" t="str" cm="1">
        <f t="array" ref="N85">_xlfn.IFS(I85 = "Exc", "Excelsa", I85 = "Ara", "Arabica", I85 = "Lib","Liberica",I85 = "Rob", "Robusta")</f>
        <v>Robusta</v>
      </c>
      <c r="O85" t="str" cm="1">
        <f t="array" ref="O85">_xlfn.IFS(J85 = "M", "Medium", J85 = "L", "Light", J85 = "D","Dark")</f>
        <v>Dark</v>
      </c>
      <c r="P85" t="str">
        <f>_xlfn.XLOOKUP(Orders[[#This Row],[Customer ID]], customers!$A$2:$A$1001, customers!$I$2:$I$1001, "", 0)</f>
        <v>Yes</v>
      </c>
    </row>
    <row r="86" spans="1:16" x14ac:dyDescent="0.3">
      <c r="A86" s="2" t="s">
        <v>965</v>
      </c>
      <c r="B86" s="8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INDEX(products!$A$2:$G$49, MATCH(orders!$D86, products!$A$2:$A$49, 0), MATCH(orders!I$1, products!$A$1:$G$1, 0))</f>
        <v>Lib</v>
      </c>
      <c r="J86" t="str">
        <f>INDEX(products!$A$2:$G$49, MATCH(orders!$D86, products!$A$2:$A$49, 0), MATCH(orders!J$1, products!$A$1:$G$1, 0))</f>
        <v>L</v>
      </c>
      <c r="K86" s="1">
        <f>INDEX(products!$A$2:$G$49, MATCH(orders!$D86, products!$A$2:$A$49, 0), MATCH(orders!K$1, products!$A$1:$G$1, 0))</f>
        <v>0.5</v>
      </c>
      <c r="L86" s="5">
        <f>INDEX(products!$A$2:$G$49, MATCH(orders!$D86, products!$A$2:$A$49, 0), MATCH(orders!L$1, products!$A$1:$G$1, 0))</f>
        <v>9.51</v>
      </c>
      <c r="M86" s="10">
        <f t="shared" si="1"/>
        <v>9.51</v>
      </c>
      <c r="N86" t="str" cm="1">
        <f t="array" ref="N86">_xlfn.IFS(I86 = "Exc", "Excelsa", I86 = "Ara", "Arabica", I86 = "Lib","Liberica",I86 = "Rob", "Robusta")</f>
        <v>Liberica</v>
      </c>
      <c r="O86" t="str" cm="1">
        <f t="array" ref="O86">_xlfn.IFS(J86 = "M", "Medium", J86 = "L", "Light", J86 = "D","Dark")</f>
        <v>Light</v>
      </c>
      <c r="P86" t="str">
        <f>_xlfn.XLOOKUP(Orders[[#This Row],[Customer ID]], customers!$A$2:$A$1001, customers!$I$2:$I$1001, "", 0)</f>
        <v>No</v>
      </c>
    </row>
    <row r="87" spans="1:16" x14ac:dyDescent="0.3">
      <c r="A87" s="2" t="s">
        <v>971</v>
      </c>
      <c r="B87" s="8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INDEX(products!$A$2:$G$49, MATCH(orders!$D87, products!$A$2:$A$49, 0), MATCH(orders!I$1, products!$A$1:$G$1, 0))</f>
        <v>Ara</v>
      </c>
      <c r="J87" t="str">
        <f>INDEX(products!$A$2:$G$49, MATCH(orders!$D87, products!$A$2:$A$49, 0), MATCH(orders!J$1, products!$A$1:$G$1, 0))</f>
        <v>L</v>
      </c>
      <c r="K87" s="1">
        <f>INDEX(products!$A$2:$G$49, MATCH(orders!$D87, products!$A$2:$A$49, 0), MATCH(orders!K$1, products!$A$1:$G$1, 0))</f>
        <v>2.5</v>
      </c>
      <c r="L87" s="5">
        <f>INDEX(products!$A$2:$G$49, MATCH(orders!$D87, products!$A$2:$A$49, 0), MATCH(orders!L$1, products!$A$1:$G$1, 0))</f>
        <v>29.784999999999997</v>
      </c>
      <c r="M87" s="10">
        <f t="shared" si="1"/>
        <v>89.35499999999999</v>
      </c>
      <c r="N87" t="str" cm="1">
        <f t="array" ref="N87">_xlfn.IFS(I87 = "Exc", "Excelsa", I87 = "Ara", "Arabica", I87 = "Lib","Liberica",I87 = "Rob", "Robusta")</f>
        <v>Arabica</v>
      </c>
      <c r="O87" t="str" cm="1">
        <f t="array" ref="O87">_xlfn.IFS(J87 = "M", "Medium", J87 = "L", "Light", J87 = "D","Dark")</f>
        <v>Light</v>
      </c>
      <c r="P87" t="str">
        <f>_xlfn.XLOOKUP(Orders[[#This Row],[Customer ID]], customers!$A$2:$A$1001, customers!$I$2:$I$1001, "", 0)</f>
        <v>No</v>
      </c>
    </row>
    <row r="88" spans="1:16" x14ac:dyDescent="0.3">
      <c r="A88" s="2" t="s">
        <v>971</v>
      </c>
      <c r="B88" s="8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INDEX(products!$A$2:$G$49, MATCH(orders!$D88, products!$A$2:$A$49, 0), MATCH(orders!I$1, products!$A$1:$G$1, 0))</f>
        <v>Ara</v>
      </c>
      <c r="J88" t="str">
        <f>INDEX(products!$A$2:$G$49, MATCH(orders!$D88, products!$A$2:$A$49, 0), MATCH(orders!J$1, products!$A$1:$G$1, 0))</f>
        <v>D</v>
      </c>
      <c r="K88" s="1">
        <f>INDEX(products!$A$2:$G$49, MATCH(orders!$D88, products!$A$2:$A$49, 0), MATCH(orders!K$1, products!$A$1:$G$1, 0))</f>
        <v>0.2</v>
      </c>
      <c r="L88" s="5">
        <f>INDEX(products!$A$2:$G$49, MATCH(orders!$D88, products!$A$2:$A$49, 0), MATCH(orders!L$1, products!$A$1:$G$1, 0))</f>
        <v>2.9849999999999999</v>
      </c>
      <c r="M88" s="10">
        <f t="shared" si="1"/>
        <v>11.94</v>
      </c>
      <c r="N88" t="str" cm="1">
        <f t="array" ref="N88">_xlfn.IFS(I88 = "Exc", "Excelsa", I88 = "Ara", "Arabica", I88 = "Lib","Liberica",I88 = "Rob", "Robusta")</f>
        <v>Arabica</v>
      </c>
      <c r="O88" t="str" cm="1">
        <f t="array" ref="O88">_xlfn.IFS(J88 = "M", "Medium", J88 = "L", "Light", J88 = "D","Dark")</f>
        <v>Dark</v>
      </c>
      <c r="P88" t="str">
        <f>_xlfn.XLOOKUP(Orders[[#This Row],[Customer ID]], customers!$A$2:$A$1001, customers!$I$2:$I$1001, "", 0)</f>
        <v>No</v>
      </c>
    </row>
    <row r="89" spans="1:16" x14ac:dyDescent="0.3">
      <c r="A89" s="2" t="s">
        <v>980</v>
      </c>
      <c r="B89" s="8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INDEX(products!$A$2:$G$49, MATCH(orders!$D89, products!$A$2:$A$49, 0), MATCH(orders!I$1, products!$A$1:$G$1, 0))</f>
        <v>Ara</v>
      </c>
      <c r="J89" t="str">
        <f>INDEX(products!$A$2:$G$49, MATCH(orders!$D89, products!$A$2:$A$49, 0), MATCH(orders!J$1, products!$A$1:$G$1, 0))</f>
        <v>M</v>
      </c>
      <c r="K89" s="1">
        <f>INDEX(products!$A$2:$G$49, MATCH(orders!$D89, products!$A$2:$A$49, 0), MATCH(orders!K$1, products!$A$1:$G$1, 0))</f>
        <v>1</v>
      </c>
      <c r="L89" s="5">
        <f>INDEX(products!$A$2:$G$49, MATCH(orders!$D89, products!$A$2:$A$49, 0), MATCH(orders!L$1, products!$A$1:$G$1, 0))</f>
        <v>11.25</v>
      </c>
      <c r="M89" s="10">
        <f t="shared" si="1"/>
        <v>33.75</v>
      </c>
      <c r="N89" t="str" cm="1">
        <f t="array" ref="N89">_xlfn.IFS(I89 = "Exc", "Excelsa", I89 = "Ara", "Arabica", I89 = "Lib","Liberica",I89 = "Rob", "Robusta")</f>
        <v>Arabica</v>
      </c>
      <c r="O89" t="str" cm="1">
        <f t="array" ref="O89">_xlfn.IFS(J89 = "M", "Medium", J89 = "L", "Light", J89 = "D","Dark")</f>
        <v>Medium</v>
      </c>
      <c r="P89" t="str">
        <f>_xlfn.XLOOKUP(Orders[[#This Row],[Customer ID]], customers!$A$2:$A$1001, customers!$I$2:$I$1001, "", 0)</f>
        <v>No</v>
      </c>
    </row>
    <row r="90" spans="1:16" x14ac:dyDescent="0.3">
      <c r="A90" s="2" t="s">
        <v>985</v>
      </c>
      <c r="B90" s="8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INDEX(products!$A$2:$G$49, MATCH(orders!$D90, products!$A$2:$A$49, 0), MATCH(orders!I$1, products!$A$1:$G$1, 0))</f>
        <v>Rob</v>
      </c>
      <c r="J90" t="str">
        <f>INDEX(products!$A$2:$G$49, MATCH(orders!$D90, products!$A$2:$A$49, 0), MATCH(orders!J$1, products!$A$1:$G$1, 0))</f>
        <v>L</v>
      </c>
      <c r="K90" s="1">
        <f>INDEX(products!$A$2:$G$49, MATCH(orders!$D90, products!$A$2:$A$49, 0), MATCH(orders!K$1, products!$A$1:$G$1, 0))</f>
        <v>1</v>
      </c>
      <c r="L90" s="5">
        <f>INDEX(products!$A$2:$G$49, MATCH(orders!$D90, products!$A$2:$A$49, 0), MATCH(orders!L$1, products!$A$1:$G$1, 0))</f>
        <v>11.95</v>
      </c>
      <c r="M90" s="10">
        <f t="shared" si="1"/>
        <v>35.849999999999994</v>
      </c>
      <c r="N90" t="str" cm="1">
        <f t="array" ref="N90">_xlfn.IFS(I90 = "Exc", "Excelsa", I90 = "Ara", "Arabica", I90 = "Lib","Liberica",I90 = "Rob", "Robusta")</f>
        <v>Robusta</v>
      </c>
      <c r="O90" t="str" cm="1">
        <f t="array" ref="O90">_xlfn.IFS(J90 = "M", "Medium", J90 = "L", "Light", J90 = "D","Dark")</f>
        <v>Light</v>
      </c>
      <c r="P90" t="str">
        <f>_xlfn.XLOOKUP(Orders[[#This Row],[Customer ID]], customers!$A$2:$A$1001, customers!$I$2:$I$1001, "", 0)</f>
        <v>No</v>
      </c>
    </row>
    <row r="91" spans="1:16" x14ac:dyDescent="0.3">
      <c r="A91" s="2" t="s">
        <v>990</v>
      </c>
      <c r="B91" s="8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INDEX(products!$A$2:$G$49, MATCH(orders!$D91, products!$A$2:$A$49, 0), MATCH(orders!I$1, products!$A$1:$G$1, 0))</f>
        <v>Ara</v>
      </c>
      <c r="J91" t="str">
        <f>INDEX(products!$A$2:$G$49, MATCH(orders!$D91, products!$A$2:$A$49, 0), MATCH(orders!J$1, products!$A$1:$G$1, 0))</f>
        <v>L</v>
      </c>
      <c r="K91" s="1">
        <f>INDEX(products!$A$2:$G$49, MATCH(orders!$D91, products!$A$2:$A$49, 0), MATCH(orders!K$1, products!$A$1:$G$1, 0))</f>
        <v>1</v>
      </c>
      <c r="L91" s="5">
        <f>INDEX(products!$A$2:$G$49, MATCH(orders!$D91, products!$A$2:$A$49, 0), MATCH(orders!L$1, products!$A$1:$G$1, 0))</f>
        <v>12.95</v>
      </c>
      <c r="M91" s="10">
        <f t="shared" si="1"/>
        <v>77.699999999999989</v>
      </c>
      <c r="N91" t="str" cm="1">
        <f t="array" ref="N91">_xlfn.IFS(I91 = "Exc", "Excelsa", I91 = "Ara", "Arabica", I91 = "Lib","Liberica",I91 = "Rob", "Robusta")</f>
        <v>Arabica</v>
      </c>
      <c r="O91" t="str" cm="1">
        <f t="array" ref="O91">_xlfn.IFS(J91 = "M", "Medium", J91 = "L", "Light", J91 = "D","Dark")</f>
        <v>Light</v>
      </c>
      <c r="P91" t="str">
        <f>_xlfn.XLOOKUP(Orders[[#This Row],[Customer ID]], customers!$A$2:$A$1001, customers!$I$2:$I$1001, "", 0)</f>
        <v>No</v>
      </c>
    </row>
    <row r="92" spans="1:16" x14ac:dyDescent="0.3">
      <c r="A92" s="2" t="s">
        <v>996</v>
      </c>
      <c r="B92" s="8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INDEX(products!$A$2:$G$49, MATCH(orders!$D92, products!$A$2:$A$49, 0), MATCH(orders!I$1, products!$A$1:$G$1, 0))</f>
        <v>Ara</v>
      </c>
      <c r="J92" t="str">
        <f>INDEX(products!$A$2:$G$49, MATCH(orders!$D92, products!$A$2:$A$49, 0), MATCH(orders!J$1, products!$A$1:$G$1, 0))</f>
        <v>L</v>
      </c>
      <c r="K92" s="1">
        <f>INDEX(products!$A$2:$G$49, MATCH(orders!$D92, products!$A$2:$A$49, 0), MATCH(orders!K$1, products!$A$1:$G$1, 0))</f>
        <v>1</v>
      </c>
      <c r="L92" s="5">
        <f>INDEX(products!$A$2:$G$49, MATCH(orders!$D92, products!$A$2:$A$49, 0), MATCH(orders!L$1, products!$A$1:$G$1, 0))</f>
        <v>12.95</v>
      </c>
      <c r="M92" s="10">
        <f t="shared" si="1"/>
        <v>51.8</v>
      </c>
      <c r="N92" t="str" cm="1">
        <f t="array" ref="N92">_xlfn.IFS(I92 = "Exc", "Excelsa", I92 = "Ara", "Arabica", I92 = "Lib","Liberica",I92 = "Rob", "Robusta")</f>
        <v>Arabica</v>
      </c>
      <c r="O92" t="str" cm="1">
        <f t="array" ref="O92">_xlfn.IFS(J92 = "M", "Medium", J92 = "L", "Light", J92 = "D","Dark")</f>
        <v>Light</v>
      </c>
      <c r="P92" t="str">
        <f>_xlfn.XLOOKUP(Orders[[#This Row],[Customer ID]], customers!$A$2:$A$1001, customers!$I$2:$I$1001, "", 0)</f>
        <v>Yes</v>
      </c>
    </row>
    <row r="93" spans="1:16" x14ac:dyDescent="0.3">
      <c r="A93" s="2" t="s">
        <v>1001</v>
      </c>
      <c r="B93" s="8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INDEX(products!$A$2:$G$49, MATCH(orders!$D93, products!$A$2:$A$49, 0), MATCH(orders!I$1, products!$A$1:$G$1, 0))</f>
        <v>Ara</v>
      </c>
      <c r="J93" t="str">
        <f>INDEX(products!$A$2:$G$49, MATCH(orders!$D93, products!$A$2:$A$49, 0), MATCH(orders!J$1, products!$A$1:$G$1, 0))</f>
        <v>M</v>
      </c>
      <c r="K93" s="1">
        <f>INDEX(products!$A$2:$G$49, MATCH(orders!$D93, products!$A$2:$A$49, 0), MATCH(orders!K$1, products!$A$1:$G$1, 0))</f>
        <v>2.5</v>
      </c>
      <c r="L93" s="5">
        <f>INDEX(products!$A$2:$G$49, MATCH(orders!$D93, products!$A$2:$A$49, 0), MATCH(orders!L$1, products!$A$1:$G$1, 0))</f>
        <v>25.874999999999996</v>
      </c>
      <c r="M93" s="10">
        <f t="shared" si="1"/>
        <v>103.49999999999999</v>
      </c>
      <c r="N93" t="str" cm="1">
        <f t="array" ref="N93">_xlfn.IFS(I93 = "Exc", "Excelsa", I93 = "Ara", "Arabica", I93 = "Lib","Liberica",I93 = "Rob", "Robusta")</f>
        <v>Arabica</v>
      </c>
      <c r="O93" t="str" cm="1">
        <f t="array" ref="O93">_xlfn.IFS(J93 = "M", "Medium", J93 = "L", "Light", J93 = "D","Dark")</f>
        <v>Medium</v>
      </c>
      <c r="P93" t="str">
        <f>_xlfn.XLOOKUP(Orders[[#This Row],[Customer ID]], customers!$A$2:$A$1001, customers!$I$2:$I$1001, "", 0)</f>
        <v>No</v>
      </c>
    </row>
    <row r="94" spans="1:16" x14ac:dyDescent="0.3">
      <c r="A94" s="2" t="s">
        <v>1007</v>
      </c>
      <c r="B94" s="8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INDEX(products!$A$2:$G$49, MATCH(orders!$D94, products!$A$2:$A$49, 0), MATCH(orders!I$1, products!$A$1:$G$1, 0))</f>
        <v>Exc</v>
      </c>
      <c r="J94" t="str">
        <f>INDEX(products!$A$2:$G$49, MATCH(orders!$D94, products!$A$2:$A$49, 0), MATCH(orders!J$1, products!$A$1:$G$1, 0))</f>
        <v>L</v>
      </c>
      <c r="K94" s="1">
        <f>INDEX(products!$A$2:$G$49, MATCH(orders!$D94, products!$A$2:$A$49, 0), MATCH(orders!K$1, products!$A$1:$G$1, 0))</f>
        <v>1</v>
      </c>
      <c r="L94" s="5">
        <f>INDEX(products!$A$2:$G$49, MATCH(orders!$D94, products!$A$2:$A$49, 0), MATCH(orders!L$1, products!$A$1:$G$1, 0))</f>
        <v>14.85</v>
      </c>
      <c r="M94" s="10">
        <f t="shared" si="1"/>
        <v>44.55</v>
      </c>
      <c r="N94" t="str" cm="1">
        <f t="array" ref="N94">_xlfn.IFS(I94 = "Exc", "Excelsa", I94 = "Ara", "Arabica", I94 = "Lib","Liberica",I94 = "Rob", "Robusta")</f>
        <v>Excelsa</v>
      </c>
      <c r="O94" t="str" cm="1">
        <f t="array" ref="O94">_xlfn.IFS(J94 = "M", "Medium", J94 = "L", "Light", J94 = "D","Dark")</f>
        <v>Light</v>
      </c>
      <c r="P94" t="str">
        <f>_xlfn.XLOOKUP(Orders[[#This Row],[Customer ID]], customers!$A$2:$A$1001, customers!$I$2:$I$1001, "", 0)</f>
        <v>Yes</v>
      </c>
    </row>
    <row r="95" spans="1:16" x14ac:dyDescent="0.3">
      <c r="A95" s="2" t="s">
        <v>1012</v>
      </c>
      <c r="B95" s="8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INDEX(products!$A$2:$G$49, MATCH(orders!$D95, products!$A$2:$A$49, 0), MATCH(orders!I$1, products!$A$1:$G$1, 0))</f>
        <v>Exc</v>
      </c>
      <c r="J95" t="str">
        <f>INDEX(products!$A$2:$G$49, MATCH(orders!$D95, products!$A$2:$A$49, 0), MATCH(orders!J$1, products!$A$1:$G$1, 0))</f>
        <v>L</v>
      </c>
      <c r="K95" s="1">
        <f>INDEX(products!$A$2:$G$49, MATCH(orders!$D95, products!$A$2:$A$49, 0), MATCH(orders!K$1, products!$A$1:$G$1, 0))</f>
        <v>0.5</v>
      </c>
      <c r="L95" s="5">
        <f>INDEX(products!$A$2:$G$49, MATCH(orders!$D95, products!$A$2:$A$49, 0), MATCH(orders!L$1, products!$A$1:$G$1, 0))</f>
        <v>8.91</v>
      </c>
      <c r="M95" s="10">
        <f t="shared" si="1"/>
        <v>35.64</v>
      </c>
      <c r="N95" t="str" cm="1">
        <f t="array" ref="N95">_xlfn.IFS(I95 = "Exc", "Excelsa", I95 = "Ara", "Arabica", I95 = "Lib","Liberica",I95 = "Rob", "Robusta")</f>
        <v>Excelsa</v>
      </c>
      <c r="O95" t="str" cm="1">
        <f t="array" ref="O95">_xlfn.IFS(J95 = "M", "Medium", J95 = "L", "Light", J95 = "D","Dark")</f>
        <v>Light</v>
      </c>
      <c r="P95" t="str">
        <f>_xlfn.XLOOKUP(Orders[[#This Row],[Customer ID]], customers!$A$2:$A$1001, customers!$I$2:$I$1001, "", 0)</f>
        <v>Yes</v>
      </c>
    </row>
    <row r="96" spans="1:16" x14ac:dyDescent="0.3">
      <c r="A96" s="2" t="s">
        <v>1018</v>
      </c>
      <c r="B96" s="8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INDEX(products!$A$2:$G$49, MATCH(orders!$D96, products!$A$2:$A$49, 0), MATCH(orders!I$1, products!$A$1:$G$1, 0))</f>
        <v>Ara</v>
      </c>
      <c r="J96" t="str">
        <f>INDEX(products!$A$2:$G$49, MATCH(orders!$D96, products!$A$2:$A$49, 0), MATCH(orders!J$1, products!$A$1:$G$1, 0))</f>
        <v>D</v>
      </c>
      <c r="K96" s="1">
        <f>INDEX(products!$A$2:$G$49, MATCH(orders!$D96, products!$A$2:$A$49, 0), MATCH(orders!K$1, products!$A$1:$G$1, 0))</f>
        <v>0.2</v>
      </c>
      <c r="L96" s="5">
        <f>INDEX(products!$A$2:$G$49, MATCH(orders!$D96, products!$A$2:$A$49, 0), MATCH(orders!L$1, products!$A$1:$G$1, 0))</f>
        <v>2.9849999999999999</v>
      </c>
      <c r="M96" s="10">
        <f t="shared" si="1"/>
        <v>17.91</v>
      </c>
      <c r="N96" t="str" cm="1">
        <f t="array" ref="N96">_xlfn.IFS(I96 = "Exc", "Excelsa", I96 = "Ara", "Arabica", I96 = "Lib","Liberica",I96 = "Rob", "Robusta")</f>
        <v>Arabica</v>
      </c>
      <c r="O96" t="str" cm="1">
        <f t="array" ref="O96">_xlfn.IFS(J96 = "M", "Medium", J96 = "L", "Light", J96 = "D","Dark")</f>
        <v>Dark</v>
      </c>
      <c r="P96" t="str">
        <f>_xlfn.XLOOKUP(Orders[[#This Row],[Customer ID]], customers!$A$2:$A$1001, customers!$I$2:$I$1001, "", 0)</f>
        <v>Yes</v>
      </c>
    </row>
    <row r="97" spans="1:16" x14ac:dyDescent="0.3">
      <c r="A97" s="2" t="s">
        <v>1022</v>
      </c>
      <c r="B97" s="8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INDEX(products!$A$2:$G$49, MATCH(orders!$D97, products!$A$2:$A$49, 0), MATCH(orders!I$1, products!$A$1:$G$1, 0))</f>
        <v>Ara</v>
      </c>
      <c r="J97" t="str">
        <f>INDEX(products!$A$2:$G$49, MATCH(orders!$D97, products!$A$2:$A$49, 0), MATCH(orders!J$1, products!$A$1:$G$1, 0))</f>
        <v>M</v>
      </c>
      <c r="K97" s="1">
        <f>INDEX(products!$A$2:$G$49, MATCH(orders!$D97, products!$A$2:$A$49, 0), MATCH(orders!K$1, products!$A$1:$G$1, 0))</f>
        <v>2.5</v>
      </c>
      <c r="L97" s="5">
        <f>INDEX(products!$A$2:$G$49, MATCH(orders!$D97, products!$A$2:$A$49, 0), MATCH(orders!L$1, products!$A$1:$G$1, 0))</f>
        <v>25.874999999999996</v>
      </c>
      <c r="M97" s="10">
        <f t="shared" si="1"/>
        <v>155.24999999999997</v>
      </c>
      <c r="N97" t="str" cm="1">
        <f t="array" ref="N97">_xlfn.IFS(I97 = "Exc", "Excelsa", I97 = "Ara", "Arabica", I97 = "Lib","Liberica",I97 = "Rob", "Robusta")</f>
        <v>Arabica</v>
      </c>
      <c r="O97" t="str" cm="1">
        <f t="array" ref="O97">_xlfn.IFS(J97 = "M", "Medium", J97 = "L", "Light", J97 = "D","Dark")</f>
        <v>Medium</v>
      </c>
      <c r="P97" t="str">
        <f>_xlfn.XLOOKUP(Orders[[#This Row],[Customer ID]], customers!$A$2:$A$1001, customers!$I$2:$I$1001, "", 0)</f>
        <v>No</v>
      </c>
    </row>
    <row r="98" spans="1:16" x14ac:dyDescent="0.3">
      <c r="A98" s="2" t="s">
        <v>1027</v>
      </c>
      <c r="B98" s="8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INDEX(products!$A$2:$G$49, MATCH(orders!$D98, products!$A$2:$A$49, 0), MATCH(orders!I$1, products!$A$1:$G$1, 0))</f>
        <v>Ara</v>
      </c>
      <c r="J98" t="str">
        <f>INDEX(products!$A$2:$G$49, MATCH(orders!$D98, products!$A$2:$A$49, 0), MATCH(orders!J$1, products!$A$1:$G$1, 0))</f>
        <v>D</v>
      </c>
      <c r="K98" s="1">
        <f>INDEX(products!$A$2:$G$49, MATCH(orders!$D98, products!$A$2:$A$49, 0), MATCH(orders!K$1, products!$A$1:$G$1, 0))</f>
        <v>0.2</v>
      </c>
      <c r="L98" s="5">
        <f>INDEX(products!$A$2:$G$49, MATCH(orders!$D98, products!$A$2:$A$49, 0), MATCH(orders!L$1, products!$A$1:$G$1, 0))</f>
        <v>2.9849999999999999</v>
      </c>
      <c r="M98" s="10">
        <f t="shared" si="1"/>
        <v>5.97</v>
      </c>
      <c r="N98" t="str" cm="1">
        <f t="array" ref="N98">_xlfn.IFS(I98 = "Exc", "Excelsa", I98 = "Ara", "Arabica", I98 = "Lib","Liberica",I98 = "Rob", "Robusta")</f>
        <v>Arabica</v>
      </c>
      <c r="O98" t="str" cm="1">
        <f t="array" ref="O98">_xlfn.IFS(J98 = "M", "Medium", J98 = "L", "Light", J98 = "D","Dark")</f>
        <v>Dark</v>
      </c>
      <c r="P98" t="str">
        <f>_xlfn.XLOOKUP(Orders[[#This Row],[Customer ID]], customers!$A$2:$A$1001, customers!$I$2:$I$1001, "", 0)</f>
        <v>No</v>
      </c>
    </row>
    <row r="99" spans="1:16" x14ac:dyDescent="0.3">
      <c r="A99" s="2" t="s">
        <v>1032</v>
      </c>
      <c r="B99" s="8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INDEX(products!$A$2:$G$49, MATCH(orders!$D99, products!$A$2:$A$49, 0), MATCH(orders!I$1, products!$A$1:$G$1, 0))</f>
        <v>Ara</v>
      </c>
      <c r="J99" t="str">
        <f>INDEX(products!$A$2:$G$49, MATCH(orders!$D99, products!$A$2:$A$49, 0), MATCH(orders!J$1, products!$A$1:$G$1, 0))</f>
        <v>M</v>
      </c>
      <c r="K99" s="1">
        <f>INDEX(products!$A$2:$G$49, MATCH(orders!$D99, products!$A$2:$A$49, 0), MATCH(orders!K$1, products!$A$1:$G$1, 0))</f>
        <v>0.5</v>
      </c>
      <c r="L99" s="5">
        <f>INDEX(products!$A$2:$G$49, MATCH(orders!$D99, products!$A$2:$A$49, 0), MATCH(orders!L$1, products!$A$1:$G$1, 0))</f>
        <v>6.75</v>
      </c>
      <c r="M99" s="10">
        <f t="shared" si="1"/>
        <v>13.5</v>
      </c>
      <c r="N99" t="str" cm="1">
        <f t="array" ref="N99">_xlfn.IFS(I99 = "Exc", "Excelsa", I99 = "Ara", "Arabica", I99 = "Lib","Liberica",I99 = "Rob", "Robusta")</f>
        <v>Arabica</v>
      </c>
      <c r="O99" t="str" cm="1">
        <f t="array" ref="O99">_xlfn.IFS(J99 = "M", "Medium", J99 = "L", "Light", J99 = "D","Dark")</f>
        <v>Medium</v>
      </c>
      <c r="P99" t="str">
        <f>_xlfn.XLOOKUP(Orders[[#This Row],[Customer ID]], customers!$A$2:$A$1001, customers!$I$2:$I$1001, "", 0)</f>
        <v>No</v>
      </c>
    </row>
    <row r="100" spans="1:16" x14ac:dyDescent="0.3">
      <c r="A100" s="2" t="s">
        <v>1038</v>
      </c>
      <c r="B100" s="8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INDEX(products!$A$2:$G$49, MATCH(orders!$D100, products!$A$2:$A$49, 0), MATCH(orders!I$1, products!$A$1:$G$1, 0))</f>
        <v>Ara</v>
      </c>
      <c r="J100" t="str">
        <f>INDEX(products!$A$2:$G$49, MATCH(orders!$D100, products!$A$2:$A$49, 0), MATCH(orders!J$1, products!$A$1:$G$1, 0))</f>
        <v>D</v>
      </c>
      <c r="K100" s="1">
        <f>INDEX(products!$A$2:$G$49, MATCH(orders!$D100, products!$A$2:$A$49, 0), MATCH(orders!K$1, products!$A$1:$G$1, 0))</f>
        <v>0.2</v>
      </c>
      <c r="L100" s="5">
        <f>INDEX(products!$A$2:$G$49, MATCH(orders!$D100, products!$A$2:$A$49, 0), MATCH(orders!L$1, products!$A$1:$G$1, 0))</f>
        <v>2.9849999999999999</v>
      </c>
      <c r="M100" s="10">
        <f t="shared" si="1"/>
        <v>2.9849999999999999</v>
      </c>
      <c r="N100" t="str" cm="1">
        <f t="array" ref="N100">_xlfn.IFS(I100 = "Exc", "Excelsa", I100 = "Ara", "Arabica", I100 = "Lib","Liberica",I100 = "Rob", "Robusta")</f>
        <v>Arabica</v>
      </c>
      <c r="O100" t="str" cm="1">
        <f t="array" ref="O100">_xlfn.IFS(J100 = "M", "Medium", J100 = "L", "Light", J100 = "D","Dark")</f>
        <v>Dark</v>
      </c>
      <c r="P100" t="str">
        <f>_xlfn.XLOOKUP(Orders[[#This Row],[Customer ID]], customers!$A$2:$A$1001, customers!$I$2:$I$1001, "", 0)</f>
        <v>No</v>
      </c>
    </row>
    <row r="101" spans="1:16" x14ac:dyDescent="0.3">
      <c r="A101" s="2" t="s">
        <v>1043</v>
      </c>
      <c r="B101" s="8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INDEX(products!$A$2:$G$49, MATCH(orders!$D101, products!$A$2:$A$49, 0), MATCH(orders!I$1, products!$A$1:$G$1, 0))</f>
        <v>Lib</v>
      </c>
      <c r="J101" t="str">
        <f>INDEX(products!$A$2:$G$49, MATCH(orders!$D101, products!$A$2:$A$49, 0), MATCH(orders!J$1, products!$A$1:$G$1, 0))</f>
        <v>M</v>
      </c>
      <c r="K101" s="1">
        <f>INDEX(products!$A$2:$G$49, MATCH(orders!$D101, products!$A$2:$A$49, 0), MATCH(orders!K$1, products!$A$1:$G$1, 0))</f>
        <v>0.2</v>
      </c>
      <c r="L101" s="5">
        <f>INDEX(products!$A$2:$G$49, MATCH(orders!$D101, products!$A$2:$A$49, 0), MATCH(orders!L$1, products!$A$1:$G$1, 0))</f>
        <v>4.3650000000000002</v>
      </c>
      <c r="M101" s="10">
        <f t="shared" si="1"/>
        <v>13.095000000000001</v>
      </c>
      <c r="N101" t="str" cm="1">
        <f t="array" ref="N101">_xlfn.IFS(I101 = "Exc", "Excelsa", I101 = "Ara", "Arabica", I101 = "Lib","Liberica",I101 = "Rob", "Robusta")</f>
        <v>Liberica</v>
      </c>
      <c r="O101" t="str" cm="1">
        <f t="array" ref="O101">_xlfn.IFS(J101 = "M", "Medium", J101 = "L", "Light", J101 = "D","Dark")</f>
        <v>Medium</v>
      </c>
      <c r="P101" t="str">
        <f>_xlfn.XLOOKUP(Orders[[#This Row],[Customer ID]], customers!$A$2:$A$1001, customers!$I$2:$I$1001, "", 0)</f>
        <v>Yes</v>
      </c>
    </row>
    <row r="102" spans="1:16" x14ac:dyDescent="0.3">
      <c r="A102" s="2" t="s">
        <v>1048</v>
      </c>
      <c r="B102" s="8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INDEX(products!$A$2:$G$49, MATCH(orders!$D102, products!$A$2:$A$49, 0), MATCH(orders!I$1, products!$A$1:$G$1, 0))</f>
        <v>Ara</v>
      </c>
      <c r="J102" t="str">
        <f>INDEX(products!$A$2:$G$49, MATCH(orders!$D102, products!$A$2:$A$49, 0), MATCH(orders!J$1, products!$A$1:$G$1, 0))</f>
        <v>L</v>
      </c>
      <c r="K102" s="1">
        <f>INDEX(products!$A$2:$G$49, MATCH(orders!$D102, products!$A$2:$A$49, 0), MATCH(orders!K$1, products!$A$1:$G$1, 0))</f>
        <v>0.2</v>
      </c>
      <c r="L102" s="5">
        <f>INDEX(products!$A$2:$G$49, MATCH(orders!$D102, products!$A$2:$A$49, 0), MATCH(orders!L$1, products!$A$1:$G$1, 0))</f>
        <v>3.8849999999999998</v>
      </c>
      <c r="M102" s="10">
        <f t="shared" si="1"/>
        <v>7.77</v>
      </c>
      <c r="N102" t="str" cm="1">
        <f t="array" ref="N102">_xlfn.IFS(I102 = "Exc", "Excelsa", I102 = "Ara", "Arabica", I102 = "Lib","Liberica",I102 = "Rob", "Robusta")</f>
        <v>Arabica</v>
      </c>
      <c r="O102" t="str" cm="1">
        <f t="array" ref="O102">_xlfn.IFS(J102 = "M", "Medium", J102 = "L", "Light", J102 = "D","Dark")</f>
        <v>Light</v>
      </c>
      <c r="P102" t="str">
        <f>_xlfn.XLOOKUP(Orders[[#This Row],[Customer ID]], customers!$A$2:$A$1001, customers!$I$2:$I$1001, "", 0)</f>
        <v>Yes</v>
      </c>
    </row>
    <row r="103" spans="1:16" x14ac:dyDescent="0.3">
      <c r="A103" s="2" t="s">
        <v>1053</v>
      </c>
      <c r="B103" s="8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INDEX(products!$A$2:$G$49, MATCH(orders!$D103, products!$A$2:$A$49, 0), MATCH(orders!I$1, products!$A$1:$G$1, 0))</f>
        <v>Lib</v>
      </c>
      <c r="J103" t="str">
        <f>INDEX(products!$A$2:$G$49, MATCH(orders!$D103, products!$A$2:$A$49, 0), MATCH(orders!J$1, products!$A$1:$G$1, 0))</f>
        <v>D</v>
      </c>
      <c r="K103" s="1">
        <f>INDEX(products!$A$2:$G$49, MATCH(orders!$D103, products!$A$2:$A$49, 0), MATCH(orders!K$1, products!$A$1:$G$1, 0))</f>
        <v>2.5</v>
      </c>
      <c r="L103" s="5">
        <f>INDEX(products!$A$2:$G$49, MATCH(orders!$D103, products!$A$2:$A$49, 0), MATCH(orders!L$1, products!$A$1:$G$1, 0))</f>
        <v>29.784999999999997</v>
      </c>
      <c r="M103" s="10">
        <f t="shared" si="1"/>
        <v>148.92499999999998</v>
      </c>
      <c r="N103" t="str" cm="1">
        <f t="array" ref="N103">_xlfn.IFS(I103 = "Exc", "Excelsa", I103 = "Ara", "Arabica", I103 = "Lib","Liberica",I103 = "Rob", "Robusta")</f>
        <v>Liberica</v>
      </c>
      <c r="O103" t="str" cm="1">
        <f t="array" ref="O103">_xlfn.IFS(J103 = "M", "Medium", J103 = "L", "Light", J103 = "D","Dark")</f>
        <v>Dark</v>
      </c>
      <c r="P103" t="str">
        <f>_xlfn.XLOOKUP(Orders[[#This Row],[Customer ID]], customers!$A$2:$A$1001, customers!$I$2:$I$1001, "", 0)</f>
        <v>Yes</v>
      </c>
    </row>
    <row r="104" spans="1:16" x14ac:dyDescent="0.3">
      <c r="A104" s="2" t="s">
        <v>1059</v>
      </c>
      <c r="B104" s="8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INDEX(products!$A$2:$G$49, MATCH(orders!$D104, products!$A$2:$A$49, 0), MATCH(orders!I$1, products!$A$1:$G$1, 0))</f>
        <v>Lib</v>
      </c>
      <c r="J104" t="str">
        <f>INDEX(products!$A$2:$G$49, MATCH(orders!$D104, products!$A$2:$A$49, 0), MATCH(orders!J$1, products!$A$1:$G$1, 0))</f>
        <v>D</v>
      </c>
      <c r="K104" s="1">
        <f>INDEX(products!$A$2:$G$49, MATCH(orders!$D104, products!$A$2:$A$49, 0), MATCH(orders!K$1, products!$A$1:$G$1, 0))</f>
        <v>1</v>
      </c>
      <c r="L104" s="5">
        <f>INDEX(products!$A$2:$G$49, MATCH(orders!$D104, products!$A$2:$A$49, 0), MATCH(orders!L$1, products!$A$1:$G$1, 0))</f>
        <v>12.95</v>
      </c>
      <c r="M104" s="10">
        <f t="shared" si="1"/>
        <v>38.849999999999994</v>
      </c>
      <c r="N104" t="str" cm="1">
        <f t="array" ref="N104">_xlfn.IFS(I104 = "Exc", "Excelsa", I104 = "Ara", "Arabica", I104 = "Lib","Liberica",I104 = "Rob", "Robusta")</f>
        <v>Liberica</v>
      </c>
      <c r="O104" t="str" cm="1">
        <f t="array" ref="O104">_xlfn.IFS(J104 = "M", "Medium", J104 = "L", "Light", J104 = "D","Dark")</f>
        <v>Dark</v>
      </c>
      <c r="P104" t="str">
        <f>_xlfn.XLOOKUP(Orders[[#This Row],[Customer ID]], customers!$A$2:$A$1001, customers!$I$2:$I$1001, "", 0)</f>
        <v>Yes</v>
      </c>
    </row>
    <row r="105" spans="1:16" x14ac:dyDescent="0.3">
      <c r="A105" s="2" t="s">
        <v>1065</v>
      </c>
      <c r="B105" s="8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INDEX(products!$A$2:$G$49, MATCH(orders!$D105, products!$A$2:$A$49, 0), MATCH(orders!I$1, products!$A$1:$G$1, 0))</f>
        <v>Rob</v>
      </c>
      <c r="J105" t="str">
        <f>INDEX(products!$A$2:$G$49, MATCH(orders!$D105, products!$A$2:$A$49, 0), MATCH(orders!J$1, products!$A$1:$G$1, 0))</f>
        <v>M</v>
      </c>
      <c r="K105" s="1">
        <f>INDEX(products!$A$2:$G$49, MATCH(orders!$D105, products!$A$2:$A$49, 0), MATCH(orders!K$1, products!$A$1:$G$1, 0))</f>
        <v>0.2</v>
      </c>
      <c r="L105" s="5">
        <f>INDEX(products!$A$2:$G$49, MATCH(orders!$D105, products!$A$2:$A$49, 0), MATCH(orders!L$1, products!$A$1:$G$1, 0))</f>
        <v>2.9849999999999999</v>
      </c>
      <c r="M105" s="10">
        <f t="shared" si="1"/>
        <v>11.94</v>
      </c>
      <c r="N105" t="str" cm="1">
        <f t="array" ref="N105">_xlfn.IFS(I105 = "Exc", "Excelsa", I105 = "Ara", "Arabica", I105 = "Lib","Liberica",I105 = "Rob", "Robusta")</f>
        <v>Robusta</v>
      </c>
      <c r="O105" t="str" cm="1">
        <f t="array" ref="O105">_xlfn.IFS(J105 = "M", "Medium", J105 = "L", "Light", J105 = "D","Dark")</f>
        <v>Medium</v>
      </c>
      <c r="P105" t="str">
        <f>_xlfn.XLOOKUP(Orders[[#This Row],[Customer ID]], customers!$A$2:$A$1001, customers!$I$2:$I$1001, "", 0)</f>
        <v>No</v>
      </c>
    </row>
    <row r="106" spans="1:16" x14ac:dyDescent="0.3">
      <c r="A106" s="2" t="s">
        <v>1071</v>
      </c>
      <c r="B106" s="8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INDEX(products!$A$2:$G$49, MATCH(orders!$D106, products!$A$2:$A$49, 0), MATCH(orders!I$1, products!$A$1:$G$1, 0))</f>
        <v>Lib</v>
      </c>
      <c r="J106" t="str">
        <f>INDEX(products!$A$2:$G$49, MATCH(orders!$D106, products!$A$2:$A$49, 0), MATCH(orders!J$1, products!$A$1:$G$1, 0))</f>
        <v>M</v>
      </c>
      <c r="K106" s="1">
        <f>INDEX(products!$A$2:$G$49, MATCH(orders!$D106, products!$A$2:$A$49, 0), MATCH(orders!K$1, products!$A$1:$G$1, 0))</f>
        <v>1</v>
      </c>
      <c r="L106" s="5">
        <f>INDEX(products!$A$2:$G$49, MATCH(orders!$D106, products!$A$2:$A$49, 0), MATCH(orders!L$1, products!$A$1:$G$1, 0))</f>
        <v>14.55</v>
      </c>
      <c r="M106" s="10">
        <f t="shared" si="1"/>
        <v>87.300000000000011</v>
      </c>
      <c r="N106" t="str" cm="1">
        <f t="array" ref="N106">_xlfn.IFS(I106 = "Exc", "Excelsa", I106 = "Ara", "Arabica", I106 = "Lib","Liberica",I106 = "Rob", "Robusta")</f>
        <v>Liberica</v>
      </c>
      <c r="O106" t="str" cm="1">
        <f t="array" ref="O106">_xlfn.IFS(J106 = "M", "Medium", J106 = "L", "Light", J106 = "D","Dark")</f>
        <v>Medium</v>
      </c>
      <c r="P106" t="str">
        <f>_xlfn.XLOOKUP(Orders[[#This Row],[Customer ID]], customers!$A$2:$A$1001, customers!$I$2:$I$1001, "", 0)</f>
        <v>No</v>
      </c>
    </row>
    <row r="107" spans="1:16" x14ac:dyDescent="0.3">
      <c r="A107" s="2" t="s">
        <v>1077</v>
      </c>
      <c r="B107" s="8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INDEX(products!$A$2:$G$49, MATCH(orders!$D107, products!$A$2:$A$49, 0), MATCH(orders!I$1, products!$A$1:$G$1, 0))</f>
        <v>Ara</v>
      </c>
      <c r="J107" t="str">
        <f>INDEX(products!$A$2:$G$49, MATCH(orders!$D107, products!$A$2:$A$49, 0), MATCH(orders!J$1, products!$A$1:$G$1, 0))</f>
        <v>M</v>
      </c>
      <c r="K107" s="1">
        <f>INDEX(products!$A$2:$G$49, MATCH(orders!$D107, products!$A$2:$A$49, 0), MATCH(orders!K$1, products!$A$1:$G$1, 0))</f>
        <v>0.5</v>
      </c>
      <c r="L107" s="5">
        <f>INDEX(products!$A$2:$G$49, MATCH(orders!$D107, products!$A$2:$A$49, 0), MATCH(orders!L$1, products!$A$1:$G$1, 0))</f>
        <v>6.75</v>
      </c>
      <c r="M107" s="10">
        <f t="shared" si="1"/>
        <v>40.5</v>
      </c>
      <c r="N107" t="str" cm="1">
        <f t="array" ref="N107">_xlfn.IFS(I107 = "Exc", "Excelsa", I107 = "Ara", "Arabica", I107 = "Lib","Liberica",I107 = "Rob", "Robusta")</f>
        <v>Arabica</v>
      </c>
      <c r="O107" t="str" cm="1">
        <f t="array" ref="O107">_xlfn.IFS(J107 = "M", "Medium", J107 = "L", "Light", J107 = "D","Dark")</f>
        <v>Medium</v>
      </c>
      <c r="P107" t="str">
        <f>_xlfn.XLOOKUP(Orders[[#This Row],[Customer ID]], customers!$A$2:$A$1001, customers!$I$2:$I$1001, "", 0)</f>
        <v>Yes</v>
      </c>
    </row>
    <row r="108" spans="1:16" x14ac:dyDescent="0.3">
      <c r="A108" s="2" t="s">
        <v>1083</v>
      </c>
      <c r="B108" s="8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INDEX(products!$A$2:$G$49, MATCH(orders!$D108, products!$A$2:$A$49, 0), MATCH(orders!I$1, products!$A$1:$G$1, 0))</f>
        <v>Exc</v>
      </c>
      <c r="J108" t="str">
        <f>INDEX(products!$A$2:$G$49, MATCH(orders!$D108, products!$A$2:$A$49, 0), MATCH(orders!J$1, products!$A$1:$G$1, 0))</f>
        <v>D</v>
      </c>
      <c r="K108" s="1">
        <f>INDEX(products!$A$2:$G$49, MATCH(orders!$D108, products!$A$2:$A$49, 0), MATCH(orders!K$1, products!$A$1:$G$1, 0))</f>
        <v>1</v>
      </c>
      <c r="L108" s="5">
        <f>INDEX(products!$A$2:$G$49, MATCH(orders!$D108, products!$A$2:$A$49, 0), MATCH(orders!L$1, products!$A$1:$G$1, 0))</f>
        <v>12.15</v>
      </c>
      <c r="M108" s="10">
        <f t="shared" si="1"/>
        <v>24.3</v>
      </c>
      <c r="N108" t="str" cm="1">
        <f t="array" ref="N108">_xlfn.IFS(I108 = "Exc", "Excelsa", I108 = "Ara", "Arabica", I108 = "Lib","Liberica",I108 = "Rob", "Robusta")</f>
        <v>Excelsa</v>
      </c>
      <c r="O108" t="str" cm="1">
        <f t="array" ref="O108">_xlfn.IFS(J108 = "M", "Medium", J108 = "L", "Light", J108 = "D","Dark")</f>
        <v>Dark</v>
      </c>
      <c r="P108" t="str">
        <f>_xlfn.XLOOKUP(Orders[[#This Row],[Customer ID]], customers!$A$2:$A$1001, customers!$I$2:$I$1001, "", 0)</f>
        <v>No</v>
      </c>
    </row>
    <row r="109" spans="1:16" x14ac:dyDescent="0.3">
      <c r="A109" s="2" t="s">
        <v>1089</v>
      </c>
      <c r="B109" s="8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INDEX(products!$A$2:$G$49, MATCH(orders!$D109, products!$A$2:$A$49, 0), MATCH(orders!I$1, products!$A$1:$G$1, 0))</f>
        <v>Rob</v>
      </c>
      <c r="J109" t="str">
        <f>INDEX(products!$A$2:$G$49, MATCH(orders!$D109, products!$A$2:$A$49, 0), MATCH(orders!J$1, products!$A$1:$G$1, 0))</f>
        <v>M</v>
      </c>
      <c r="K109" s="1">
        <f>INDEX(products!$A$2:$G$49, MATCH(orders!$D109, products!$A$2:$A$49, 0), MATCH(orders!K$1, products!$A$1:$G$1, 0))</f>
        <v>0.5</v>
      </c>
      <c r="L109" s="5">
        <f>INDEX(products!$A$2:$G$49, MATCH(orders!$D109, products!$A$2:$A$49, 0), MATCH(orders!L$1, products!$A$1:$G$1, 0))</f>
        <v>5.97</v>
      </c>
      <c r="M109" s="10">
        <f t="shared" si="1"/>
        <v>17.91</v>
      </c>
      <c r="N109" t="str" cm="1">
        <f t="array" ref="N109">_xlfn.IFS(I109 = "Exc", "Excelsa", I109 = "Ara", "Arabica", I109 = "Lib","Liberica",I109 = "Rob", "Robusta")</f>
        <v>Robusta</v>
      </c>
      <c r="O109" t="str" cm="1">
        <f t="array" ref="O109">_xlfn.IFS(J109 = "M", "Medium", J109 = "L", "Light", J109 = "D","Dark")</f>
        <v>Medium</v>
      </c>
      <c r="P109" t="str">
        <f>_xlfn.XLOOKUP(Orders[[#This Row],[Customer ID]], customers!$A$2:$A$1001, customers!$I$2:$I$1001, "", 0)</f>
        <v>Yes</v>
      </c>
    </row>
    <row r="110" spans="1:16" x14ac:dyDescent="0.3">
      <c r="A110" s="2" t="s">
        <v>1095</v>
      </c>
      <c r="B110" s="8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INDEX(products!$A$2:$G$49, MATCH(orders!$D110, products!$A$2:$A$49, 0), MATCH(orders!I$1, products!$A$1:$G$1, 0))</f>
        <v>Ara</v>
      </c>
      <c r="J110" t="str">
        <f>INDEX(products!$A$2:$G$49, MATCH(orders!$D110, products!$A$2:$A$49, 0), MATCH(orders!J$1, products!$A$1:$G$1, 0))</f>
        <v>M</v>
      </c>
      <c r="K110" s="1">
        <f>INDEX(products!$A$2:$G$49, MATCH(orders!$D110, products!$A$2:$A$49, 0), MATCH(orders!K$1, products!$A$1:$G$1, 0))</f>
        <v>0.5</v>
      </c>
      <c r="L110" s="5">
        <f>INDEX(products!$A$2:$G$49, MATCH(orders!$D110, products!$A$2:$A$49, 0), MATCH(orders!L$1, products!$A$1:$G$1, 0))</f>
        <v>6.75</v>
      </c>
      <c r="M110" s="10">
        <f t="shared" si="1"/>
        <v>27</v>
      </c>
      <c r="N110" t="str" cm="1">
        <f t="array" ref="N110">_xlfn.IFS(I110 = "Exc", "Excelsa", I110 = "Ara", "Arabica", I110 = "Lib","Liberica",I110 = "Rob", "Robusta")</f>
        <v>Arabica</v>
      </c>
      <c r="O110" t="str" cm="1">
        <f t="array" ref="O110">_xlfn.IFS(J110 = "M", "Medium", J110 = "L", "Light", J110 = "D","Dark")</f>
        <v>Medium</v>
      </c>
      <c r="P110" t="str">
        <f>_xlfn.XLOOKUP(Orders[[#This Row],[Customer ID]], customers!$A$2:$A$1001, customers!$I$2:$I$1001, "", 0)</f>
        <v>No</v>
      </c>
    </row>
    <row r="111" spans="1:16" x14ac:dyDescent="0.3">
      <c r="A111" s="2" t="s">
        <v>1100</v>
      </c>
      <c r="B111" s="8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INDEX(products!$A$2:$G$49, MATCH(orders!$D111, products!$A$2:$A$49, 0), MATCH(orders!I$1, products!$A$1:$G$1, 0))</f>
        <v>Lib</v>
      </c>
      <c r="J111" t="str">
        <f>INDEX(products!$A$2:$G$49, MATCH(orders!$D111, products!$A$2:$A$49, 0), MATCH(orders!J$1, products!$A$1:$G$1, 0))</f>
        <v>D</v>
      </c>
      <c r="K111" s="1">
        <f>INDEX(products!$A$2:$G$49, MATCH(orders!$D111, products!$A$2:$A$49, 0), MATCH(orders!K$1, products!$A$1:$G$1, 0))</f>
        <v>0.5</v>
      </c>
      <c r="L111" s="5">
        <f>INDEX(products!$A$2:$G$49, MATCH(orders!$D111, products!$A$2:$A$49, 0), MATCH(orders!L$1, products!$A$1:$G$1, 0))</f>
        <v>7.77</v>
      </c>
      <c r="M111" s="10">
        <f t="shared" si="1"/>
        <v>7.77</v>
      </c>
      <c r="N111" t="str" cm="1">
        <f t="array" ref="N111">_xlfn.IFS(I111 = "Exc", "Excelsa", I111 = "Ara", "Arabica", I111 = "Lib","Liberica",I111 = "Rob", "Robusta")</f>
        <v>Liberica</v>
      </c>
      <c r="O111" t="str" cm="1">
        <f t="array" ref="O111">_xlfn.IFS(J111 = "M", "Medium", J111 = "L", "Light", J111 = "D","Dark")</f>
        <v>Dark</v>
      </c>
      <c r="P111" t="str">
        <f>_xlfn.XLOOKUP(Orders[[#This Row],[Customer ID]], customers!$A$2:$A$1001, customers!$I$2:$I$1001, "", 0)</f>
        <v>Yes</v>
      </c>
    </row>
    <row r="112" spans="1:16" x14ac:dyDescent="0.3">
      <c r="A112" s="2" t="s">
        <v>1106</v>
      </c>
      <c r="B112" s="8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INDEX(products!$A$2:$G$49, MATCH(orders!$D112, products!$A$2:$A$49, 0), MATCH(orders!I$1, products!$A$1:$G$1, 0))</f>
        <v>Exc</v>
      </c>
      <c r="J112" t="str">
        <f>INDEX(products!$A$2:$G$49, MATCH(orders!$D112, products!$A$2:$A$49, 0), MATCH(orders!J$1, products!$A$1:$G$1, 0))</f>
        <v>L</v>
      </c>
      <c r="K112" s="1">
        <f>INDEX(products!$A$2:$G$49, MATCH(orders!$D112, products!$A$2:$A$49, 0), MATCH(orders!K$1, products!$A$1:$G$1, 0))</f>
        <v>0.2</v>
      </c>
      <c r="L112" s="5">
        <f>INDEX(products!$A$2:$G$49, MATCH(orders!$D112, products!$A$2:$A$49, 0), MATCH(orders!L$1, products!$A$1:$G$1, 0))</f>
        <v>4.4550000000000001</v>
      </c>
      <c r="M112" s="10">
        <f t="shared" si="1"/>
        <v>13.365</v>
      </c>
      <c r="N112" t="str" cm="1">
        <f t="array" ref="N112">_xlfn.IFS(I112 = "Exc", "Excelsa", I112 = "Ara", "Arabica", I112 = "Lib","Liberica",I112 = "Rob", "Robusta")</f>
        <v>Excelsa</v>
      </c>
      <c r="O112" t="str" cm="1">
        <f t="array" ref="O112">_xlfn.IFS(J112 = "M", "Medium", J112 = "L", "Light", J112 = "D","Dark")</f>
        <v>Light</v>
      </c>
      <c r="P112" t="str">
        <f>_xlfn.XLOOKUP(Orders[[#This Row],[Customer ID]], customers!$A$2:$A$1001, customers!$I$2:$I$1001, "", 0)</f>
        <v>Yes</v>
      </c>
    </row>
    <row r="113" spans="1:16" x14ac:dyDescent="0.3">
      <c r="A113" s="2" t="s">
        <v>1112</v>
      </c>
      <c r="B113" s="8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INDEX(products!$A$2:$G$49, MATCH(orders!$D113, products!$A$2:$A$49, 0), MATCH(orders!I$1, products!$A$1:$G$1, 0))</f>
        <v>Rob</v>
      </c>
      <c r="J113" t="str">
        <f>INDEX(products!$A$2:$G$49, MATCH(orders!$D113, products!$A$2:$A$49, 0), MATCH(orders!J$1, products!$A$1:$G$1, 0))</f>
        <v>D</v>
      </c>
      <c r="K113" s="1">
        <f>INDEX(products!$A$2:$G$49, MATCH(orders!$D113, products!$A$2:$A$49, 0), MATCH(orders!K$1, products!$A$1:$G$1, 0))</f>
        <v>0.5</v>
      </c>
      <c r="L113" s="5">
        <f>INDEX(products!$A$2:$G$49, MATCH(orders!$D113, products!$A$2:$A$49, 0), MATCH(orders!L$1, products!$A$1:$G$1, 0))</f>
        <v>5.3699999999999992</v>
      </c>
      <c r="M113" s="10">
        <f t="shared" si="1"/>
        <v>26.849999999999994</v>
      </c>
      <c r="N113" t="str" cm="1">
        <f t="array" ref="N113">_xlfn.IFS(I113 = "Exc", "Excelsa", I113 = "Ara", "Arabica", I113 = "Lib","Liberica",I113 = "Rob", "Robusta")</f>
        <v>Robusta</v>
      </c>
      <c r="O113" t="str" cm="1">
        <f t="array" ref="O113">_xlfn.IFS(J113 = "M", "Medium", J113 = "L", "Light", J113 = "D","Dark")</f>
        <v>Dark</v>
      </c>
      <c r="P113" t="str">
        <f>_xlfn.XLOOKUP(Orders[[#This Row],[Customer ID]], customers!$A$2:$A$1001, customers!$I$2:$I$1001, "", 0)</f>
        <v>No</v>
      </c>
    </row>
    <row r="114" spans="1:16" x14ac:dyDescent="0.3">
      <c r="A114" s="2" t="s">
        <v>1117</v>
      </c>
      <c r="B114" s="8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INDEX(products!$A$2:$G$49, MATCH(orders!$D114, products!$A$2:$A$49, 0), MATCH(orders!I$1, products!$A$1:$G$1, 0))</f>
        <v>Ara</v>
      </c>
      <c r="J114" t="str">
        <f>INDEX(products!$A$2:$G$49, MATCH(orders!$D114, products!$A$2:$A$49, 0), MATCH(orders!J$1, products!$A$1:$G$1, 0))</f>
        <v>M</v>
      </c>
      <c r="K114" s="1">
        <f>INDEX(products!$A$2:$G$49, MATCH(orders!$D114, products!$A$2:$A$49, 0), MATCH(orders!K$1, products!$A$1:$G$1, 0))</f>
        <v>1</v>
      </c>
      <c r="L114" s="5">
        <f>INDEX(products!$A$2:$G$49, MATCH(orders!$D114, products!$A$2:$A$49, 0), MATCH(orders!L$1, products!$A$1:$G$1, 0))</f>
        <v>11.25</v>
      </c>
      <c r="M114" s="10">
        <f t="shared" si="1"/>
        <v>11.25</v>
      </c>
      <c r="N114" t="str" cm="1">
        <f t="array" ref="N114">_xlfn.IFS(I114 = "Exc", "Excelsa", I114 = "Ara", "Arabica", I114 = "Lib","Liberica",I114 = "Rob", "Robusta")</f>
        <v>Arabica</v>
      </c>
      <c r="O114" t="str" cm="1">
        <f t="array" ref="O114">_xlfn.IFS(J114 = "M", "Medium", J114 = "L", "Light", J114 = "D","Dark")</f>
        <v>Medium</v>
      </c>
      <c r="P114" t="str">
        <f>_xlfn.XLOOKUP(Orders[[#This Row],[Customer ID]], customers!$A$2:$A$1001, customers!$I$2:$I$1001, "", 0)</f>
        <v>No</v>
      </c>
    </row>
    <row r="115" spans="1:16" x14ac:dyDescent="0.3">
      <c r="A115" s="2" t="s">
        <v>1123</v>
      </c>
      <c r="B115" s="8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INDEX(products!$A$2:$G$49, MATCH(orders!$D115, products!$A$2:$A$49, 0), MATCH(orders!I$1, products!$A$1:$G$1, 0))</f>
        <v>Lib</v>
      </c>
      <c r="J115" t="str">
        <f>INDEX(products!$A$2:$G$49, MATCH(orders!$D115, products!$A$2:$A$49, 0), MATCH(orders!J$1, products!$A$1:$G$1, 0))</f>
        <v>M</v>
      </c>
      <c r="K115" s="1">
        <f>INDEX(products!$A$2:$G$49, MATCH(orders!$D115, products!$A$2:$A$49, 0), MATCH(orders!K$1, products!$A$1:$G$1, 0))</f>
        <v>1</v>
      </c>
      <c r="L115" s="5">
        <f>INDEX(products!$A$2:$G$49, MATCH(orders!$D115, products!$A$2:$A$49, 0), MATCH(orders!L$1, products!$A$1:$G$1, 0))</f>
        <v>14.55</v>
      </c>
      <c r="M115" s="10">
        <f t="shared" si="1"/>
        <v>14.55</v>
      </c>
      <c r="N115" t="str" cm="1">
        <f t="array" ref="N115">_xlfn.IFS(I115 = "Exc", "Excelsa", I115 = "Ara", "Arabica", I115 = "Lib","Liberica",I115 = "Rob", "Robusta")</f>
        <v>Liberica</v>
      </c>
      <c r="O115" t="str" cm="1">
        <f t="array" ref="O115">_xlfn.IFS(J115 = "M", "Medium", J115 = "L", "Light", J115 = "D","Dark")</f>
        <v>Medium</v>
      </c>
      <c r="P115" t="str">
        <f>_xlfn.XLOOKUP(Orders[[#This Row],[Customer ID]], customers!$A$2:$A$1001, customers!$I$2:$I$1001, "", 0)</f>
        <v>No</v>
      </c>
    </row>
    <row r="116" spans="1:16" x14ac:dyDescent="0.3">
      <c r="A116" s="2" t="s">
        <v>1129</v>
      </c>
      <c r="B116" s="8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INDEX(products!$A$2:$G$49, MATCH(orders!$D116, products!$A$2:$A$49, 0), MATCH(orders!I$1, products!$A$1:$G$1, 0))</f>
        <v>Rob</v>
      </c>
      <c r="J116" t="str">
        <f>INDEX(products!$A$2:$G$49, MATCH(orders!$D116, products!$A$2:$A$49, 0), MATCH(orders!J$1, products!$A$1:$G$1, 0))</f>
        <v>L</v>
      </c>
      <c r="K116" s="1">
        <f>INDEX(products!$A$2:$G$49, MATCH(orders!$D116, products!$A$2:$A$49, 0), MATCH(orders!K$1, products!$A$1:$G$1, 0))</f>
        <v>0.2</v>
      </c>
      <c r="L116" s="5">
        <f>INDEX(products!$A$2:$G$49, MATCH(orders!$D116, products!$A$2:$A$49, 0), MATCH(orders!L$1, products!$A$1:$G$1, 0))</f>
        <v>3.5849999999999995</v>
      </c>
      <c r="M116" s="10">
        <f t="shared" si="1"/>
        <v>14.339999999999998</v>
      </c>
      <c r="N116" t="str" cm="1">
        <f t="array" ref="N116">_xlfn.IFS(I116 = "Exc", "Excelsa", I116 = "Ara", "Arabica", I116 = "Lib","Liberica",I116 = "Rob", "Robusta")</f>
        <v>Robusta</v>
      </c>
      <c r="O116" t="str" cm="1">
        <f t="array" ref="O116">_xlfn.IFS(J116 = "M", "Medium", J116 = "L", "Light", J116 = "D","Dark")</f>
        <v>Light</v>
      </c>
      <c r="P116" t="str">
        <f>_xlfn.XLOOKUP(Orders[[#This Row],[Customer ID]], customers!$A$2:$A$1001, customers!$I$2:$I$1001, "", 0)</f>
        <v>No</v>
      </c>
    </row>
    <row r="117" spans="1:16" x14ac:dyDescent="0.3">
      <c r="A117" s="2" t="s">
        <v>1134</v>
      </c>
      <c r="B117" s="8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INDEX(products!$A$2:$G$49, MATCH(orders!$D117, products!$A$2:$A$49, 0), MATCH(orders!I$1, products!$A$1:$G$1, 0))</f>
        <v>Lib</v>
      </c>
      <c r="J117" t="str">
        <f>INDEX(products!$A$2:$G$49, MATCH(orders!$D117, products!$A$2:$A$49, 0), MATCH(orders!J$1, products!$A$1:$G$1, 0))</f>
        <v>L</v>
      </c>
      <c r="K117" s="1">
        <f>INDEX(products!$A$2:$G$49, MATCH(orders!$D117, products!$A$2:$A$49, 0), MATCH(orders!K$1, products!$A$1:$G$1, 0))</f>
        <v>1</v>
      </c>
      <c r="L117" s="5">
        <f>INDEX(products!$A$2:$G$49, MATCH(orders!$D117, products!$A$2:$A$49, 0), MATCH(orders!L$1, products!$A$1:$G$1, 0))</f>
        <v>15.85</v>
      </c>
      <c r="M117" s="10">
        <f t="shared" si="1"/>
        <v>15.85</v>
      </c>
      <c r="N117" t="str" cm="1">
        <f t="array" ref="N117">_xlfn.IFS(I117 = "Exc", "Excelsa", I117 = "Ara", "Arabica", I117 = "Lib","Liberica",I117 = "Rob", "Robusta")</f>
        <v>Liberica</v>
      </c>
      <c r="O117" t="str" cm="1">
        <f t="array" ref="O117">_xlfn.IFS(J117 = "M", "Medium", J117 = "L", "Light", J117 = "D","Dark")</f>
        <v>Light</v>
      </c>
      <c r="P117" t="str">
        <f>_xlfn.XLOOKUP(Orders[[#This Row],[Customer ID]], customers!$A$2:$A$1001, customers!$I$2:$I$1001, "", 0)</f>
        <v>No</v>
      </c>
    </row>
    <row r="118" spans="1:16" x14ac:dyDescent="0.3">
      <c r="A118" s="2" t="s">
        <v>1140</v>
      </c>
      <c r="B118" s="8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INDEX(products!$A$2:$G$49, MATCH(orders!$D118, products!$A$2:$A$49, 0), MATCH(orders!I$1, products!$A$1:$G$1, 0))</f>
        <v>Lib</v>
      </c>
      <c r="J118" t="str">
        <f>INDEX(products!$A$2:$G$49, MATCH(orders!$D118, products!$A$2:$A$49, 0), MATCH(orders!J$1, products!$A$1:$G$1, 0))</f>
        <v>L</v>
      </c>
      <c r="K118" s="1">
        <f>INDEX(products!$A$2:$G$49, MATCH(orders!$D118, products!$A$2:$A$49, 0), MATCH(orders!K$1, products!$A$1:$G$1, 0))</f>
        <v>0.2</v>
      </c>
      <c r="L118" s="5">
        <f>INDEX(products!$A$2:$G$49, MATCH(orders!$D118, products!$A$2:$A$49, 0), MATCH(orders!L$1, products!$A$1:$G$1, 0))</f>
        <v>4.7549999999999999</v>
      </c>
      <c r="M118" s="10">
        <f t="shared" si="1"/>
        <v>19.02</v>
      </c>
      <c r="N118" t="str" cm="1">
        <f t="array" ref="N118">_xlfn.IFS(I118 = "Exc", "Excelsa", I118 = "Ara", "Arabica", I118 = "Lib","Liberica",I118 = "Rob", "Robusta")</f>
        <v>Liberica</v>
      </c>
      <c r="O118" t="str" cm="1">
        <f t="array" ref="O118">_xlfn.IFS(J118 = "M", "Medium", J118 = "L", "Light", J118 = "D","Dark")</f>
        <v>Light</v>
      </c>
      <c r="P118" t="str">
        <f>_xlfn.XLOOKUP(Orders[[#This Row],[Customer ID]], customers!$A$2:$A$1001, customers!$I$2:$I$1001, "", 0)</f>
        <v>Yes</v>
      </c>
    </row>
    <row r="119" spans="1:16" x14ac:dyDescent="0.3">
      <c r="A119" s="2" t="s">
        <v>1146</v>
      </c>
      <c r="B119" s="8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INDEX(products!$A$2:$G$49, MATCH(orders!$D119, products!$A$2:$A$49, 0), MATCH(orders!I$1, products!$A$1:$G$1, 0))</f>
        <v>Lib</v>
      </c>
      <c r="J119" t="str">
        <f>INDEX(products!$A$2:$G$49, MATCH(orders!$D119, products!$A$2:$A$49, 0), MATCH(orders!J$1, products!$A$1:$G$1, 0))</f>
        <v>L</v>
      </c>
      <c r="K119" s="1">
        <f>INDEX(products!$A$2:$G$49, MATCH(orders!$D119, products!$A$2:$A$49, 0), MATCH(orders!K$1, products!$A$1:$G$1, 0))</f>
        <v>0.5</v>
      </c>
      <c r="L119" s="5">
        <f>INDEX(products!$A$2:$G$49, MATCH(orders!$D119, products!$A$2:$A$49, 0), MATCH(orders!L$1, products!$A$1:$G$1, 0))</f>
        <v>9.51</v>
      </c>
      <c r="M119" s="10">
        <f t="shared" si="1"/>
        <v>38.04</v>
      </c>
      <c r="N119" t="str" cm="1">
        <f t="array" ref="N119">_xlfn.IFS(I119 = "Exc", "Excelsa", I119 = "Ara", "Arabica", I119 = "Lib","Liberica",I119 = "Rob", "Robusta")</f>
        <v>Liberica</v>
      </c>
      <c r="O119" t="str" cm="1">
        <f t="array" ref="O119">_xlfn.IFS(J119 = "M", "Medium", J119 = "L", "Light", J119 = "D","Dark")</f>
        <v>Light</v>
      </c>
      <c r="P119" t="str">
        <f>_xlfn.XLOOKUP(Orders[[#This Row],[Customer ID]], customers!$A$2:$A$1001, customers!$I$2:$I$1001, "", 0)</f>
        <v>No</v>
      </c>
    </row>
    <row r="120" spans="1:16" x14ac:dyDescent="0.3">
      <c r="A120" s="2" t="s">
        <v>1152</v>
      </c>
      <c r="B120" s="8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INDEX(products!$A$2:$G$49, MATCH(orders!$D120, products!$A$2:$A$49, 0), MATCH(orders!I$1, products!$A$1:$G$1, 0))</f>
        <v>Exc</v>
      </c>
      <c r="J120" t="str">
        <f>INDEX(products!$A$2:$G$49, MATCH(orders!$D120, products!$A$2:$A$49, 0), MATCH(orders!J$1, products!$A$1:$G$1, 0))</f>
        <v>D</v>
      </c>
      <c r="K120" s="1">
        <f>INDEX(products!$A$2:$G$49, MATCH(orders!$D120, products!$A$2:$A$49, 0), MATCH(orders!K$1, products!$A$1:$G$1, 0))</f>
        <v>0.5</v>
      </c>
      <c r="L120" s="5">
        <f>INDEX(products!$A$2:$G$49, MATCH(orders!$D120, products!$A$2:$A$49, 0), MATCH(orders!L$1, products!$A$1:$G$1, 0))</f>
        <v>7.29</v>
      </c>
      <c r="M120" s="10">
        <f t="shared" si="1"/>
        <v>21.87</v>
      </c>
      <c r="N120" t="str" cm="1">
        <f t="array" ref="N120">_xlfn.IFS(I120 = "Exc", "Excelsa", I120 = "Ara", "Arabica", I120 = "Lib","Liberica",I120 = "Rob", "Robusta")</f>
        <v>Excelsa</v>
      </c>
      <c r="O120" t="str" cm="1">
        <f t="array" ref="O120">_xlfn.IFS(J120 = "M", "Medium", J120 = "L", "Light", J120 = "D","Dark")</f>
        <v>Dark</v>
      </c>
      <c r="P120" t="str">
        <f>_xlfn.XLOOKUP(Orders[[#This Row],[Customer ID]], customers!$A$2:$A$1001, customers!$I$2:$I$1001, "", 0)</f>
        <v>Yes</v>
      </c>
    </row>
    <row r="121" spans="1:16" x14ac:dyDescent="0.3">
      <c r="A121" s="2" t="s">
        <v>1158</v>
      </c>
      <c r="B121" s="8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INDEX(products!$A$2:$G$49, MATCH(orders!$D121, products!$A$2:$A$49, 0), MATCH(orders!I$1, products!$A$1:$G$1, 0))</f>
        <v>Exc</v>
      </c>
      <c r="J121" t="str">
        <f>INDEX(products!$A$2:$G$49, MATCH(orders!$D121, products!$A$2:$A$49, 0), MATCH(orders!J$1, products!$A$1:$G$1, 0))</f>
        <v>M</v>
      </c>
      <c r="K121" s="1">
        <f>INDEX(products!$A$2:$G$49, MATCH(orders!$D121, products!$A$2:$A$49, 0), MATCH(orders!K$1, products!$A$1:$G$1, 0))</f>
        <v>0.2</v>
      </c>
      <c r="L121" s="5">
        <f>INDEX(products!$A$2:$G$49, MATCH(orders!$D121, products!$A$2:$A$49, 0), MATCH(orders!L$1, products!$A$1:$G$1, 0))</f>
        <v>4.125</v>
      </c>
      <c r="M121" s="10">
        <f t="shared" si="1"/>
        <v>4.125</v>
      </c>
      <c r="N121" t="str" cm="1">
        <f t="array" ref="N121">_xlfn.IFS(I121 = "Exc", "Excelsa", I121 = "Ara", "Arabica", I121 = "Lib","Liberica",I121 = "Rob", "Robusta")</f>
        <v>Excelsa</v>
      </c>
      <c r="O121" t="str" cm="1">
        <f t="array" ref="O121">_xlfn.IFS(J121 = "M", "Medium", J121 = "L", "Light", J121 = "D","Dark")</f>
        <v>Medium</v>
      </c>
      <c r="P121" t="str">
        <f>_xlfn.XLOOKUP(Orders[[#This Row],[Customer ID]], customers!$A$2:$A$1001, customers!$I$2:$I$1001, "", 0)</f>
        <v>No</v>
      </c>
    </row>
    <row r="122" spans="1:16" x14ac:dyDescent="0.3">
      <c r="A122" s="2" t="s">
        <v>1158</v>
      </c>
      <c r="B122" s="8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INDEX(products!$A$2:$G$49, MATCH(orders!$D122, products!$A$2:$A$49, 0), MATCH(orders!I$1, products!$A$1:$G$1, 0))</f>
        <v>Ara</v>
      </c>
      <c r="J122" t="str">
        <f>INDEX(products!$A$2:$G$49, MATCH(orders!$D122, products!$A$2:$A$49, 0), MATCH(orders!J$1, products!$A$1:$G$1, 0))</f>
        <v>L</v>
      </c>
      <c r="K122" s="1">
        <f>INDEX(products!$A$2:$G$49, MATCH(orders!$D122, products!$A$2:$A$49, 0), MATCH(orders!K$1, products!$A$1:$G$1, 0))</f>
        <v>0.2</v>
      </c>
      <c r="L122" s="5">
        <f>INDEX(products!$A$2:$G$49, MATCH(orders!$D122, products!$A$2:$A$49, 0), MATCH(orders!L$1, products!$A$1:$G$1, 0))</f>
        <v>3.8849999999999998</v>
      </c>
      <c r="M122" s="10">
        <f t="shared" si="1"/>
        <v>3.8849999999999998</v>
      </c>
      <c r="N122" t="str" cm="1">
        <f t="array" ref="N122">_xlfn.IFS(I122 = "Exc", "Excelsa", I122 = "Ara", "Arabica", I122 = "Lib","Liberica",I122 = "Rob", "Robusta")</f>
        <v>Arabica</v>
      </c>
      <c r="O122" t="str" cm="1">
        <f t="array" ref="O122">_xlfn.IFS(J122 = "M", "Medium", J122 = "L", "Light", J122 = "D","Dark")</f>
        <v>Light</v>
      </c>
      <c r="P122" t="str">
        <f>_xlfn.XLOOKUP(Orders[[#This Row],[Customer ID]], customers!$A$2:$A$1001, customers!$I$2:$I$1001, "", 0)</f>
        <v>No</v>
      </c>
    </row>
    <row r="123" spans="1:16" x14ac:dyDescent="0.3">
      <c r="A123" s="2" t="s">
        <v>1158</v>
      </c>
      <c r="B123" s="8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INDEX(products!$A$2:$G$49, MATCH(orders!$D123, products!$A$2:$A$49, 0), MATCH(orders!I$1, products!$A$1:$G$1, 0))</f>
        <v>Exc</v>
      </c>
      <c r="J123" t="str">
        <f>INDEX(products!$A$2:$G$49, MATCH(orders!$D123, products!$A$2:$A$49, 0), MATCH(orders!J$1, products!$A$1:$G$1, 0))</f>
        <v>M</v>
      </c>
      <c r="K123" s="1">
        <f>INDEX(products!$A$2:$G$49, MATCH(orders!$D123, products!$A$2:$A$49, 0), MATCH(orders!K$1, products!$A$1:$G$1, 0))</f>
        <v>1</v>
      </c>
      <c r="L123" s="5">
        <f>INDEX(products!$A$2:$G$49, MATCH(orders!$D123, products!$A$2:$A$49, 0), MATCH(orders!L$1, products!$A$1:$G$1, 0))</f>
        <v>13.75</v>
      </c>
      <c r="M123" s="10">
        <f t="shared" si="1"/>
        <v>68.75</v>
      </c>
      <c r="N123" t="str" cm="1">
        <f t="array" ref="N123">_xlfn.IFS(I123 = "Exc", "Excelsa", I123 = "Ara", "Arabica", I123 = "Lib","Liberica",I123 = "Rob", "Robusta")</f>
        <v>Excelsa</v>
      </c>
      <c r="O123" t="str" cm="1">
        <f t="array" ref="O123">_xlfn.IFS(J123 = "M", "Medium", J123 = "L", "Light", J123 = "D","Dark")</f>
        <v>Medium</v>
      </c>
      <c r="P123" t="str">
        <f>_xlfn.XLOOKUP(Orders[[#This Row],[Customer ID]], customers!$A$2:$A$1001, customers!$I$2:$I$1001, "", 0)</f>
        <v>No</v>
      </c>
    </row>
    <row r="124" spans="1:16" x14ac:dyDescent="0.3">
      <c r="A124" s="2" t="s">
        <v>1174</v>
      </c>
      <c r="B124" s="8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INDEX(products!$A$2:$G$49, MATCH(orders!$D124, products!$A$2:$A$49, 0), MATCH(orders!I$1, products!$A$1:$G$1, 0))</f>
        <v>Ara</v>
      </c>
      <c r="J124" t="str">
        <f>INDEX(products!$A$2:$G$49, MATCH(orders!$D124, products!$A$2:$A$49, 0), MATCH(orders!J$1, products!$A$1:$G$1, 0))</f>
        <v>D</v>
      </c>
      <c r="K124" s="1">
        <f>INDEX(products!$A$2:$G$49, MATCH(orders!$D124, products!$A$2:$A$49, 0), MATCH(orders!K$1, products!$A$1:$G$1, 0))</f>
        <v>0.5</v>
      </c>
      <c r="L124" s="5">
        <f>INDEX(products!$A$2:$G$49, MATCH(orders!$D124, products!$A$2:$A$49, 0), MATCH(orders!L$1, products!$A$1:$G$1, 0))</f>
        <v>5.97</v>
      </c>
      <c r="M124" s="10">
        <f t="shared" si="1"/>
        <v>23.88</v>
      </c>
      <c r="N124" t="str" cm="1">
        <f t="array" ref="N124">_xlfn.IFS(I124 = "Exc", "Excelsa", I124 = "Ara", "Arabica", I124 = "Lib","Liberica",I124 = "Rob", "Robusta")</f>
        <v>Arabica</v>
      </c>
      <c r="O124" t="str" cm="1">
        <f t="array" ref="O124">_xlfn.IFS(J124 = "M", "Medium", J124 = "L", "Light", J124 = "D","Dark")</f>
        <v>Dark</v>
      </c>
      <c r="P124" t="str">
        <f>_xlfn.XLOOKUP(Orders[[#This Row],[Customer ID]], customers!$A$2:$A$1001, customers!$I$2:$I$1001, "", 0)</f>
        <v>Yes</v>
      </c>
    </row>
    <row r="125" spans="1:16" x14ac:dyDescent="0.3">
      <c r="A125" s="2" t="s">
        <v>1180</v>
      </c>
      <c r="B125" s="8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INDEX(products!$A$2:$G$49, MATCH(orders!$D125, products!$A$2:$A$49, 0), MATCH(orders!I$1, products!$A$1:$G$1, 0))</f>
        <v>Lib</v>
      </c>
      <c r="J125" t="str">
        <f>INDEX(products!$A$2:$G$49, MATCH(orders!$D125, products!$A$2:$A$49, 0), MATCH(orders!J$1, products!$A$1:$G$1, 0))</f>
        <v>L</v>
      </c>
      <c r="K125" s="1">
        <f>INDEX(products!$A$2:$G$49, MATCH(orders!$D125, products!$A$2:$A$49, 0), MATCH(orders!K$1, products!$A$1:$G$1, 0))</f>
        <v>2.5</v>
      </c>
      <c r="L125" s="5">
        <f>INDEX(products!$A$2:$G$49, MATCH(orders!$D125, products!$A$2:$A$49, 0), MATCH(orders!L$1, products!$A$1:$G$1, 0))</f>
        <v>36.454999999999998</v>
      </c>
      <c r="M125" s="10">
        <f t="shared" si="1"/>
        <v>145.82</v>
      </c>
      <c r="N125" t="str" cm="1">
        <f t="array" ref="N125">_xlfn.IFS(I125 = "Exc", "Excelsa", I125 = "Ara", "Arabica", I125 = "Lib","Liberica",I125 = "Rob", "Robusta")</f>
        <v>Liberica</v>
      </c>
      <c r="O125" t="str" cm="1">
        <f t="array" ref="O125">_xlfn.IFS(J125 = "M", "Medium", J125 = "L", "Light", J125 = "D","Dark")</f>
        <v>Light</v>
      </c>
      <c r="P125" t="str">
        <f>_xlfn.XLOOKUP(Orders[[#This Row],[Customer ID]], customers!$A$2:$A$1001, customers!$I$2:$I$1001, "", 0)</f>
        <v>No</v>
      </c>
    </row>
    <row r="126" spans="1:16" x14ac:dyDescent="0.3">
      <c r="A126" s="2" t="s">
        <v>1186</v>
      </c>
      <c r="B126" s="8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INDEX(products!$A$2:$G$49, MATCH(orders!$D126, products!$A$2:$A$49, 0), MATCH(orders!I$1, products!$A$1:$G$1, 0))</f>
        <v>Lib</v>
      </c>
      <c r="J126" t="str">
        <f>INDEX(products!$A$2:$G$49, MATCH(orders!$D126, products!$A$2:$A$49, 0), MATCH(orders!J$1, products!$A$1:$G$1, 0))</f>
        <v>M</v>
      </c>
      <c r="K126" s="1">
        <f>INDEX(products!$A$2:$G$49, MATCH(orders!$D126, products!$A$2:$A$49, 0), MATCH(orders!K$1, products!$A$1:$G$1, 0))</f>
        <v>0.2</v>
      </c>
      <c r="L126" s="5">
        <f>INDEX(products!$A$2:$G$49, MATCH(orders!$D126, products!$A$2:$A$49, 0), MATCH(orders!L$1, products!$A$1:$G$1, 0))</f>
        <v>4.3650000000000002</v>
      </c>
      <c r="M126" s="10">
        <f t="shared" si="1"/>
        <v>21.825000000000003</v>
      </c>
      <c r="N126" t="str" cm="1">
        <f t="array" ref="N126">_xlfn.IFS(I126 = "Exc", "Excelsa", I126 = "Ara", "Arabica", I126 = "Lib","Liberica",I126 = "Rob", "Robusta")</f>
        <v>Liberica</v>
      </c>
      <c r="O126" t="str" cm="1">
        <f t="array" ref="O126">_xlfn.IFS(J126 = "M", "Medium", J126 = "L", "Light", J126 = "D","Dark")</f>
        <v>Medium</v>
      </c>
      <c r="P126" t="str">
        <f>_xlfn.XLOOKUP(Orders[[#This Row],[Customer ID]], customers!$A$2:$A$1001, customers!$I$2:$I$1001, "", 0)</f>
        <v>Yes</v>
      </c>
    </row>
    <row r="127" spans="1:16" x14ac:dyDescent="0.3">
      <c r="A127" s="2" t="s">
        <v>1192</v>
      </c>
      <c r="B127" s="8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INDEX(products!$A$2:$G$49, MATCH(orders!$D127, products!$A$2:$A$49, 0), MATCH(orders!I$1, products!$A$1:$G$1, 0))</f>
        <v>Lib</v>
      </c>
      <c r="J127" t="str">
        <f>INDEX(products!$A$2:$G$49, MATCH(orders!$D127, products!$A$2:$A$49, 0), MATCH(orders!J$1, products!$A$1:$G$1, 0))</f>
        <v>M</v>
      </c>
      <c r="K127" s="1">
        <f>INDEX(products!$A$2:$G$49, MATCH(orders!$D127, products!$A$2:$A$49, 0), MATCH(orders!K$1, products!$A$1:$G$1, 0))</f>
        <v>0.5</v>
      </c>
      <c r="L127" s="5">
        <f>INDEX(products!$A$2:$G$49, MATCH(orders!$D127, products!$A$2:$A$49, 0), MATCH(orders!L$1, products!$A$1:$G$1, 0))</f>
        <v>8.73</v>
      </c>
      <c r="M127" s="10">
        <f t="shared" si="1"/>
        <v>26.19</v>
      </c>
      <c r="N127" t="str" cm="1">
        <f t="array" ref="N127">_xlfn.IFS(I127 = "Exc", "Excelsa", I127 = "Ara", "Arabica", I127 = "Lib","Liberica",I127 = "Rob", "Robusta")</f>
        <v>Liberica</v>
      </c>
      <c r="O127" t="str" cm="1">
        <f t="array" ref="O127">_xlfn.IFS(J127 = "M", "Medium", J127 = "L", "Light", J127 = "D","Dark")</f>
        <v>Medium</v>
      </c>
      <c r="P127" t="str">
        <f>_xlfn.XLOOKUP(Orders[[#This Row],[Customer ID]], customers!$A$2:$A$1001, customers!$I$2:$I$1001, "", 0)</f>
        <v>Yes</v>
      </c>
    </row>
    <row r="128" spans="1:16" x14ac:dyDescent="0.3">
      <c r="A128" s="2" t="s">
        <v>1198</v>
      </c>
      <c r="B128" s="8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INDEX(products!$A$2:$G$49, MATCH(orders!$D128, products!$A$2:$A$49, 0), MATCH(orders!I$1, products!$A$1:$G$1, 0))</f>
        <v>Ara</v>
      </c>
      <c r="J128" t="str">
        <f>INDEX(products!$A$2:$G$49, MATCH(orders!$D128, products!$A$2:$A$49, 0), MATCH(orders!J$1, products!$A$1:$G$1, 0))</f>
        <v>M</v>
      </c>
      <c r="K128" s="1">
        <f>INDEX(products!$A$2:$G$49, MATCH(orders!$D128, products!$A$2:$A$49, 0), MATCH(orders!K$1, products!$A$1:$G$1, 0))</f>
        <v>1</v>
      </c>
      <c r="L128" s="5">
        <f>INDEX(products!$A$2:$G$49, MATCH(orders!$D128, products!$A$2:$A$49, 0), MATCH(orders!L$1, products!$A$1:$G$1, 0))</f>
        <v>11.25</v>
      </c>
      <c r="M128" s="10">
        <f t="shared" si="1"/>
        <v>11.25</v>
      </c>
      <c r="N128" t="str" cm="1">
        <f t="array" ref="N128">_xlfn.IFS(I128 = "Exc", "Excelsa", I128 = "Ara", "Arabica", I128 = "Lib","Liberica",I128 = "Rob", "Robusta")</f>
        <v>Arabica</v>
      </c>
      <c r="O128" t="str" cm="1">
        <f t="array" ref="O128">_xlfn.IFS(J128 = "M", "Medium", J128 = "L", "Light", J128 = "D","Dark")</f>
        <v>Medium</v>
      </c>
      <c r="P128" t="str">
        <f>_xlfn.XLOOKUP(Orders[[#This Row],[Customer ID]], customers!$A$2:$A$1001, customers!$I$2:$I$1001, "", 0)</f>
        <v>No</v>
      </c>
    </row>
    <row r="129" spans="1:16" x14ac:dyDescent="0.3">
      <c r="A129" s="2" t="s">
        <v>1204</v>
      </c>
      <c r="B129" s="8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INDEX(products!$A$2:$G$49, MATCH(orders!$D129, products!$A$2:$A$49, 0), MATCH(orders!I$1, products!$A$1:$G$1, 0))</f>
        <v>Lib</v>
      </c>
      <c r="J129" t="str">
        <f>INDEX(products!$A$2:$G$49, MATCH(orders!$D129, products!$A$2:$A$49, 0), MATCH(orders!J$1, products!$A$1:$G$1, 0))</f>
        <v>D</v>
      </c>
      <c r="K129" s="1">
        <f>INDEX(products!$A$2:$G$49, MATCH(orders!$D129, products!$A$2:$A$49, 0), MATCH(orders!K$1, products!$A$1:$G$1, 0))</f>
        <v>1</v>
      </c>
      <c r="L129" s="5">
        <f>INDEX(products!$A$2:$G$49, MATCH(orders!$D129, products!$A$2:$A$49, 0), MATCH(orders!L$1, products!$A$1:$G$1, 0))</f>
        <v>12.95</v>
      </c>
      <c r="M129" s="10">
        <f t="shared" si="1"/>
        <v>77.699999999999989</v>
      </c>
      <c r="N129" t="str" cm="1">
        <f t="array" ref="N129">_xlfn.IFS(I129 = "Exc", "Excelsa", I129 = "Ara", "Arabica", I129 = "Lib","Liberica",I129 = "Rob", "Robusta")</f>
        <v>Liberica</v>
      </c>
      <c r="O129" t="str" cm="1">
        <f t="array" ref="O129">_xlfn.IFS(J129 = "M", "Medium", J129 = "L", "Light", J129 = "D","Dark")</f>
        <v>Dark</v>
      </c>
      <c r="P129" t="str">
        <f>_xlfn.XLOOKUP(Orders[[#This Row],[Customer ID]], customers!$A$2:$A$1001, customers!$I$2:$I$1001, "", 0)</f>
        <v>No</v>
      </c>
    </row>
    <row r="130" spans="1:16" x14ac:dyDescent="0.3">
      <c r="A130" s="2" t="s">
        <v>1210</v>
      </c>
      <c r="B130" s="8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INDEX(products!$A$2:$G$49, MATCH(orders!$D130, products!$A$2:$A$49, 0), MATCH(orders!I$1, products!$A$1:$G$1, 0))</f>
        <v>Ara</v>
      </c>
      <c r="J130" t="str">
        <f>INDEX(products!$A$2:$G$49, MATCH(orders!$D130, products!$A$2:$A$49, 0), MATCH(orders!J$1, products!$A$1:$G$1, 0))</f>
        <v>M</v>
      </c>
      <c r="K130" s="1">
        <f>INDEX(products!$A$2:$G$49, MATCH(orders!$D130, products!$A$2:$A$49, 0), MATCH(orders!K$1, products!$A$1:$G$1, 0))</f>
        <v>0.5</v>
      </c>
      <c r="L130" s="5">
        <f>INDEX(products!$A$2:$G$49, MATCH(orders!$D130, products!$A$2:$A$49, 0), MATCH(orders!L$1, products!$A$1:$G$1, 0))</f>
        <v>6.75</v>
      </c>
      <c r="M130" s="10">
        <f t="shared" si="1"/>
        <v>6.75</v>
      </c>
      <c r="N130" t="str" cm="1">
        <f t="array" ref="N130">_xlfn.IFS(I130 = "Exc", "Excelsa", I130 = "Ara", "Arabica", I130 = "Lib","Liberica",I130 = "Rob", "Robusta")</f>
        <v>Arabica</v>
      </c>
      <c r="O130" t="str" cm="1">
        <f t="array" ref="O130">_xlfn.IFS(J130 = "M", "Medium", J130 = "L", "Light", J130 = "D","Dark")</f>
        <v>Medium</v>
      </c>
      <c r="P130" t="str">
        <f>_xlfn.XLOOKUP(Orders[[#This Row],[Customer ID]], customers!$A$2:$A$1001, customers!$I$2:$I$1001, "", 0)</f>
        <v>No</v>
      </c>
    </row>
    <row r="131" spans="1:16" x14ac:dyDescent="0.3">
      <c r="A131" s="2" t="s">
        <v>1216</v>
      </c>
      <c r="B131" s="8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INDEX(products!$A$2:$G$49, MATCH(orders!$D131, products!$A$2:$A$49, 0), MATCH(orders!I$1, products!$A$1:$G$1, 0))</f>
        <v>Exc</v>
      </c>
      <c r="J131" t="str">
        <f>INDEX(products!$A$2:$G$49, MATCH(orders!$D131, products!$A$2:$A$49, 0), MATCH(orders!J$1, products!$A$1:$G$1, 0))</f>
        <v>D</v>
      </c>
      <c r="K131" s="1">
        <f>INDEX(products!$A$2:$G$49, MATCH(orders!$D131, products!$A$2:$A$49, 0), MATCH(orders!K$1, products!$A$1:$G$1, 0))</f>
        <v>1</v>
      </c>
      <c r="L131" s="5">
        <f>INDEX(products!$A$2:$G$49, MATCH(orders!$D131, products!$A$2:$A$49, 0), MATCH(orders!L$1, products!$A$1:$G$1, 0))</f>
        <v>12.15</v>
      </c>
      <c r="M131" s="10">
        <f t="shared" ref="M131:M194" si="2">L131*E131</f>
        <v>12.15</v>
      </c>
      <c r="N131" t="str" cm="1">
        <f t="array" ref="N131">_xlfn.IFS(I131 = "Exc", "Excelsa", I131 = "Ara", "Arabica", I131 = "Lib","Liberica",I131 = "Rob", "Robusta")</f>
        <v>Excelsa</v>
      </c>
      <c r="O131" t="str" cm="1">
        <f t="array" ref="O131">_xlfn.IFS(J131 = "M", "Medium", J131 = "L", "Light", J131 = "D","Dark")</f>
        <v>Dark</v>
      </c>
      <c r="P131" t="str">
        <f>_xlfn.XLOOKUP(Orders[[#This Row],[Customer ID]], customers!$A$2:$A$1001, customers!$I$2:$I$1001, "", 0)</f>
        <v>Yes</v>
      </c>
    </row>
    <row r="132" spans="1:16" x14ac:dyDescent="0.3">
      <c r="A132" s="2" t="s">
        <v>1222</v>
      </c>
      <c r="B132" s="8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INDEX(products!$A$2:$G$49, MATCH(orders!$D132, products!$A$2:$A$49, 0), MATCH(orders!I$1, products!$A$1:$G$1, 0))</f>
        <v>Ara</v>
      </c>
      <c r="J132" t="str">
        <f>INDEX(products!$A$2:$G$49, MATCH(orders!$D132, products!$A$2:$A$49, 0), MATCH(orders!J$1, products!$A$1:$G$1, 0))</f>
        <v>L</v>
      </c>
      <c r="K132" s="1">
        <f>INDEX(products!$A$2:$G$49, MATCH(orders!$D132, products!$A$2:$A$49, 0), MATCH(orders!K$1, products!$A$1:$G$1, 0))</f>
        <v>2.5</v>
      </c>
      <c r="L132" s="5">
        <f>INDEX(products!$A$2:$G$49, MATCH(orders!$D132, products!$A$2:$A$49, 0), MATCH(orders!L$1, products!$A$1:$G$1, 0))</f>
        <v>29.784999999999997</v>
      </c>
      <c r="M132" s="10">
        <f t="shared" si="2"/>
        <v>148.92499999999998</v>
      </c>
      <c r="N132" t="str" cm="1">
        <f t="array" ref="N132">_xlfn.IFS(I132 = "Exc", "Excelsa", I132 = "Ara", "Arabica", I132 = "Lib","Liberica",I132 = "Rob", "Robusta")</f>
        <v>Arabica</v>
      </c>
      <c r="O132" t="str" cm="1">
        <f t="array" ref="O132">_xlfn.IFS(J132 = "M", "Medium", J132 = "L", "Light", J132 = "D","Dark")</f>
        <v>Light</v>
      </c>
      <c r="P132" t="str">
        <f>_xlfn.XLOOKUP(Orders[[#This Row],[Customer ID]], customers!$A$2:$A$1001, customers!$I$2:$I$1001, "", 0)</f>
        <v>Yes</v>
      </c>
    </row>
    <row r="133" spans="1:16" x14ac:dyDescent="0.3">
      <c r="A133" s="2" t="s">
        <v>1227</v>
      </c>
      <c r="B133" s="8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INDEX(products!$A$2:$G$49, MATCH(orders!$D133, products!$A$2:$A$49, 0), MATCH(orders!I$1, products!$A$1:$G$1, 0))</f>
        <v>Exc</v>
      </c>
      <c r="J133" t="str">
        <f>INDEX(products!$A$2:$G$49, MATCH(orders!$D133, products!$A$2:$A$49, 0), MATCH(orders!J$1, products!$A$1:$G$1, 0))</f>
        <v>D</v>
      </c>
      <c r="K133" s="1">
        <f>INDEX(products!$A$2:$G$49, MATCH(orders!$D133, products!$A$2:$A$49, 0), MATCH(orders!K$1, products!$A$1:$G$1, 0))</f>
        <v>0.5</v>
      </c>
      <c r="L133" s="5">
        <f>INDEX(products!$A$2:$G$49, MATCH(orders!$D133, products!$A$2:$A$49, 0), MATCH(orders!L$1, products!$A$1:$G$1, 0))</f>
        <v>7.29</v>
      </c>
      <c r="M133" s="10">
        <f t="shared" si="2"/>
        <v>14.58</v>
      </c>
      <c r="N133" t="str" cm="1">
        <f t="array" ref="N133">_xlfn.IFS(I133 = "Exc", "Excelsa", I133 = "Ara", "Arabica", I133 = "Lib","Liberica",I133 = "Rob", "Robusta")</f>
        <v>Excelsa</v>
      </c>
      <c r="O133" t="str" cm="1">
        <f t="array" ref="O133">_xlfn.IFS(J133 = "M", "Medium", J133 = "L", "Light", J133 = "D","Dark")</f>
        <v>Dark</v>
      </c>
      <c r="P133" t="str">
        <f>_xlfn.XLOOKUP(Orders[[#This Row],[Customer ID]], customers!$A$2:$A$1001, customers!$I$2:$I$1001, "", 0)</f>
        <v>Yes</v>
      </c>
    </row>
    <row r="134" spans="1:16" x14ac:dyDescent="0.3">
      <c r="A134" s="2" t="s">
        <v>1233</v>
      </c>
      <c r="B134" s="8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INDEX(products!$A$2:$G$49, MATCH(orders!$D134, products!$A$2:$A$49, 0), MATCH(orders!I$1, products!$A$1:$G$1, 0))</f>
        <v>Ara</v>
      </c>
      <c r="J134" t="str">
        <f>INDEX(products!$A$2:$G$49, MATCH(orders!$D134, products!$A$2:$A$49, 0), MATCH(orders!J$1, products!$A$1:$G$1, 0))</f>
        <v>L</v>
      </c>
      <c r="K134" s="1">
        <f>INDEX(products!$A$2:$G$49, MATCH(orders!$D134, products!$A$2:$A$49, 0), MATCH(orders!K$1, products!$A$1:$G$1, 0))</f>
        <v>2.5</v>
      </c>
      <c r="L134" s="5">
        <f>INDEX(products!$A$2:$G$49, MATCH(orders!$D134, products!$A$2:$A$49, 0), MATCH(orders!L$1, products!$A$1:$G$1, 0))</f>
        <v>29.784999999999997</v>
      </c>
      <c r="M134" s="10">
        <f t="shared" si="2"/>
        <v>148.92499999999998</v>
      </c>
      <c r="N134" t="str" cm="1">
        <f t="array" ref="N134">_xlfn.IFS(I134 = "Exc", "Excelsa", I134 = "Ara", "Arabica", I134 = "Lib","Liberica",I134 = "Rob", "Robusta")</f>
        <v>Arabica</v>
      </c>
      <c r="O134" t="str" cm="1">
        <f t="array" ref="O134">_xlfn.IFS(J134 = "M", "Medium", J134 = "L", "Light", J134 = "D","Dark")</f>
        <v>Light</v>
      </c>
      <c r="P134" t="str">
        <f>_xlfn.XLOOKUP(Orders[[#This Row],[Customer ID]], customers!$A$2:$A$1001, customers!$I$2:$I$1001, "", 0)</f>
        <v>Yes</v>
      </c>
    </row>
    <row r="135" spans="1:16" x14ac:dyDescent="0.3">
      <c r="A135" s="2" t="s">
        <v>1239</v>
      </c>
      <c r="B135" s="8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INDEX(products!$A$2:$G$49, MATCH(orders!$D135, products!$A$2:$A$49, 0), MATCH(orders!I$1, products!$A$1:$G$1, 0))</f>
        <v>Lib</v>
      </c>
      <c r="J135" t="str">
        <f>INDEX(products!$A$2:$G$49, MATCH(orders!$D135, products!$A$2:$A$49, 0), MATCH(orders!J$1, products!$A$1:$G$1, 0))</f>
        <v>D</v>
      </c>
      <c r="K135" s="1">
        <f>INDEX(products!$A$2:$G$49, MATCH(orders!$D135, products!$A$2:$A$49, 0), MATCH(orders!K$1, products!$A$1:$G$1, 0))</f>
        <v>1</v>
      </c>
      <c r="L135" s="5">
        <f>INDEX(products!$A$2:$G$49, MATCH(orders!$D135, products!$A$2:$A$49, 0), MATCH(orders!L$1, products!$A$1:$G$1, 0))</f>
        <v>12.95</v>
      </c>
      <c r="M135" s="10">
        <f t="shared" si="2"/>
        <v>12.95</v>
      </c>
      <c r="N135" t="str" cm="1">
        <f t="array" ref="N135">_xlfn.IFS(I135 = "Exc", "Excelsa", I135 = "Ara", "Arabica", I135 = "Lib","Liberica",I135 = "Rob", "Robusta")</f>
        <v>Liberica</v>
      </c>
      <c r="O135" t="str" cm="1">
        <f t="array" ref="O135">_xlfn.IFS(J135 = "M", "Medium", J135 = "L", "Light", J135 = "D","Dark")</f>
        <v>Dark</v>
      </c>
      <c r="P135" t="str">
        <f>_xlfn.XLOOKUP(Orders[[#This Row],[Customer ID]], customers!$A$2:$A$1001, customers!$I$2:$I$1001, "", 0)</f>
        <v>No</v>
      </c>
    </row>
    <row r="136" spans="1:16" x14ac:dyDescent="0.3">
      <c r="A136" s="2" t="s">
        <v>1245</v>
      </c>
      <c r="B136" s="8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INDEX(products!$A$2:$G$49, MATCH(orders!$D136, products!$A$2:$A$49, 0), MATCH(orders!I$1, products!$A$1:$G$1, 0))</f>
        <v>Exc</v>
      </c>
      <c r="J136" t="str">
        <f>INDEX(products!$A$2:$G$49, MATCH(orders!$D136, products!$A$2:$A$49, 0), MATCH(orders!J$1, products!$A$1:$G$1, 0))</f>
        <v>M</v>
      </c>
      <c r="K136" s="1">
        <f>INDEX(products!$A$2:$G$49, MATCH(orders!$D136, products!$A$2:$A$49, 0), MATCH(orders!K$1, products!$A$1:$G$1, 0))</f>
        <v>2.5</v>
      </c>
      <c r="L136" s="5">
        <f>INDEX(products!$A$2:$G$49, MATCH(orders!$D136, products!$A$2:$A$49, 0), MATCH(orders!L$1, products!$A$1:$G$1, 0))</f>
        <v>31.624999999999996</v>
      </c>
      <c r="M136" s="10">
        <f t="shared" si="2"/>
        <v>94.874999999999986</v>
      </c>
      <c r="N136" t="str" cm="1">
        <f t="array" ref="N136">_xlfn.IFS(I136 = "Exc", "Excelsa", I136 = "Ara", "Arabica", I136 = "Lib","Liberica",I136 = "Rob", "Robusta")</f>
        <v>Excelsa</v>
      </c>
      <c r="O136" t="str" cm="1">
        <f t="array" ref="O136">_xlfn.IFS(J136 = "M", "Medium", J136 = "L", "Light", J136 = "D","Dark")</f>
        <v>Medium</v>
      </c>
      <c r="P136" t="str">
        <f>_xlfn.XLOOKUP(Orders[[#This Row],[Customer ID]], customers!$A$2:$A$1001, customers!$I$2:$I$1001, "", 0)</f>
        <v>Yes</v>
      </c>
    </row>
    <row r="137" spans="1:16" x14ac:dyDescent="0.3">
      <c r="A137" s="2" t="s">
        <v>1249</v>
      </c>
      <c r="B137" s="8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INDEX(products!$A$2:$G$49, MATCH(orders!$D137, products!$A$2:$A$49, 0), MATCH(orders!I$1, products!$A$1:$G$1, 0))</f>
        <v>Ara</v>
      </c>
      <c r="J137" t="str">
        <f>INDEX(products!$A$2:$G$49, MATCH(orders!$D137, products!$A$2:$A$49, 0), MATCH(orders!J$1, products!$A$1:$G$1, 0))</f>
        <v>L</v>
      </c>
      <c r="K137" s="1">
        <f>INDEX(products!$A$2:$G$49, MATCH(orders!$D137, products!$A$2:$A$49, 0), MATCH(orders!K$1, products!$A$1:$G$1, 0))</f>
        <v>0.5</v>
      </c>
      <c r="L137" s="5">
        <f>INDEX(products!$A$2:$G$49, MATCH(orders!$D137, products!$A$2:$A$49, 0), MATCH(orders!L$1, products!$A$1:$G$1, 0))</f>
        <v>7.77</v>
      </c>
      <c r="M137" s="10">
        <f t="shared" si="2"/>
        <v>38.849999999999994</v>
      </c>
      <c r="N137" t="str" cm="1">
        <f t="array" ref="N137">_xlfn.IFS(I137 = "Exc", "Excelsa", I137 = "Ara", "Arabica", I137 = "Lib","Liberica",I137 = "Rob", "Robusta")</f>
        <v>Arabica</v>
      </c>
      <c r="O137" t="str" cm="1">
        <f t="array" ref="O137">_xlfn.IFS(J137 = "M", "Medium", J137 = "L", "Light", J137 = "D","Dark")</f>
        <v>Light</v>
      </c>
      <c r="P137" t="str">
        <f>_xlfn.XLOOKUP(Orders[[#This Row],[Customer ID]], customers!$A$2:$A$1001, customers!$I$2:$I$1001, "", 0)</f>
        <v>Yes</v>
      </c>
    </row>
    <row r="138" spans="1:16" x14ac:dyDescent="0.3">
      <c r="A138" s="2" t="s">
        <v>1255</v>
      </c>
      <c r="B138" s="8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INDEX(products!$A$2:$G$49, MATCH(orders!$D138, products!$A$2:$A$49, 0), MATCH(orders!I$1, products!$A$1:$G$1, 0))</f>
        <v>Ara</v>
      </c>
      <c r="J138" t="str">
        <f>INDEX(products!$A$2:$G$49, MATCH(orders!$D138, products!$A$2:$A$49, 0), MATCH(orders!J$1, products!$A$1:$G$1, 0))</f>
        <v>D</v>
      </c>
      <c r="K138" s="1">
        <f>INDEX(products!$A$2:$G$49, MATCH(orders!$D138, products!$A$2:$A$49, 0), MATCH(orders!K$1, products!$A$1:$G$1, 0))</f>
        <v>0.2</v>
      </c>
      <c r="L138" s="5">
        <f>INDEX(products!$A$2:$G$49, MATCH(orders!$D138, products!$A$2:$A$49, 0), MATCH(orders!L$1, products!$A$1:$G$1, 0))</f>
        <v>2.9849999999999999</v>
      </c>
      <c r="M138" s="10">
        <f t="shared" si="2"/>
        <v>11.94</v>
      </c>
      <c r="N138" t="str" cm="1">
        <f t="array" ref="N138">_xlfn.IFS(I138 = "Exc", "Excelsa", I138 = "Ara", "Arabica", I138 = "Lib","Liberica",I138 = "Rob", "Robusta")</f>
        <v>Arabica</v>
      </c>
      <c r="O138" t="str" cm="1">
        <f t="array" ref="O138">_xlfn.IFS(J138 = "M", "Medium", J138 = "L", "Light", J138 = "D","Dark")</f>
        <v>Dark</v>
      </c>
      <c r="P138" t="str">
        <f>_xlfn.XLOOKUP(Orders[[#This Row],[Customer ID]], customers!$A$2:$A$1001, customers!$I$2:$I$1001, "", 0)</f>
        <v>No</v>
      </c>
    </row>
    <row r="139" spans="1:16" x14ac:dyDescent="0.3">
      <c r="A139" s="2" t="s">
        <v>1261</v>
      </c>
      <c r="B139" s="8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INDEX(products!$A$2:$G$49, MATCH(orders!$D139, products!$A$2:$A$49, 0), MATCH(orders!I$1, products!$A$1:$G$1, 0))</f>
        <v>Exc</v>
      </c>
      <c r="J139" t="str">
        <f>INDEX(products!$A$2:$G$49, MATCH(orders!$D139, products!$A$2:$A$49, 0), MATCH(orders!J$1, products!$A$1:$G$1, 0))</f>
        <v>L</v>
      </c>
      <c r="K139" s="1">
        <f>INDEX(products!$A$2:$G$49, MATCH(orders!$D139, products!$A$2:$A$49, 0), MATCH(orders!K$1, products!$A$1:$G$1, 0))</f>
        <v>2.5</v>
      </c>
      <c r="L139" s="5">
        <f>INDEX(products!$A$2:$G$49, MATCH(orders!$D139, products!$A$2:$A$49, 0), MATCH(orders!L$1, products!$A$1:$G$1, 0))</f>
        <v>34.154999999999994</v>
      </c>
      <c r="M139" s="10">
        <f t="shared" si="2"/>
        <v>102.46499999999997</v>
      </c>
      <c r="N139" t="str" cm="1">
        <f t="array" ref="N139">_xlfn.IFS(I139 = "Exc", "Excelsa", I139 = "Ara", "Arabica", I139 = "Lib","Liberica",I139 = "Rob", "Robusta")</f>
        <v>Excelsa</v>
      </c>
      <c r="O139" t="str" cm="1">
        <f t="array" ref="O139">_xlfn.IFS(J139 = "M", "Medium", J139 = "L", "Light", J139 = "D","Dark")</f>
        <v>Light</v>
      </c>
      <c r="P139" t="str">
        <f>_xlfn.XLOOKUP(Orders[[#This Row],[Customer ID]], customers!$A$2:$A$1001, customers!$I$2:$I$1001, "", 0)</f>
        <v>No</v>
      </c>
    </row>
    <row r="140" spans="1:16" x14ac:dyDescent="0.3">
      <c r="A140" s="2" t="s">
        <v>1266</v>
      </c>
      <c r="B140" s="8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INDEX(products!$A$2:$G$49, MATCH(orders!$D140, products!$A$2:$A$49, 0), MATCH(orders!I$1, products!$A$1:$G$1, 0))</f>
        <v>Exc</v>
      </c>
      <c r="J140" t="str">
        <f>INDEX(products!$A$2:$G$49, MATCH(orders!$D140, products!$A$2:$A$49, 0), MATCH(orders!J$1, products!$A$1:$G$1, 0))</f>
        <v>D</v>
      </c>
      <c r="K140" s="1">
        <f>INDEX(products!$A$2:$G$49, MATCH(orders!$D140, products!$A$2:$A$49, 0), MATCH(orders!K$1, products!$A$1:$G$1, 0))</f>
        <v>1</v>
      </c>
      <c r="L140" s="5">
        <f>INDEX(products!$A$2:$G$49, MATCH(orders!$D140, products!$A$2:$A$49, 0), MATCH(orders!L$1, products!$A$1:$G$1, 0))</f>
        <v>12.15</v>
      </c>
      <c r="M140" s="10">
        <f t="shared" si="2"/>
        <v>48.6</v>
      </c>
      <c r="N140" t="str" cm="1">
        <f t="array" ref="N140">_xlfn.IFS(I140 = "Exc", "Excelsa", I140 = "Ara", "Arabica", I140 = "Lib","Liberica",I140 = "Rob", "Robusta")</f>
        <v>Excelsa</v>
      </c>
      <c r="O140" t="str" cm="1">
        <f t="array" ref="O140">_xlfn.IFS(J140 = "M", "Medium", J140 = "L", "Light", J140 = "D","Dark")</f>
        <v>Dark</v>
      </c>
      <c r="P140" t="str">
        <f>_xlfn.XLOOKUP(Orders[[#This Row],[Customer ID]], customers!$A$2:$A$1001, customers!$I$2:$I$1001, "", 0)</f>
        <v>No</v>
      </c>
    </row>
    <row r="141" spans="1:16" x14ac:dyDescent="0.3">
      <c r="A141" s="2" t="s">
        <v>1271</v>
      </c>
      <c r="B141" s="8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INDEX(products!$A$2:$G$49, MATCH(orders!$D141, products!$A$2:$A$49, 0), MATCH(orders!I$1, products!$A$1:$G$1, 0))</f>
        <v>Lib</v>
      </c>
      <c r="J141" t="str">
        <f>INDEX(products!$A$2:$G$49, MATCH(orders!$D141, products!$A$2:$A$49, 0), MATCH(orders!J$1, products!$A$1:$G$1, 0))</f>
        <v>D</v>
      </c>
      <c r="K141" s="1">
        <f>INDEX(products!$A$2:$G$49, MATCH(orders!$D141, products!$A$2:$A$49, 0), MATCH(orders!K$1, products!$A$1:$G$1, 0))</f>
        <v>1</v>
      </c>
      <c r="L141" s="5">
        <f>INDEX(products!$A$2:$G$49, MATCH(orders!$D141, products!$A$2:$A$49, 0), MATCH(orders!L$1, products!$A$1:$G$1, 0))</f>
        <v>12.95</v>
      </c>
      <c r="M141" s="10">
        <f t="shared" si="2"/>
        <v>77.699999999999989</v>
      </c>
      <c r="N141" t="str" cm="1">
        <f t="array" ref="N141">_xlfn.IFS(I141 = "Exc", "Excelsa", I141 = "Ara", "Arabica", I141 = "Lib","Liberica",I141 = "Rob", "Robusta")</f>
        <v>Liberica</v>
      </c>
      <c r="O141" t="str" cm="1">
        <f t="array" ref="O141">_xlfn.IFS(J141 = "M", "Medium", J141 = "L", "Light", J141 = "D","Dark")</f>
        <v>Dark</v>
      </c>
      <c r="P141" t="str">
        <f>_xlfn.XLOOKUP(Orders[[#This Row],[Customer ID]], customers!$A$2:$A$1001, customers!$I$2:$I$1001, "", 0)</f>
        <v>Yes</v>
      </c>
    </row>
    <row r="142" spans="1:16" x14ac:dyDescent="0.3">
      <c r="A142" s="2" t="s">
        <v>1276</v>
      </c>
      <c r="B142" s="8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INDEX(products!$A$2:$G$49, MATCH(orders!$D142, products!$A$2:$A$49, 0), MATCH(orders!I$1, products!$A$1:$G$1, 0))</f>
        <v>Lib</v>
      </c>
      <c r="J142" t="str">
        <f>INDEX(products!$A$2:$G$49, MATCH(orders!$D142, products!$A$2:$A$49, 0), MATCH(orders!J$1, products!$A$1:$G$1, 0))</f>
        <v>D</v>
      </c>
      <c r="K142" s="1">
        <f>INDEX(products!$A$2:$G$49, MATCH(orders!$D142, products!$A$2:$A$49, 0), MATCH(orders!K$1, products!$A$1:$G$1, 0))</f>
        <v>2.5</v>
      </c>
      <c r="L142" s="5">
        <f>INDEX(products!$A$2:$G$49, MATCH(orders!$D142, products!$A$2:$A$49, 0), MATCH(orders!L$1, products!$A$1:$G$1, 0))</f>
        <v>29.784999999999997</v>
      </c>
      <c r="M142" s="10">
        <f t="shared" si="2"/>
        <v>29.784999999999997</v>
      </c>
      <c r="N142" t="str" cm="1">
        <f t="array" ref="N142">_xlfn.IFS(I142 = "Exc", "Excelsa", I142 = "Ara", "Arabica", I142 = "Lib","Liberica",I142 = "Rob", "Robusta")</f>
        <v>Liberica</v>
      </c>
      <c r="O142" t="str" cm="1">
        <f t="array" ref="O142">_xlfn.IFS(J142 = "M", "Medium", J142 = "L", "Light", J142 = "D","Dark")</f>
        <v>Dark</v>
      </c>
      <c r="P142" t="str">
        <f>_xlfn.XLOOKUP(Orders[[#This Row],[Customer ID]], customers!$A$2:$A$1001, customers!$I$2:$I$1001, "", 0)</f>
        <v>Yes</v>
      </c>
    </row>
    <row r="143" spans="1:16" x14ac:dyDescent="0.3">
      <c r="A143" s="2" t="s">
        <v>1283</v>
      </c>
      <c r="B143" s="8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INDEX(products!$A$2:$G$49, MATCH(orders!$D143, products!$A$2:$A$49, 0), MATCH(orders!I$1, products!$A$1:$G$1, 0))</f>
        <v>Ara</v>
      </c>
      <c r="J143" t="str">
        <f>INDEX(products!$A$2:$G$49, MATCH(orders!$D143, products!$A$2:$A$49, 0), MATCH(orders!J$1, products!$A$1:$G$1, 0))</f>
        <v>L</v>
      </c>
      <c r="K143" s="1">
        <f>INDEX(products!$A$2:$G$49, MATCH(orders!$D143, products!$A$2:$A$49, 0), MATCH(orders!K$1, products!$A$1:$G$1, 0))</f>
        <v>0.2</v>
      </c>
      <c r="L143" s="5">
        <f>INDEX(products!$A$2:$G$49, MATCH(orders!$D143, products!$A$2:$A$49, 0), MATCH(orders!L$1, products!$A$1:$G$1, 0))</f>
        <v>3.8849999999999998</v>
      </c>
      <c r="M143" s="10">
        <f t="shared" si="2"/>
        <v>15.54</v>
      </c>
      <c r="N143" t="str" cm="1">
        <f t="array" ref="N143">_xlfn.IFS(I143 = "Exc", "Excelsa", I143 = "Ara", "Arabica", I143 = "Lib","Liberica",I143 = "Rob", "Robusta")</f>
        <v>Arabica</v>
      </c>
      <c r="O143" t="str" cm="1">
        <f t="array" ref="O143">_xlfn.IFS(J143 = "M", "Medium", J143 = "L", "Light", J143 = "D","Dark")</f>
        <v>Light</v>
      </c>
      <c r="P143" t="str">
        <f>_xlfn.XLOOKUP(Orders[[#This Row],[Customer ID]], customers!$A$2:$A$1001, customers!$I$2:$I$1001, "", 0)</f>
        <v>Yes</v>
      </c>
    </row>
    <row r="144" spans="1:16" x14ac:dyDescent="0.3">
      <c r="A144" s="2" t="s">
        <v>1289</v>
      </c>
      <c r="B144" s="8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INDEX(products!$A$2:$G$49, MATCH(orders!$D144, products!$A$2:$A$49, 0), MATCH(orders!I$1, products!$A$1:$G$1, 0))</f>
        <v>Exc</v>
      </c>
      <c r="J144" t="str">
        <f>INDEX(products!$A$2:$G$49, MATCH(orders!$D144, products!$A$2:$A$49, 0), MATCH(orders!J$1, products!$A$1:$G$1, 0))</f>
        <v>L</v>
      </c>
      <c r="K144" s="1">
        <f>INDEX(products!$A$2:$G$49, MATCH(orders!$D144, products!$A$2:$A$49, 0), MATCH(orders!K$1, products!$A$1:$G$1, 0))</f>
        <v>2.5</v>
      </c>
      <c r="L144" s="5">
        <f>INDEX(products!$A$2:$G$49, MATCH(orders!$D144, products!$A$2:$A$49, 0), MATCH(orders!L$1, products!$A$1:$G$1, 0))</f>
        <v>34.154999999999994</v>
      </c>
      <c r="M144" s="10">
        <f t="shared" si="2"/>
        <v>136.61999999999998</v>
      </c>
      <c r="N144" t="str" cm="1">
        <f t="array" ref="N144">_xlfn.IFS(I144 = "Exc", "Excelsa", I144 = "Ara", "Arabica", I144 = "Lib","Liberica",I144 = "Rob", "Robusta")</f>
        <v>Excelsa</v>
      </c>
      <c r="O144" t="str" cm="1">
        <f t="array" ref="O144">_xlfn.IFS(J144 = "M", "Medium", J144 = "L", "Light", J144 = "D","Dark")</f>
        <v>Light</v>
      </c>
      <c r="P144" t="str">
        <f>_xlfn.XLOOKUP(Orders[[#This Row],[Customer ID]], customers!$A$2:$A$1001, customers!$I$2:$I$1001, "", 0)</f>
        <v>Yes</v>
      </c>
    </row>
    <row r="145" spans="1:16" x14ac:dyDescent="0.3">
      <c r="A145" s="2" t="s">
        <v>1293</v>
      </c>
      <c r="B145" s="8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INDEX(products!$A$2:$G$49, MATCH(orders!$D145, products!$A$2:$A$49, 0), MATCH(orders!I$1, products!$A$1:$G$1, 0))</f>
        <v>Lib</v>
      </c>
      <c r="J145" t="str">
        <f>INDEX(products!$A$2:$G$49, MATCH(orders!$D145, products!$A$2:$A$49, 0), MATCH(orders!J$1, products!$A$1:$G$1, 0))</f>
        <v>M</v>
      </c>
      <c r="K145" s="1">
        <f>INDEX(products!$A$2:$G$49, MATCH(orders!$D145, products!$A$2:$A$49, 0), MATCH(orders!K$1, products!$A$1:$G$1, 0))</f>
        <v>0.5</v>
      </c>
      <c r="L145" s="5">
        <f>INDEX(products!$A$2:$G$49, MATCH(orders!$D145, products!$A$2:$A$49, 0), MATCH(orders!L$1, products!$A$1:$G$1, 0))</f>
        <v>8.73</v>
      </c>
      <c r="M145" s="10">
        <f t="shared" si="2"/>
        <v>17.46</v>
      </c>
      <c r="N145" t="str" cm="1">
        <f t="array" ref="N145">_xlfn.IFS(I145 = "Exc", "Excelsa", I145 = "Ara", "Arabica", I145 = "Lib","Liberica",I145 = "Rob", "Robusta")</f>
        <v>Liberica</v>
      </c>
      <c r="O145" t="str" cm="1">
        <f t="array" ref="O145">_xlfn.IFS(J145 = "M", "Medium", J145 = "L", "Light", J145 = "D","Dark")</f>
        <v>Medium</v>
      </c>
      <c r="P145" t="str">
        <f>_xlfn.XLOOKUP(Orders[[#This Row],[Customer ID]], customers!$A$2:$A$1001, customers!$I$2:$I$1001, "", 0)</f>
        <v>No</v>
      </c>
    </row>
    <row r="146" spans="1:16" x14ac:dyDescent="0.3">
      <c r="A146" s="2" t="s">
        <v>1299</v>
      </c>
      <c r="B146" s="8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INDEX(products!$A$2:$G$49, MATCH(orders!$D146, products!$A$2:$A$49, 0), MATCH(orders!I$1, products!$A$1:$G$1, 0))</f>
        <v>Exc</v>
      </c>
      <c r="J146" t="str">
        <f>INDEX(products!$A$2:$G$49, MATCH(orders!$D146, products!$A$2:$A$49, 0), MATCH(orders!J$1, products!$A$1:$G$1, 0))</f>
        <v>L</v>
      </c>
      <c r="K146" s="1">
        <f>INDEX(products!$A$2:$G$49, MATCH(orders!$D146, products!$A$2:$A$49, 0), MATCH(orders!K$1, products!$A$1:$G$1, 0))</f>
        <v>2.5</v>
      </c>
      <c r="L146" s="5">
        <f>INDEX(products!$A$2:$G$49, MATCH(orders!$D146, products!$A$2:$A$49, 0), MATCH(orders!L$1, products!$A$1:$G$1, 0))</f>
        <v>34.154999999999994</v>
      </c>
      <c r="M146" s="10">
        <f t="shared" si="2"/>
        <v>68.309999999999988</v>
      </c>
      <c r="N146" t="str" cm="1">
        <f t="array" ref="N146">_xlfn.IFS(I146 = "Exc", "Excelsa", I146 = "Ara", "Arabica", I146 = "Lib","Liberica",I146 = "Rob", "Robusta")</f>
        <v>Excelsa</v>
      </c>
      <c r="O146" t="str" cm="1">
        <f t="array" ref="O146">_xlfn.IFS(J146 = "M", "Medium", J146 = "L", "Light", J146 = "D","Dark")</f>
        <v>Light</v>
      </c>
      <c r="P146" t="str">
        <f>_xlfn.XLOOKUP(Orders[[#This Row],[Customer ID]], customers!$A$2:$A$1001, customers!$I$2:$I$1001, "", 0)</f>
        <v>Yes</v>
      </c>
    </row>
    <row r="147" spans="1:16" x14ac:dyDescent="0.3">
      <c r="A147" s="2" t="s">
        <v>1305</v>
      </c>
      <c r="B147" s="8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INDEX(products!$A$2:$G$49, MATCH(orders!$D147, products!$A$2:$A$49, 0), MATCH(orders!I$1, products!$A$1:$G$1, 0))</f>
        <v>Lib</v>
      </c>
      <c r="J147" t="str">
        <f>INDEX(products!$A$2:$G$49, MATCH(orders!$D147, products!$A$2:$A$49, 0), MATCH(orders!J$1, products!$A$1:$G$1, 0))</f>
        <v>M</v>
      </c>
      <c r="K147" s="1">
        <f>INDEX(products!$A$2:$G$49, MATCH(orders!$D147, products!$A$2:$A$49, 0), MATCH(orders!K$1, products!$A$1:$G$1, 0))</f>
        <v>0.2</v>
      </c>
      <c r="L147" s="5">
        <f>INDEX(products!$A$2:$G$49, MATCH(orders!$D147, products!$A$2:$A$49, 0), MATCH(orders!L$1, products!$A$1:$G$1, 0))</f>
        <v>4.3650000000000002</v>
      </c>
      <c r="M147" s="10">
        <f t="shared" si="2"/>
        <v>17.46</v>
      </c>
      <c r="N147" t="str" cm="1">
        <f t="array" ref="N147">_xlfn.IFS(I147 = "Exc", "Excelsa", I147 = "Ara", "Arabica", I147 = "Lib","Liberica",I147 = "Rob", "Robusta")</f>
        <v>Liberica</v>
      </c>
      <c r="O147" t="str" cm="1">
        <f t="array" ref="O147">_xlfn.IFS(J147 = "M", "Medium", J147 = "L", "Light", J147 = "D","Dark")</f>
        <v>Medium</v>
      </c>
      <c r="P147" t="str">
        <f>_xlfn.XLOOKUP(Orders[[#This Row],[Customer ID]], customers!$A$2:$A$1001, customers!$I$2:$I$1001, "", 0)</f>
        <v>No</v>
      </c>
    </row>
    <row r="148" spans="1:16" x14ac:dyDescent="0.3">
      <c r="A148" s="2" t="s">
        <v>1311</v>
      </c>
      <c r="B148" s="8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INDEX(products!$A$2:$G$49, MATCH(orders!$D148, products!$A$2:$A$49, 0), MATCH(orders!I$1, products!$A$1:$G$1, 0))</f>
        <v>Lib</v>
      </c>
      <c r="J148" t="str">
        <f>INDEX(products!$A$2:$G$49, MATCH(orders!$D148, products!$A$2:$A$49, 0), MATCH(orders!J$1, products!$A$1:$G$1, 0))</f>
        <v>M</v>
      </c>
      <c r="K148" s="1">
        <f>INDEX(products!$A$2:$G$49, MATCH(orders!$D148, products!$A$2:$A$49, 0), MATCH(orders!K$1, products!$A$1:$G$1, 0))</f>
        <v>1</v>
      </c>
      <c r="L148" s="5">
        <f>INDEX(products!$A$2:$G$49, MATCH(orders!$D148, products!$A$2:$A$49, 0), MATCH(orders!L$1, products!$A$1:$G$1, 0))</f>
        <v>14.55</v>
      </c>
      <c r="M148" s="10">
        <f t="shared" si="2"/>
        <v>43.650000000000006</v>
      </c>
      <c r="N148" t="str" cm="1">
        <f t="array" ref="N148">_xlfn.IFS(I148 = "Exc", "Excelsa", I148 = "Ara", "Arabica", I148 = "Lib","Liberica",I148 = "Rob", "Robusta")</f>
        <v>Liberica</v>
      </c>
      <c r="O148" t="str" cm="1">
        <f t="array" ref="O148">_xlfn.IFS(J148 = "M", "Medium", J148 = "L", "Light", J148 = "D","Dark")</f>
        <v>Medium</v>
      </c>
      <c r="P148" t="str">
        <f>_xlfn.XLOOKUP(Orders[[#This Row],[Customer ID]], customers!$A$2:$A$1001, customers!$I$2:$I$1001, "", 0)</f>
        <v>No</v>
      </c>
    </row>
    <row r="149" spans="1:16" x14ac:dyDescent="0.3">
      <c r="A149" s="2" t="s">
        <v>1311</v>
      </c>
      <c r="B149" s="8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INDEX(products!$A$2:$G$49, MATCH(orders!$D149, products!$A$2:$A$49, 0), MATCH(orders!I$1, products!$A$1:$G$1, 0))</f>
        <v>Exc</v>
      </c>
      <c r="J149" t="str">
        <f>INDEX(products!$A$2:$G$49, MATCH(orders!$D149, products!$A$2:$A$49, 0), MATCH(orders!J$1, products!$A$1:$G$1, 0))</f>
        <v>M</v>
      </c>
      <c r="K149" s="1">
        <f>INDEX(products!$A$2:$G$49, MATCH(orders!$D149, products!$A$2:$A$49, 0), MATCH(orders!K$1, products!$A$1:$G$1, 0))</f>
        <v>1</v>
      </c>
      <c r="L149" s="5">
        <f>INDEX(products!$A$2:$G$49, MATCH(orders!$D149, products!$A$2:$A$49, 0), MATCH(orders!L$1, products!$A$1:$G$1, 0))</f>
        <v>13.75</v>
      </c>
      <c r="M149" s="10">
        <f t="shared" si="2"/>
        <v>27.5</v>
      </c>
      <c r="N149" t="str" cm="1">
        <f t="array" ref="N149">_xlfn.IFS(I149 = "Exc", "Excelsa", I149 = "Ara", "Arabica", I149 = "Lib","Liberica",I149 = "Rob", "Robusta")</f>
        <v>Excelsa</v>
      </c>
      <c r="O149" t="str" cm="1">
        <f t="array" ref="O149">_xlfn.IFS(J149 = "M", "Medium", J149 = "L", "Light", J149 = "D","Dark")</f>
        <v>Medium</v>
      </c>
      <c r="P149" t="str">
        <f>_xlfn.XLOOKUP(Orders[[#This Row],[Customer ID]], customers!$A$2:$A$1001, customers!$I$2:$I$1001, "", 0)</f>
        <v>No</v>
      </c>
    </row>
    <row r="150" spans="1:16" x14ac:dyDescent="0.3">
      <c r="A150" s="2" t="s">
        <v>1322</v>
      </c>
      <c r="B150" s="8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INDEX(products!$A$2:$G$49, MATCH(orders!$D150, products!$A$2:$A$49, 0), MATCH(orders!I$1, products!$A$1:$G$1, 0))</f>
        <v>Exc</v>
      </c>
      <c r="J150" t="str">
        <f>INDEX(products!$A$2:$G$49, MATCH(orders!$D150, products!$A$2:$A$49, 0), MATCH(orders!J$1, products!$A$1:$G$1, 0))</f>
        <v>D</v>
      </c>
      <c r="K150" s="1">
        <f>INDEX(products!$A$2:$G$49, MATCH(orders!$D150, products!$A$2:$A$49, 0), MATCH(orders!K$1, products!$A$1:$G$1, 0))</f>
        <v>0.2</v>
      </c>
      <c r="L150" s="5">
        <f>INDEX(products!$A$2:$G$49, MATCH(orders!$D150, products!$A$2:$A$49, 0), MATCH(orders!L$1, products!$A$1:$G$1, 0))</f>
        <v>3.645</v>
      </c>
      <c r="M150" s="10">
        <f t="shared" si="2"/>
        <v>18.225000000000001</v>
      </c>
      <c r="N150" t="str" cm="1">
        <f t="array" ref="N150">_xlfn.IFS(I150 = "Exc", "Excelsa", I150 = "Ara", "Arabica", I150 = "Lib","Liberica",I150 = "Rob", "Robusta")</f>
        <v>Excelsa</v>
      </c>
      <c r="O150" t="str" cm="1">
        <f t="array" ref="O150">_xlfn.IFS(J150 = "M", "Medium", J150 = "L", "Light", J150 = "D","Dark")</f>
        <v>Dark</v>
      </c>
      <c r="P150" t="str">
        <f>_xlfn.XLOOKUP(Orders[[#This Row],[Customer ID]], customers!$A$2:$A$1001, customers!$I$2:$I$1001, "", 0)</f>
        <v>Yes</v>
      </c>
    </row>
    <row r="151" spans="1:16" x14ac:dyDescent="0.3">
      <c r="A151" s="2" t="s">
        <v>1328</v>
      </c>
      <c r="B151" s="8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INDEX(products!$A$2:$G$49, MATCH(orders!$D151, products!$A$2:$A$49, 0), MATCH(orders!I$1, products!$A$1:$G$1, 0))</f>
        <v>Ara</v>
      </c>
      <c r="J151" t="str">
        <f>INDEX(products!$A$2:$G$49, MATCH(orders!$D151, products!$A$2:$A$49, 0), MATCH(orders!J$1, products!$A$1:$G$1, 0))</f>
        <v>M</v>
      </c>
      <c r="K151" s="1">
        <f>INDEX(products!$A$2:$G$49, MATCH(orders!$D151, products!$A$2:$A$49, 0), MATCH(orders!K$1, products!$A$1:$G$1, 0))</f>
        <v>2.5</v>
      </c>
      <c r="L151" s="5">
        <f>INDEX(products!$A$2:$G$49, MATCH(orders!$D151, products!$A$2:$A$49, 0), MATCH(orders!L$1, products!$A$1:$G$1, 0))</f>
        <v>25.874999999999996</v>
      </c>
      <c r="M151" s="10">
        <f t="shared" si="2"/>
        <v>51.749999999999993</v>
      </c>
      <c r="N151" t="str" cm="1">
        <f t="array" ref="N151">_xlfn.IFS(I151 = "Exc", "Excelsa", I151 = "Ara", "Arabica", I151 = "Lib","Liberica",I151 = "Rob", "Robusta")</f>
        <v>Arabica</v>
      </c>
      <c r="O151" t="str" cm="1">
        <f t="array" ref="O151">_xlfn.IFS(J151 = "M", "Medium", J151 = "L", "Light", J151 = "D","Dark")</f>
        <v>Medium</v>
      </c>
      <c r="P151" t="str">
        <f>_xlfn.XLOOKUP(Orders[[#This Row],[Customer ID]], customers!$A$2:$A$1001, customers!$I$2:$I$1001, "", 0)</f>
        <v>Yes</v>
      </c>
    </row>
    <row r="152" spans="1:16" x14ac:dyDescent="0.3">
      <c r="A152" s="2" t="s">
        <v>1333</v>
      </c>
      <c r="B152" s="8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INDEX(products!$A$2:$G$49, MATCH(orders!$D152, products!$A$2:$A$49, 0), MATCH(orders!I$1, products!$A$1:$G$1, 0))</f>
        <v>Lib</v>
      </c>
      <c r="J152" t="str">
        <f>INDEX(products!$A$2:$G$49, MATCH(orders!$D152, products!$A$2:$A$49, 0), MATCH(orders!J$1, products!$A$1:$G$1, 0))</f>
        <v>D</v>
      </c>
      <c r="K152" s="1">
        <f>INDEX(products!$A$2:$G$49, MATCH(orders!$D152, products!$A$2:$A$49, 0), MATCH(orders!K$1, products!$A$1:$G$1, 0))</f>
        <v>1</v>
      </c>
      <c r="L152" s="5">
        <f>INDEX(products!$A$2:$G$49, MATCH(orders!$D152, products!$A$2:$A$49, 0), MATCH(orders!L$1, products!$A$1:$G$1, 0))</f>
        <v>12.95</v>
      </c>
      <c r="M152" s="10">
        <f t="shared" si="2"/>
        <v>12.95</v>
      </c>
      <c r="N152" t="str" cm="1">
        <f t="array" ref="N152">_xlfn.IFS(I152 = "Exc", "Excelsa", I152 = "Ara", "Arabica", I152 = "Lib","Liberica",I152 = "Rob", "Robusta")</f>
        <v>Liberica</v>
      </c>
      <c r="O152" t="str" cm="1">
        <f t="array" ref="O152">_xlfn.IFS(J152 = "M", "Medium", J152 = "L", "Light", J152 = "D","Dark")</f>
        <v>Dark</v>
      </c>
      <c r="P152" t="str">
        <f>_xlfn.XLOOKUP(Orders[[#This Row],[Customer ID]], customers!$A$2:$A$1001, customers!$I$2:$I$1001, "", 0)</f>
        <v>Yes</v>
      </c>
    </row>
    <row r="153" spans="1:16" x14ac:dyDescent="0.3">
      <c r="A153" s="2" t="s">
        <v>1339</v>
      </c>
      <c r="B153" s="8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INDEX(products!$A$2:$G$49, MATCH(orders!$D153, products!$A$2:$A$49, 0), MATCH(orders!I$1, products!$A$1:$G$1, 0))</f>
        <v>Ara</v>
      </c>
      <c r="J153" t="str">
        <f>INDEX(products!$A$2:$G$49, MATCH(orders!$D153, products!$A$2:$A$49, 0), MATCH(orders!J$1, products!$A$1:$G$1, 0))</f>
        <v>M</v>
      </c>
      <c r="K153" s="1">
        <f>INDEX(products!$A$2:$G$49, MATCH(orders!$D153, products!$A$2:$A$49, 0), MATCH(orders!K$1, products!$A$1:$G$1, 0))</f>
        <v>1</v>
      </c>
      <c r="L153" s="5">
        <f>INDEX(products!$A$2:$G$49, MATCH(orders!$D153, products!$A$2:$A$49, 0), MATCH(orders!L$1, products!$A$1:$G$1, 0))</f>
        <v>11.25</v>
      </c>
      <c r="M153" s="10">
        <f t="shared" si="2"/>
        <v>33.75</v>
      </c>
      <c r="N153" t="str" cm="1">
        <f t="array" ref="N153">_xlfn.IFS(I153 = "Exc", "Excelsa", I153 = "Ara", "Arabica", I153 = "Lib","Liberica",I153 = "Rob", "Robusta")</f>
        <v>Arabica</v>
      </c>
      <c r="O153" t="str" cm="1">
        <f t="array" ref="O153">_xlfn.IFS(J153 = "M", "Medium", J153 = "L", "Light", J153 = "D","Dark")</f>
        <v>Medium</v>
      </c>
      <c r="P153" t="str">
        <f>_xlfn.XLOOKUP(Orders[[#This Row],[Customer ID]], customers!$A$2:$A$1001, customers!$I$2:$I$1001, "", 0)</f>
        <v>Yes</v>
      </c>
    </row>
    <row r="154" spans="1:16" x14ac:dyDescent="0.3">
      <c r="A154" s="2" t="s">
        <v>1344</v>
      </c>
      <c r="B154" s="8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INDEX(products!$A$2:$G$49, MATCH(orders!$D154, products!$A$2:$A$49, 0), MATCH(orders!I$1, products!$A$1:$G$1, 0))</f>
        <v>Rob</v>
      </c>
      <c r="J154" t="str">
        <f>INDEX(products!$A$2:$G$49, MATCH(orders!$D154, products!$A$2:$A$49, 0), MATCH(orders!J$1, products!$A$1:$G$1, 0))</f>
        <v>M</v>
      </c>
      <c r="K154" s="1">
        <f>INDEX(products!$A$2:$G$49, MATCH(orders!$D154, products!$A$2:$A$49, 0), MATCH(orders!K$1, products!$A$1:$G$1, 0))</f>
        <v>2.5</v>
      </c>
      <c r="L154" s="5">
        <f>INDEX(products!$A$2:$G$49, MATCH(orders!$D154, products!$A$2:$A$49, 0), MATCH(orders!L$1, products!$A$1:$G$1, 0))</f>
        <v>22.884999999999998</v>
      </c>
      <c r="M154" s="10">
        <f t="shared" si="2"/>
        <v>68.655000000000001</v>
      </c>
      <c r="N154" t="str" cm="1">
        <f t="array" ref="N154">_xlfn.IFS(I154 = "Exc", "Excelsa", I154 = "Ara", "Arabica", I154 = "Lib","Liberica",I154 = "Rob", "Robusta")</f>
        <v>Robusta</v>
      </c>
      <c r="O154" t="str" cm="1">
        <f t="array" ref="O154">_xlfn.IFS(J154 = "M", "Medium", J154 = "L", "Light", J154 = "D","Dark")</f>
        <v>Medium</v>
      </c>
      <c r="P154" t="str">
        <f>_xlfn.XLOOKUP(Orders[[#This Row],[Customer ID]], customers!$A$2:$A$1001, customers!$I$2:$I$1001, "", 0)</f>
        <v>Yes</v>
      </c>
    </row>
    <row r="155" spans="1:16" x14ac:dyDescent="0.3">
      <c r="A155" s="2" t="s">
        <v>1350</v>
      </c>
      <c r="B155" s="8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INDEX(products!$A$2:$G$49, MATCH(orders!$D155, products!$A$2:$A$49, 0), MATCH(orders!I$1, products!$A$1:$G$1, 0))</f>
        <v>Rob</v>
      </c>
      <c r="J155" t="str">
        <f>INDEX(products!$A$2:$G$49, MATCH(orders!$D155, products!$A$2:$A$49, 0), MATCH(orders!J$1, products!$A$1:$G$1, 0))</f>
        <v>D</v>
      </c>
      <c r="K155" s="1">
        <f>INDEX(products!$A$2:$G$49, MATCH(orders!$D155, products!$A$2:$A$49, 0), MATCH(orders!K$1, products!$A$1:$G$1, 0))</f>
        <v>0.2</v>
      </c>
      <c r="L155" s="5">
        <f>INDEX(products!$A$2:$G$49, MATCH(orders!$D155, products!$A$2:$A$49, 0), MATCH(orders!L$1, products!$A$1:$G$1, 0))</f>
        <v>2.6849999999999996</v>
      </c>
      <c r="M155" s="10">
        <f t="shared" si="2"/>
        <v>2.6849999999999996</v>
      </c>
      <c r="N155" t="str" cm="1">
        <f t="array" ref="N155">_xlfn.IFS(I155 = "Exc", "Excelsa", I155 = "Ara", "Arabica", I155 = "Lib","Liberica",I155 = "Rob", "Robusta")</f>
        <v>Robusta</v>
      </c>
      <c r="O155" t="str" cm="1">
        <f t="array" ref="O155">_xlfn.IFS(J155 = "M", "Medium", J155 = "L", "Light", J155 = "D","Dark")</f>
        <v>Dark</v>
      </c>
      <c r="P155" t="str">
        <f>_xlfn.XLOOKUP(Orders[[#This Row],[Customer ID]], customers!$A$2:$A$1001, customers!$I$2:$I$1001, "", 0)</f>
        <v>No</v>
      </c>
    </row>
    <row r="156" spans="1:16" x14ac:dyDescent="0.3">
      <c r="A156" s="2" t="s">
        <v>1355</v>
      </c>
      <c r="B156" s="8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INDEX(products!$A$2:$G$49, MATCH(orders!$D156, products!$A$2:$A$49, 0), MATCH(orders!I$1, products!$A$1:$G$1, 0))</f>
        <v>Ara</v>
      </c>
      <c r="J156" t="str">
        <f>INDEX(products!$A$2:$G$49, MATCH(orders!$D156, products!$A$2:$A$49, 0), MATCH(orders!J$1, products!$A$1:$G$1, 0))</f>
        <v>D</v>
      </c>
      <c r="K156" s="1">
        <f>INDEX(products!$A$2:$G$49, MATCH(orders!$D156, products!$A$2:$A$49, 0), MATCH(orders!K$1, products!$A$1:$G$1, 0))</f>
        <v>2.5</v>
      </c>
      <c r="L156" s="5">
        <f>INDEX(products!$A$2:$G$49, MATCH(orders!$D156, products!$A$2:$A$49, 0), MATCH(orders!L$1, products!$A$1:$G$1, 0))</f>
        <v>22.884999999999998</v>
      </c>
      <c r="M156" s="10">
        <f t="shared" si="2"/>
        <v>114.42499999999998</v>
      </c>
      <c r="N156" t="str" cm="1">
        <f t="array" ref="N156">_xlfn.IFS(I156 = "Exc", "Excelsa", I156 = "Ara", "Arabica", I156 = "Lib","Liberica",I156 = "Rob", "Robusta")</f>
        <v>Arabica</v>
      </c>
      <c r="O156" t="str" cm="1">
        <f t="array" ref="O156">_xlfn.IFS(J156 = "M", "Medium", J156 = "L", "Light", J156 = "D","Dark")</f>
        <v>Dark</v>
      </c>
      <c r="P156" t="str">
        <f>_xlfn.XLOOKUP(Orders[[#This Row],[Customer ID]], customers!$A$2:$A$1001, customers!$I$2:$I$1001, "", 0)</f>
        <v>No</v>
      </c>
    </row>
    <row r="157" spans="1:16" x14ac:dyDescent="0.3">
      <c r="A157" s="2" t="s">
        <v>1361</v>
      </c>
      <c r="B157" s="8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INDEX(products!$A$2:$G$49, MATCH(orders!$D157, products!$A$2:$A$49, 0), MATCH(orders!I$1, products!$A$1:$G$1, 0))</f>
        <v>Ara</v>
      </c>
      <c r="J157" t="str">
        <f>INDEX(products!$A$2:$G$49, MATCH(orders!$D157, products!$A$2:$A$49, 0), MATCH(orders!J$1, products!$A$1:$G$1, 0))</f>
        <v>M</v>
      </c>
      <c r="K157" s="1">
        <f>INDEX(products!$A$2:$G$49, MATCH(orders!$D157, products!$A$2:$A$49, 0), MATCH(orders!K$1, products!$A$1:$G$1, 0))</f>
        <v>2.5</v>
      </c>
      <c r="L157" s="5">
        <f>INDEX(products!$A$2:$G$49, MATCH(orders!$D157, products!$A$2:$A$49, 0), MATCH(orders!L$1, products!$A$1:$G$1, 0))</f>
        <v>25.874999999999996</v>
      </c>
      <c r="M157" s="10">
        <f t="shared" si="2"/>
        <v>155.24999999999997</v>
      </c>
      <c r="N157" t="str" cm="1">
        <f t="array" ref="N157">_xlfn.IFS(I157 = "Exc", "Excelsa", I157 = "Ara", "Arabica", I157 = "Lib","Liberica",I157 = "Rob", "Robusta")</f>
        <v>Arabica</v>
      </c>
      <c r="O157" t="str" cm="1">
        <f t="array" ref="O157">_xlfn.IFS(J157 = "M", "Medium", J157 = "L", "Light", J157 = "D","Dark")</f>
        <v>Medium</v>
      </c>
      <c r="P157" t="str">
        <f>_xlfn.XLOOKUP(Orders[[#This Row],[Customer ID]], customers!$A$2:$A$1001, customers!$I$2:$I$1001, "", 0)</f>
        <v>Yes</v>
      </c>
    </row>
    <row r="158" spans="1:16" x14ac:dyDescent="0.3">
      <c r="A158" s="2" t="s">
        <v>1367</v>
      </c>
      <c r="B158" s="8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INDEX(products!$A$2:$G$49, MATCH(orders!$D158, products!$A$2:$A$49, 0), MATCH(orders!I$1, products!$A$1:$G$1, 0))</f>
        <v>Ara</v>
      </c>
      <c r="J158" t="str">
        <f>INDEX(products!$A$2:$G$49, MATCH(orders!$D158, products!$A$2:$A$49, 0), MATCH(orders!J$1, products!$A$1:$G$1, 0))</f>
        <v>M</v>
      </c>
      <c r="K158" s="1">
        <f>INDEX(products!$A$2:$G$49, MATCH(orders!$D158, products!$A$2:$A$49, 0), MATCH(orders!K$1, products!$A$1:$G$1, 0))</f>
        <v>2.5</v>
      </c>
      <c r="L158" s="5">
        <f>INDEX(products!$A$2:$G$49, MATCH(orders!$D158, products!$A$2:$A$49, 0), MATCH(orders!L$1, products!$A$1:$G$1, 0))</f>
        <v>25.874999999999996</v>
      </c>
      <c r="M158" s="10">
        <f t="shared" si="2"/>
        <v>77.624999999999986</v>
      </c>
      <c r="N158" t="str" cm="1">
        <f t="array" ref="N158">_xlfn.IFS(I158 = "Exc", "Excelsa", I158 = "Ara", "Arabica", I158 = "Lib","Liberica",I158 = "Rob", "Robusta")</f>
        <v>Arabica</v>
      </c>
      <c r="O158" t="str" cm="1">
        <f t="array" ref="O158">_xlfn.IFS(J158 = "M", "Medium", J158 = "L", "Light", J158 = "D","Dark")</f>
        <v>Medium</v>
      </c>
      <c r="P158" t="str">
        <f>_xlfn.XLOOKUP(Orders[[#This Row],[Customer ID]], customers!$A$2:$A$1001, customers!$I$2:$I$1001, "", 0)</f>
        <v>Yes</v>
      </c>
    </row>
    <row r="159" spans="1:16" x14ac:dyDescent="0.3">
      <c r="A159" s="2" t="s">
        <v>1373</v>
      </c>
      <c r="B159" s="8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INDEX(products!$A$2:$G$49, MATCH(orders!$D159, products!$A$2:$A$49, 0), MATCH(orders!I$1, products!$A$1:$G$1, 0))</f>
        <v>Rob</v>
      </c>
      <c r="J159" t="str">
        <f>INDEX(products!$A$2:$G$49, MATCH(orders!$D159, products!$A$2:$A$49, 0), MATCH(orders!J$1, products!$A$1:$G$1, 0))</f>
        <v>D</v>
      </c>
      <c r="K159" s="1">
        <f>INDEX(products!$A$2:$G$49, MATCH(orders!$D159, products!$A$2:$A$49, 0), MATCH(orders!K$1, products!$A$1:$G$1, 0))</f>
        <v>2.5</v>
      </c>
      <c r="L159" s="5">
        <f>INDEX(products!$A$2:$G$49, MATCH(orders!$D159, products!$A$2:$A$49, 0), MATCH(orders!L$1, products!$A$1:$G$1, 0))</f>
        <v>20.584999999999997</v>
      </c>
      <c r="M159" s="10">
        <f t="shared" si="2"/>
        <v>61.754999999999995</v>
      </c>
      <c r="N159" t="str" cm="1">
        <f t="array" ref="N159">_xlfn.IFS(I159 = "Exc", "Excelsa", I159 = "Ara", "Arabica", I159 = "Lib","Liberica",I159 = "Rob", "Robusta")</f>
        <v>Robusta</v>
      </c>
      <c r="O159" t="str" cm="1">
        <f t="array" ref="O159">_xlfn.IFS(J159 = "M", "Medium", J159 = "L", "Light", J159 = "D","Dark")</f>
        <v>Dark</v>
      </c>
      <c r="P159" t="str">
        <f>_xlfn.XLOOKUP(Orders[[#This Row],[Customer ID]], customers!$A$2:$A$1001, customers!$I$2:$I$1001, "", 0)</f>
        <v>No</v>
      </c>
    </row>
    <row r="160" spans="1:16" x14ac:dyDescent="0.3">
      <c r="A160" s="2" t="s">
        <v>1379</v>
      </c>
      <c r="B160" s="8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INDEX(products!$A$2:$G$49, MATCH(orders!$D160, products!$A$2:$A$49, 0), MATCH(orders!I$1, products!$A$1:$G$1, 0))</f>
        <v>Rob</v>
      </c>
      <c r="J160" t="str">
        <f>INDEX(products!$A$2:$G$49, MATCH(orders!$D160, products!$A$2:$A$49, 0), MATCH(orders!J$1, products!$A$1:$G$1, 0))</f>
        <v>D</v>
      </c>
      <c r="K160" s="1">
        <f>INDEX(products!$A$2:$G$49, MATCH(orders!$D160, products!$A$2:$A$49, 0), MATCH(orders!K$1, products!$A$1:$G$1, 0))</f>
        <v>2.5</v>
      </c>
      <c r="L160" s="5">
        <f>INDEX(products!$A$2:$G$49, MATCH(orders!$D160, products!$A$2:$A$49, 0), MATCH(orders!L$1, products!$A$1:$G$1, 0))</f>
        <v>20.584999999999997</v>
      </c>
      <c r="M160" s="10">
        <f t="shared" si="2"/>
        <v>123.50999999999999</v>
      </c>
      <c r="N160" t="str" cm="1">
        <f t="array" ref="N160">_xlfn.IFS(I160 = "Exc", "Excelsa", I160 = "Ara", "Arabica", I160 = "Lib","Liberica",I160 = "Rob", "Robusta")</f>
        <v>Robusta</v>
      </c>
      <c r="O160" t="str" cm="1">
        <f t="array" ref="O160">_xlfn.IFS(J160 = "M", "Medium", J160 = "L", "Light", J160 = "D","Dark")</f>
        <v>Dark</v>
      </c>
      <c r="P160" t="str">
        <f>_xlfn.XLOOKUP(Orders[[#This Row],[Customer ID]], customers!$A$2:$A$1001, customers!$I$2:$I$1001, "", 0)</f>
        <v>Yes</v>
      </c>
    </row>
    <row r="161" spans="1:16" x14ac:dyDescent="0.3">
      <c r="A161" s="2" t="s">
        <v>1384</v>
      </c>
      <c r="B161" s="8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INDEX(products!$A$2:$G$49, MATCH(orders!$D161, products!$A$2:$A$49, 0), MATCH(orders!I$1, products!$A$1:$G$1, 0))</f>
        <v>Lib</v>
      </c>
      <c r="J161" t="str">
        <f>INDEX(products!$A$2:$G$49, MATCH(orders!$D161, products!$A$2:$A$49, 0), MATCH(orders!J$1, products!$A$1:$G$1, 0))</f>
        <v>L</v>
      </c>
      <c r="K161" s="1">
        <f>INDEX(products!$A$2:$G$49, MATCH(orders!$D161, products!$A$2:$A$49, 0), MATCH(orders!K$1, products!$A$1:$G$1, 0))</f>
        <v>2.5</v>
      </c>
      <c r="L161" s="5">
        <f>INDEX(products!$A$2:$G$49, MATCH(orders!$D161, products!$A$2:$A$49, 0), MATCH(orders!L$1, products!$A$1:$G$1, 0))</f>
        <v>36.454999999999998</v>
      </c>
      <c r="M161" s="10">
        <f t="shared" si="2"/>
        <v>218.73</v>
      </c>
      <c r="N161" t="str" cm="1">
        <f t="array" ref="N161">_xlfn.IFS(I161 = "Exc", "Excelsa", I161 = "Ara", "Arabica", I161 = "Lib","Liberica",I161 = "Rob", "Robusta")</f>
        <v>Liberica</v>
      </c>
      <c r="O161" t="str" cm="1">
        <f t="array" ref="O161">_xlfn.IFS(J161 = "M", "Medium", J161 = "L", "Light", J161 = "D","Dark")</f>
        <v>Light</v>
      </c>
      <c r="P161" t="str">
        <f>_xlfn.XLOOKUP(Orders[[#This Row],[Customer ID]], customers!$A$2:$A$1001, customers!$I$2:$I$1001, "", 0)</f>
        <v>No</v>
      </c>
    </row>
    <row r="162" spans="1:16" x14ac:dyDescent="0.3">
      <c r="A162" s="2" t="s">
        <v>1389</v>
      </c>
      <c r="B162" s="8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INDEX(products!$A$2:$G$49, MATCH(orders!$D162, products!$A$2:$A$49, 0), MATCH(orders!I$1, products!$A$1:$G$1, 0))</f>
        <v>Exc</v>
      </c>
      <c r="J162" t="str">
        <f>INDEX(products!$A$2:$G$49, MATCH(orders!$D162, products!$A$2:$A$49, 0), MATCH(orders!J$1, products!$A$1:$G$1, 0))</f>
        <v>M</v>
      </c>
      <c r="K162" s="1">
        <f>INDEX(products!$A$2:$G$49, MATCH(orders!$D162, products!$A$2:$A$49, 0), MATCH(orders!K$1, products!$A$1:$G$1, 0))</f>
        <v>0.5</v>
      </c>
      <c r="L162" s="5">
        <f>INDEX(products!$A$2:$G$49, MATCH(orders!$D162, products!$A$2:$A$49, 0), MATCH(orders!L$1, products!$A$1:$G$1, 0))</f>
        <v>8.25</v>
      </c>
      <c r="M162" s="10">
        <f t="shared" si="2"/>
        <v>33</v>
      </c>
      <c r="N162" t="str" cm="1">
        <f t="array" ref="N162">_xlfn.IFS(I162 = "Exc", "Excelsa", I162 = "Ara", "Arabica", I162 = "Lib","Liberica",I162 = "Rob", "Robusta")</f>
        <v>Excelsa</v>
      </c>
      <c r="O162" t="str" cm="1">
        <f t="array" ref="O162">_xlfn.IFS(J162 = "M", "Medium", J162 = "L", "Light", J162 = "D","Dark")</f>
        <v>Medium</v>
      </c>
      <c r="P162" t="str">
        <f>_xlfn.XLOOKUP(Orders[[#This Row],[Customer ID]], customers!$A$2:$A$1001, customers!$I$2:$I$1001, "", 0)</f>
        <v>No</v>
      </c>
    </row>
    <row r="163" spans="1:16" x14ac:dyDescent="0.3">
      <c r="A163" s="2" t="s">
        <v>1395</v>
      </c>
      <c r="B163" s="8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INDEX(products!$A$2:$G$49, MATCH(orders!$D163, products!$A$2:$A$49, 0), MATCH(orders!I$1, products!$A$1:$G$1, 0))</f>
        <v>Ara</v>
      </c>
      <c r="J163" t="str">
        <f>INDEX(products!$A$2:$G$49, MATCH(orders!$D163, products!$A$2:$A$49, 0), MATCH(orders!J$1, products!$A$1:$G$1, 0))</f>
        <v>L</v>
      </c>
      <c r="K163" s="1">
        <f>INDEX(products!$A$2:$G$49, MATCH(orders!$D163, products!$A$2:$A$49, 0), MATCH(orders!K$1, products!$A$1:$G$1, 0))</f>
        <v>0.5</v>
      </c>
      <c r="L163" s="5">
        <f>INDEX(products!$A$2:$G$49, MATCH(orders!$D163, products!$A$2:$A$49, 0), MATCH(orders!L$1, products!$A$1:$G$1, 0))</f>
        <v>7.77</v>
      </c>
      <c r="M163" s="10">
        <f t="shared" si="2"/>
        <v>23.31</v>
      </c>
      <c r="N163" t="str" cm="1">
        <f t="array" ref="N163">_xlfn.IFS(I163 = "Exc", "Excelsa", I163 = "Ara", "Arabica", I163 = "Lib","Liberica",I163 = "Rob", "Robusta")</f>
        <v>Arabica</v>
      </c>
      <c r="O163" t="str" cm="1">
        <f t="array" ref="O163">_xlfn.IFS(J163 = "M", "Medium", J163 = "L", "Light", J163 = "D","Dark")</f>
        <v>Light</v>
      </c>
      <c r="P163" t="str">
        <f>_xlfn.XLOOKUP(Orders[[#This Row],[Customer ID]], customers!$A$2:$A$1001, customers!$I$2:$I$1001, "", 0)</f>
        <v>No</v>
      </c>
    </row>
    <row r="164" spans="1:16" x14ac:dyDescent="0.3">
      <c r="A164" s="2" t="s">
        <v>1401</v>
      </c>
      <c r="B164" s="8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INDEX(products!$A$2:$G$49, MATCH(orders!$D164, products!$A$2:$A$49, 0), MATCH(orders!I$1, products!$A$1:$G$1, 0))</f>
        <v>Exc</v>
      </c>
      <c r="J164" t="str">
        <f>INDEX(products!$A$2:$G$49, MATCH(orders!$D164, products!$A$2:$A$49, 0), MATCH(orders!J$1, products!$A$1:$G$1, 0))</f>
        <v>D</v>
      </c>
      <c r="K164" s="1">
        <f>INDEX(products!$A$2:$G$49, MATCH(orders!$D164, products!$A$2:$A$49, 0), MATCH(orders!K$1, products!$A$1:$G$1, 0))</f>
        <v>0.5</v>
      </c>
      <c r="L164" s="5">
        <f>INDEX(products!$A$2:$G$49, MATCH(orders!$D164, products!$A$2:$A$49, 0), MATCH(orders!L$1, products!$A$1:$G$1, 0))</f>
        <v>7.29</v>
      </c>
      <c r="M164" s="10">
        <f t="shared" si="2"/>
        <v>21.87</v>
      </c>
      <c r="N164" t="str" cm="1">
        <f t="array" ref="N164">_xlfn.IFS(I164 = "Exc", "Excelsa", I164 = "Ara", "Arabica", I164 = "Lib","Liberica",I164 = "Rob", "Robusta")</f>
        <v>Excelsa</v>
      </c>
      <c r="O164" t="str" cm="1">
        <f t="array" ref="O164">_xlfn.IFS(J164 = "M", "Medium", J164 = "L", "Light", J164 = "D","Dark")</f>
        <v>Dark</v>
      </c>
      <c r="P164" t="str">
        <f>_xlfn.XLOOKUP(Orders[[#This Row],[Customer ID]], customers!$A$2:$A$1001, customers!$I$2:$I$1001, "", 0)</f>
        <v>Yes</v>
      </c>
    </row>
    <row r="165" spans="1:16" x14ac:dyDescent="0.3">
      <c r="A165" s="2" t="s">
        <v>1407</v>
      </c>
      <c r="B165" s="8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INDEX(products!$A$2:$G$49, MATCH(orders!$D165, products!$A$2:$A$49, 0), MATCH(orders!I$1, products!$A$1:$G$1, 0))</f>
        <v>Rob</v>
      </c>
      <c r="J165" t="str">
        <f>INDEX(products!$A$2:$G$49, MATCH(orders!$D165, products!$A$2:$A$49, 0), MATCH(orders!J$1, products!$A$1:$G$1, 0))</f>
        <v>D</v>
      </c>
      <c r="K165" s="1">
        <f>INDEX(products!$A$2:$G$49, MATCH(orders!$D165, products!$A$2:$A$49, 0), MATCH(orders!K$1, products!$A$1:$G$1, 0))</f>
        <v>0.2</v>
      </c>
      <c r="L165" s="5">
        <f>INDEX(products!$A$2:$G$49, MATCH(orders!$D165, products!$A$2:$A$49, 0), MATCH(orders!L$1, products!$A$1:$G$1, 0))</f>
        <v>2.6849999999999996</v>
      </c>
      <c r="M165" s="10">
        <f t="shared" si="2"/>
        <v>16.11</v>
      </c>
      <c r="N165" t="str" cm="1">
        <f t="array" ref="N165">_xlfn.IFS(I165 = "Exc", "Excelsa", I165 = "Ara", "Arabica", I165 = "Lib","Liberica",I165 = "Rob", "Robusta")</f>
        <v>Robusta</v>
      </c>
      <c r="O165" t="str" cm="1">
        <f t="array" ref="O165">_xlfn.IFS(J165 = "M", "Medium", J165 = "L", "Light", J165 = "D","Dark")</f>
        <v>Dark</v>
      </c>
      <c r="P165" t="str">
        <f>_xlfn.XLOOKUP(Orders[[#This Row],[Customer ID]], customers!$A$2:$A$1001, customers!$I$2:$I$1001, "", 0)</f>
        <v>No</v>
      </c>
    </row>
    <row r="166" spans="1:16" x14ac:dyDescent="0.3">
      <c r="A166" s="2" t="s">
        <v>1413</v>
      </c>
      <c r="B166" s="8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INDEX(products!$A$2:$G$49, MATCH(orders!$D166, products!$A$2:$A$49, 0), MATCH(orders!I$1, products!$A$1:$G$1, 0))</f>
        <v>Exc</v>
      </c>
      <c r="J166" t="str">
        <f>INDEX(products!$A$2:$G$49, MATCH(orders!$D166, products!$A$2:$A$49, 0), MATCH(orders!J$1, products!$A$1:$G$1, 0))</f>
        <v>D</v>
      </c>
      <c r="K166" s="1">
        <f>INDEX(products!$A$2:$G$49, MATCH(orders!$D166, products!$A$2:$A$49, 0), MATCH(orders!K$1, products!$A$1:$G$1, 0))</f>
        <v>0.5</v>
      </c>
      <c r="L166" s="5">
        <f>INDEX(products!$A$2:$G$49, MATCH(orders!$D166, products!$A$2:$A$49, 0), MATCH(orders!L$1, products!$A$1:$G$1, 0))</f>
        <v>7.29</v>
      </c>
      <c r="M166" s="10">
        <f t="shared" si="2"/>
        <v>29.16</v>
      </c>
      <c r="N166" t="str" cm="1">
        <f t="array" ref="N166">_xlfn.IFS(I166 = "Exc", "Excelsa", I166 = "Ara", "Arabica", I166 = "Lib","Liberica",I166 = "Rob", "Robusta")</f>
        <v>Excelsa</v>
      </c>
      <c r="O166" t="str" cm="1">
        <f t="array" ref="O166">_xlfn.IFS(J166 = "M", "Medium", J166 = "L", "Light", J166 = "D","Dark")</f>
        <v>Dark</v>
      </c>
      <c r="P166" t="str">
        <f>_xlfn.XLOOKUP(Orders[[#This Row],[Customer ID]], customers!$A$2:$A$1001, customers!$I$2:$I$1001, "", 0)</f>
        <v>No</v>
      </c>
    </row>
    <row r="167" spans="1:16" x14ac:dyDescent="0.3">
      <c r="A167" s="2" t="s">
        <v>1420</v>
      </c>
      <c r="B167" s="8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INDEX(products!$A$2:$G$49, MATCH(orders!$D167, products!$A$2:$A$49, 0), MATCH(orders!I$1, products!$A$1:$G$1, 0))</f>
        <v>Rob</v>
      </c>
      <c r="J167" t="str">
        <f>INDEX(products!$A$2:$G$49, MATCH(orders!$D167, products!$A$2:$A$49, 0), MATCH(orders!J$1, products!$A$1:$G$1, 0))</f>
        <v>D</v>
      </c>
      <c r="K167" s="1">
        <f>INDEX(products!$A$2:$G$49, MATCH(orders!$D167, products!$A$2:$A$49, 0), MATCH(orders!K$1, products!$A$1:$G$1, 0))</f>
        <v>1</v>
      </c>
      <c r="L167" s="5">
        <f>INDEX(products!$A$2:$G$49, MATCH(orders!$D167, products!$A$2:$A$49, 0), MATCH(orders!L$1, products!$A$1:$G$1, 0))</f>
        <v>8.9499999999999993</v>
      </c>
      <c r="M167" s="10">
        <f t="shared" si="2"/>
        <v>53.699999999999996</v>
      </c>
      <c r="N167" t="str" cm="1">
        <f t="array" ref="N167">_xlfn.IFS(I167 = "Exc", "Excelsa", I167 = "Ara", "Arabica", I167 = "Lib","Liberica",I167 = "Rob", "Robusta")</f>
        <v>Robusta</v>
      </c>
      <c r="O167" t="str" cm="1">
        <f t="array" ref="O167">_xlfn.IFS(J167 = "M", "Medium", J167 = "L", "Light", J167 = "D","Dark")</f>
        <v>Dark</v>
      </c>
      <c r="P167" t="str">
        <f>_xlfn.XLOOKUP(Orders[[#This Row],[Customer ID]], customers!$A$2:$A$1001, customers!$I$2:$I$1001, "", 0)</f>
        <v>Yes</v>
      </c>
    </row>
    <row r="168" spans="1:16" x14ac:dyDescent="0.3">
      <c r="A168" s="2" t="s">
        <v>1425</v>
      </c>
      <c r="B168" s="8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INDEX(products!$A$2:$G$49, MATCH(orders!$D168, products!$A$2:$A$49, 0), MATCH(orders!I$1, products!$A$1:$G$1, 0))</f>
        <v>Rob</v>
      </c>
      <c r="J168" t="str">
        <f>INDEX(products!$A$2:$G$49, MATCH(orders!$D168, products!$A$2:$A$49, 0), MATCH(orders!J$1, products!$A$1:$G$1, 0))</f>
        <v>D</v>
      </c>
      <c r="K168" s="1">
        <f>INDEX(products!$A$2:$G$49, MATCH(orders!$D168, products!$A$2:$A$49, 0), MATCH(orders!K$1, products!$A$1:$G$1, 0))</f>
        <v>0.5</v>
      </c>
      <c r="L168" s="5">
        <f>INDEX(products!$A$2:$G$49, MATCH(orders!$D168, products!$A$2:$A$49, 0), MATCH(orders!L$1, products!$A$1:$G$1, 0))</f>
        <v>5.3699999999999992</v>
      </c>
      <c r="M168" s="10">
        <f t="shared" si="2"/>
        <v>26.849999999999994</v>
      </c>
      <c r="N168" t="str" cm="1">
        <f t="array" ref="N168">_xlfn.IFS(I168 = "Exc", "Excelsa", I168 = "Ara", "Arabica", I168 = "Lib","Liberica",I168 = "Rob", "Robusta")</f>
        <v>Robusta</v>
      </c>
      <c r="O168" t="str" cm="1">
        <f t="array" ref="O168">_xlfn.IFS(J168 = "M", "Medium", J168 = "L", "Light", J168 = "D","Dark")</f>
        <v>Dark</v>
      </c>
      <c r="P168" t="str">
        <f>_xlfn.XLOOKUP(Orders[[#This Row],[Customer ID]], customers!$A$2:$A$1001, customers!$I$2:$I$1001, "", 0)</f>
        <v>Yes</v>
      </c>
    </row>
    <row r="169" spans="1:16" x14ac:dyDescent="0.3">
      <c r="A169" s="2" t="s">
        <v>1430</v>
      </c>
      <c r="B169" s="8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INDEX(products!$A$2:$G$49, MATCH(orders!$D169, products!$A$2:$A$49, 0), MATCH(orders!I$1, products!$A$1:$G$1, 0))</f>
        <v>Exc</v>
      </c>
      <c r="J169" t="str">
        <f>INDEX(products!$A$2:$G$49, MATCH(orders!$D169, products!$A$2:$A$49, 0), MATCH(orders!J$1, products!$A$1:$G$1, 0))</f>
        <v>M</v>
      </c>
      <c r="K169" s="1">
        <f>INDEX(products!$A$2:$G$49, MATCH(orders!$D169, products!$A$2:$A$49, 0), MATCH(orders!K$1, products!$A$1:$G$1, 0))</f>
        <v>0.5</v>
      </c>
      <c r="L169" s="5">
        <f>INDEX(products!$A$2:$G$49, MATCH(orders!$D169, products!$A$2:$A$49, 0), MATCH(orders!L$1, products!$A$1:$G$1, 0))</f>
        <v>8.25</v>
      </c>
      <c r="M169" s="10">
        <f t="shared" si="2"/>
        <v>41.25</v>
      </c>
      <c r="N169" t="str" cm="1">
        <f t="array" ref="N169">_xlfn.IFS(I169 = "Exc", "Excelsa", I169 = "Ara", "Arabica", I169 = "Lib","Liberica",I169 = "Rob", "Robusta")</f>
        <v>Excelsa</v>
      </c>
      <c r="O169" t="str" cm="1">
        <f t="array" ref="O169">_xlfn.IFS(J169 = "M", "Medium", J169 = "L", "Light", J169 = "D","Dark")</f>
        <v>Medium</v>
      </c>
      <c r="P169" t="str">
        <f>_xlfn.XLOOKUP(Orders[[#This Row],[Customer ID]], customers!$A$2:$A$1001, customers!$I$2:$I$1001, "", 0)</f>
        <v>Yes</v>
      </c>
    </row>
    <row r="170" spans="1:16" x14ac:dyDescent="0.3">
      <c r="A170" s="2" t="s">
        <v>1436</v>
      </c>
      <c r="B170" s="8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INDEX(products!$A$2:$G$49, MATCH(orders!$D170, products!$A$2:$A$49, 0), MATCH(orders!I$1, products!$A$1:$G$1, 0))</f>
        <v>Ara</v>
      </c>
      <c r="J170" t="str">
        <f>INDEX(products!$A$2:$G$49, MATCH(orders!$D170, products!$A$2:$A$49, 0), MATCH(orders!J$1, products!$A$1:$G$1, 0))</f>
        <v>M</v>
      </c>
      <c r="K170" s="1">
        <f>INDEX(products!$A$2:$G$49, MATCH(orders!$D170, products!$A$2:$A$49, 0), MATCH(orders!K$1, products!$A$1:$G$1, 0))</f>
        <v>0.5</v>
      </c>
      <c r="L170" s="5">
        <f>INDEX(products!$A$2:$G$49, MATCH(orders!$D170, products!$A$2:$A$49, 0), MATCH(orders!L$1, products!$A$1:$G$1, 0))</f>
        <v>6.75</v>
      </c>
      <c r="M170" s="10">
        <f t="shared" si="2"/>
        <v>40.5</v>
      </c>
      <c r="N170" t="str" cm="1">
        <f t="array" ref="N170">_xlfn.IFS(I170 = "Exc", "Excelsa", I170 = "Ara", "Arabica", I170 = "Lib","Liberica",I170 = "Rob", "Robusta")</f>
        <v>Arabica</v>
      </c>
      <c r="O170" t="str" cm="1">
        <f t="array" ref="O170">_xlfn.IFS(J170 = "M", "Medium", J170 = "L", "Light", J170 = "D","Dark")</f>
        <v>Medium</v>
      </c>
      <c r="P170" t="str">
        <f>_xlfn.XLOOKUP(Orders[[#This Row],[Customer ID]], customers!$A$2:$A$1001, customers!$I$2:$I$1001, "", 0)</f>
        <v>No</v>
      </c>
    </row>
    <row r="171" spans="1:16" x14ac:dyDescent="0.3">
      <c r="A171" s="2" t="s">
        <v>1441</v>
      </c>
      <c r="B171" s="8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INDEX(products!$A$2:$G$49, MATCH(orders!$D171, products!$A$2:$A$49, 0), MATCH(orders!I$1, products!$A$1:$G$1, 0))</f>
        <v>Rob</v>
      </c>
      <c r="J171" t="str">
        <f>INDEX(products!$A$2:$G$49, MATCH(orders!$D171, products!$A$2:$A$49, 0), MATCH(orders!J$1, products!$A$1:$G$1, 0))</f>
        <v>D</v>
      </c>
      <c r="K171" s="1">
        <f>INDEX(products!$A$2:$G$49, MATCH(orders!$D171, products!$A$2:$A$49, 0), MATCH(orders!K$1, products!$A$1:$G$1, 0))</f>
        <v>1</v>
      </c>
      <c r="L171" s="5">
        <f>INDEX(products!$A$2:$G$49, MATCH(orders!$D171, products!$A$2:$A$49, 0), MATCH(orders!L$1, products!$A$1:$G$1, 0))</f>
        <v>8.9499999999999993</v>
      </c>
      <c r="M171" s="10">
        <f t="shared" si="2"/>
        <v>17.899999999999999</v>
      </c>
      <c r="N171" t="str" cm="1">
        <f t="array" ref="N171">_xlfn.IFS(I171 = "Exc", "Excelsa", I171 = "Ara", "Arabica", I171 = "Lib","Liberica",I171 = "Rob", "Robusta")</f>
        <v>Robusta</v>
      </c>
      <c r="O171" t="str" cm="1">
        <f t="array" ref="O171">_xlfn.IFS(J171 = "M", "Medium", J171 = "L", "Light", J171 = "D","Dark")</f>
        <v>Dark</v>
      </c>
      <c r="P171" t="str">
        <f>_xlfn.XLOOKUP(Orders[[#This Row],[Customer ID]], customers!$A$2:$A$1001, customers!$I$2:$I$1001, "", 0)</f>
        <v>No</v>
      </c>
    </row>
    <row r="172" spans="1:16" x14ac:dyDescent="0.3">
      <c r="A172" s="2" t="s">
        <v>1448</v>
      </c>
      <c r="B172" s="8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INDEX(products!$A$2:$G$49, MATCH(orders!$D172, products!$A$2:$A$49, 0), MATCH(orders!I$1, products!$A$1:$G$1, 0))</f>
        <v>Exc</v>
      </c>
      <c r="J172" t="str">
        <f>INDEX(products!$A$2:$G$49, MATCH(orders!$D172, products!$A$2:$A$49, 0), MATCH(orders!J$1, products!$A$1:$G$1, 0))</f>
        <v>L</v>
      </c>
      <c r="K172" s="1">
        <f>INDEX(products!$A$2:$G$49, MATCH(orders!$D172, products!$A$2:$A$49, 0), MATCH(orders!K$1, products!$A$1:$G$1, 0))</f>
        <v>2.5</v>
      </c>
      <c r="L172" s="5">
        <f>INDEX(products!$A$2:$G$49, MATCH(orders!$D172, products!$A$2:$A$49, 0), MATCH(orders!L$1, products!$A$1:$G$1, 0))</f>
        <v>34.154999999999994</v>
      </c>
      <c r="M172" s="10">
        <f t="shared" si="2"/>
        <v>68.309999999999988</v>
      </c>
      <c r="N172" t="str" cm="1">
        <f t="array" ref="N172">_xlfn.IFS(I172 = "Exc", "Excelsa", I172 = "Ara", "Arabica", I172 = "Lib","Liberica",I172 = "Rob", "Robusta")</f>
        <v>Excelsa</v>
      </c>
      <c r="O172" t="str" cm="1">
        <f t="array" ref="O172">_xlfn.IFS(J172 = "M", "Medium", J172 = "L", "Light", J172 = "D","Dark")</f>
        <v>Light</v>
      </c>
      <c r="P172" t="str">
        <f>_xlfn.XLOOKUP(Orders[[#This Row],[Customer ID]], customers!$A$2:$A$1001, customers!$I$2:$I$1001, "", 0)</f>
        <v>No</v>
      </c>
    </row>
    <row r="173" spans="1:16" x14ac:dyDescent="0.3">
      <c r="A173" s="2" t="s">
        <v>1453</v>
      </c>
      <c r="B173" s="8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INDEX(products!$A$2:$G$49, MATCH(orders!$D173, products!$A$2:$A$49, 0), MATCH(orders!I$1, products!$A$1:$G$1, 0))</f>
        <v>Exc</v>
      </c>
      <c r="J173" t="str">
        <f>INDEX(products!$A$2:$G$49, MATCH(orders!$D173, products!$A$2:$A$49, 0), MATCH(orders!J$1, products!$A$1:$G$1, 0))</f>
        <v>M</v>
      </c>
      <c r="K173" s="1">
        <f>INDEX(products!$A$2:$G$49, MATCH(orders!$D173, products!$A$2:$A$49, 0), MATCH(orders!K$1, products!$A$1:$G$1, 0))</f>
        <v>2.5</v>
      </c>
      <c r="L173" s="5">
        <f>INDEX(products!$A$2:$G$49, MATCH(orders!$D173, products!$A$2:$A$49, 0), MATCH(orders!L$1, products!$A$1:$G$1, 0))</f>
        <v>31.624999999999996</v>
      </c>
      <c r="M173" s="10">
        <f t="shared" si="2"/>
        <v>63.249999999999993</v>
      </c>
      <c r="N173" t="str" cm="1">
        <f t="array" ref="N173">_xlfn.IFS(I173 = "Exc", "Excelsa", I173 = "Ara", "Arabica", I173 = "Lib","Liberica",I173 = "Rob", "Robusta")</f>
        <v>Excelsa</v>
      </c>
      <c r="O173" t="str" cm="1">
        <f t="array" ref="O173">_xlfn.IFS(J173 = "M", "Medium", J173 = "L", "Light", J173 = "D","Dark")</f>
        <v>Medium</v>
      </c>
      <c r="P173" t="str">
        <f>_xlfn.XLOOKUP(Orders[[#This Row],[Customer ID]], customers!$A$2:$A$1001, customers!$I$2:$I$1001, "", 0)</f>
        <v>Yes</v>
      </c>
    </row>
    <row r="174" spans="1:16" x14ac:dyDescent="0.3">
      <c r="A174" s="2" t="s">
        <v>1459</v>
      </c>
      <c r="B174" s="8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INDEX(products!$A$2:$G$49, MATCH(orders!$D174, products!$A$2:$A$49, 0), MATCH(orders!I$1, products!$A$1:$G$1, 0))</f>
        <v>Exc</v>
      </c>
      <c r="J174" t="str">
        <f>INDEX(products!$A$2:$G$49, MATCH(orders!$D174, products!$A$2:$A$49, 0), MATCH(orders!J$1, products!$A$1:$G$1, 0))</f>
        <v>D</v>
      </c>
      <c r="K174" s="1">
        <f>INDEX(products!$A$2:$G$49, MATCH(orders!$D174, products!$A$2:$A$49, 0), MATCH(orders!K$1, products!$A$1:$G$1, 0))</f>
        <v>0.5</v>
      </c>
      <c r="L174" s="5">
        <f>INDEX(products!$A$2:$G$49, MATCH(orders!$D174, products!$A$2:$A$49, 0), MATCH(orders!L$1, products!$A$1:$G$1, 0))</f>
        <v>7.29</v>
      </c>
      <c r="M174" s="10">
        <f t="shared" si="2"/>
        <v>21.87</v>
      </c>
      <c r="N174" t="str" cm="1">
        <f t="array" ref="N174">_xlfn.IFS(I174 = "Exc", "Excelsa", I174 = "Ara", "Arabica", I174 = "Lib","Liberica",I174 = "Rob", "Robusta")</f>
        <v>Excelsa</v>
      </c>
      <c r="O174" t="str" cm="1">
        <f t="array" ref="O174">_xlfn.IFS(J174 = "M", "Medium", J174 = "L", "Light", J174 = "D","Dark")</f>
        <v>Dark</v>
      </c>
      <c r="P174" t="str">
        <f>_xlfn.XLOOKUP(Orders[[#This Row],[Customer ID]], customers!$A$2:$A$1001, customers!$I$2:$I$1001, "", 0)</f>
        <v>No</v>
      </c>
    </row>
    <row r="175" spans="1:16" x14ac:dyDescent="0.3">
      <c r="A175" s="2" t="s">
        <v>1464</v>
      </c>
      <c r="B175" s="8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INDEX(products!$A$2:$G$49, MATCH(orders!$D175, products!$A$2:$A$49, 0), MATCH(orders!I$1, products!$A$1:$G$1, 0))</f>
        <v>Rob</v>
      </c>
      <c r="J175" t="str">
        <f>INDEX(products!$A$2:$G$49, MATCH(orders!$D175, products!$A$2:$A$49, 0), MATCH(orders!J$1, products!$A$1:$G$1, 0))</f>
        <v>M</v>
      </c>
      <c r="K175" s="1">
        <f>INDEX(products!$A$2:$G$49, MATCH(orders!$D175, products!$A$2:$A$49, 0), MATCH(orders!K$1, products!$A$1:$G$1, 0))</f>
        <v>2.5</v>
      </c>
      <c r="L175" s="5">
        <f>INDEX(products!$A$2:$G$49, MATCH(orders!$D175, products!$A$2:$A$49, 0), MATCH(orders!L$1, products!$A$1:$G$1, 0))</f>
        <v>22.884999999999998</v>
      </c>
      <c r="M175" s="10">
        <f t="shared" si="2"/>
        <v>91.539999999999992</v>
      </c>
      <c r="N175" t="str" cm="1">
        <f t="array" ref="N175">_xlfn.IFS(I175 = "Exc", "Excelsa", I175 = "Ara", "Arabica", I175 = "Lib","Liberica",I175 = "Rob", "Robusta")</f>
        <v>Robusta</v>
      </c>
      <c r="O175" t="str" cm="1">
        <f t="array" ref="O175">_xlfn.IFS(J175 = "M", "Medium", J175 = "L", "Light", J175 = "D","Dark")</f>
        <v>Medium</v>
      </c>
      <c r="P175" t="str">
        <f>_xlfn.XLOOKUP(Orders[[#This Row],[Customer ID]], customers!$A$2:$A$1001, customers!$I$2:$I$1001, "", 0)</f>
        <v>No</v>
      </c>
    </row>
    <row r="176" spans="1:16" x14ac:dyDescent="0.3">
      <c r="A176" s="2" t="s">
        <v>1470</v>
      </c>
      <c r="B176" s="8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INDEX(products!$A$2:$G$49, MATCH(orders!$D176, products!$A$2:$A$49, 0), MATCH(orders!I$1, products!$A$1:$G$1, 0))</f>
        <v>Exc</v>
      </c>
      <c r="J176" t="str">
        <f>INDEX(products!$A$2:$G$49, MATCH(orders!$D176, products!$A$2:$A$49, 0), MATCH(orders!J$1, products!$A$1:$G$1, 0))</f>
        <v>L</v>
      </c>
      <c r="K176" s="1">
        <f>INDEX(products!$A$2:$G$49, MATCH(orders!$D176, products!$A$2:$A$49, 0), MATCH(orders!K$1, products!$A$1:$G$1, 0))</f>
        <v>2.5</v>
      </c>
      <c r="L176" s="5">
        <f>INDEX(products!$A$2:$G$49, MATCH(orders!$D176, products!$A$2:$A$49, 0), MATCH(orders!L$1, products!$A$1:$G$1, 0))</f>
        <v>34.154999999999994</v>
      </c>
      <c r="M176" s="10">
        <f t="shared" si="2"/>
        <v>204.92999999999995</v>
      </c>
      <c r="N176" t="str" cm="1">
        <f t="array" ref="N176">_xlfn.IFS(I176 = "Exc", "Excelsa", I176 = "Ara", "Arabica", I176 = "Lib","Liberica",I176 = "Rob", "Robusta")</f>
        <v>Excelsa</v>
      </c>
      <c r="O176" t="str" cm="1">
        <f t="array" ref="O176">_xlfn.IFS(J176 = "M", "Medium", J176 = "L", "Light", J176 = "D","Dark")</f>
        <v>Light</v>
      </c>
      <c r="P176" t="str">
        <f>_xlfn.XLOOKUP(Orders[[#This Row],[Customer ID]], customers!$A$2:$A$1001, customers!$I$2:$I$1001, "", 0)</f>
        <v>Yes</v>
      </c>
    </row>
    <row r="177" spans="1:16" x14ac:dyDescent="0.3">
      <c r="A177" s="2" t="s">
        <v>1475</v>
      </c>
      <c r="B177" s="8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INDEX(products!$A$2:$G$49, MATCH(orders!$D177, products!$A$2:$A$49, 0), MATCH(orders!I$1, products!$A$1:$G$1, 0))</f>
        <v>Exc</v>
      </c>
      <c r="J177" t="str">
        <f>INDEX(products!$A$2:$G$49, MATCH(orders!$D177, products!$A$2:$A$49, 0), MATCH(orders!J$1, products!$A$1:$G$1, 0))</f>
        <v>M</v>
      </c>
      <c r="K177" s="1">
        <f>INDEX(products!$A$2:$G$49, MATCH(orders!$D177, products!$A$2:$A$49, 0), MATCH(orders!K$1, products!$A$1:$G$1, 0))</f>
        <v>2.5</v>
      </c>
      <c r="L177" s="5">
        <f>INDEX(products!$A$2:$G$49, MATCH(orders!$D177, products!$A$2:$A$49, 0), MATCH(orders!L$1, products!$A$1:$G$1, 0))</f>
        <v>31.624999999999996</v>
      </c>
      <c r="M177" s="10">
        <f t="shared" si="2"/>
        <v>63.249999999999993</v>
      </c>
      <c r="N177" t="str" cm="1">
        <f t="array" ref="N177">_xlfn.IFS(I177 = "Exc", "Excelsa", I177 = "Ara", "Arabica", I177 = "Lib","Liberica",I177 = "Rob", "Robusta")</f>
        <v>Excelsa</v>
      </c>
      <c r="O177" t="str" cm="1">
        <f t="array" ref="O177">_xlfn.IFS(J177 = "M", "Medium", J177 = "L", "Light", J177 = "D","Dark")</f>
        <v>Medium</v>
      </c>
      <c r="P177" t="str">
        <f>_xlfn.XLOOKUP(Orders[[#This Row],[Customer ID]], customers!$A$2:$A$1001, customers!$I$2:$I$1001, "", 0)</f>
        <v>Yes</v>
      </c>
    </row>
    <row r="178" spans="1:16" x14ac:dyDescent="0.3">
      <c r="A178" s="2" t="s">
        <v>1481</v>
      </c>
      <c r="B178" s="8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INDEX(products!$A$2:$G$49, MATCH(orders!$D178, products!$A$2:$A$49, 0), MATCH(orders!I$1, products!$A$1:$G$1, 0))</f>
        <v>Exc</v>
      </c>
      <c r="J178" t="str">
        <f>INDEX(products!$A$2:$G$49, MATCH(orders!$D178, products!$A$2:$A$49, 0), MATCH(orders!J$1, products!$A$1:$G$1, 0))</f>
        <v>L</v>
      </c>
      <c r="K178" s="1">
        <f>INDEX(products!$A$2:$G$49, MATCH(orders!$D178, products!$A$2:$A$49, 0), MATCH(orders!K$1, products!$A$1:$G$1, 0))</f>
        <v>2.5</v>
      </c>
      <c r="L178" s="5">
        <f>INDEX(products!$A$2:$G$49, MATCH(orders!$D178, products!$A$2:$A$49, 0), MATCH(orders!L$1, products!$A$1:$G$1, 0))</f>
        <v>34.154999999999994</v>
      </c>
      <c r="M178" s="10">
        <f t="shared" si="2"/>
        <v>34.154999999999994</v>
      </c>
      <c r="N178" t="str" cm="1">
        <f t="array" ref="N178">_xlfn.IFS(I178 = "Exc", "Excelsa", I178 = "Ara", "Arabica", I178 = "Lib","Liberica",I178 = "Rob", "Robusta")</f>
        <v>Excelsa</v>
      </c>
      <c r="O178" t="str" cm="1">
        <f t="array" ref="O178">_xlfn.IFS(J178 = "M", "Medium", J178 = "L", "Light", J178 = "D","Dark")</f>
        <v>Light</v>
      </c>
      <c r="P178" t="str">
        <f>_xlfn.XLOOKUP(Orders[[#This Row],[Customer ID]], customers!$A$2:$A$1001, customers!$I$2:$I$1001, "", 0)</f>
        <v>Yes</v>
      </c>
    </row>
    <row r="179" spans="1:16" x14ac:dyDescent="0.3">
      <c r="A179" s="2" t="s">
        <v>1487</v>
      </c>
      <c r="B179" s="8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INDEX(products!$A$2:$G$49, MATCH(orders!$D179, products!$A$2:$A$49, 0), MATCH(orders!I$1, products!$A$1:$G$1, 0))</f>
        <v>Rob</v>
      </c>
      <c r="J179" t="str">
        <f>INDEX(products!$A$2:$G$49, MATCH(orders!$D179, products!$A$2:$A$49, 0), MATCH(orders!J$1, products!$A$1:$G$1, 0))</f>
        <v>L</v>
      </c>
      <c r="K179" s="1">
        <f>INDEX(products!$A$2:$G$49, MATCH(orders!$D179, products!$A$2:$A$49, 0), MATCH(orders!K$1, products!$A$1:$G$1, 0))</f>
        <v>2.5</v>
      </c>
      <c r="L179" s="5">
        <f>INDEX(products!$A$2:$G$49, MATCH(orders!$D179, products!$A$2:$A$49, 0), MATCH(orders!L$1, products!$A$1:$G$1, 0))</f>
        <v>27.484999999999996</v>
      </c>
      <c r="M179" s="10">
        <f t="shared" si="2"/>
        <v>109.93999999999998</v>
      </c>
      <c r="N179" t="str" cm="1">
        <f t="array" ref="N179">_xlfn.IFS(I179 = "Exc", "Excelsa", I179 = "Ara", "Arabica", I179 = "Lib","Liberica",I179 = "Rob", "Robusta")</f>
        <v>Robusta</v>
      </c>
      <c r="O179" t="str" cm="1">
        <f t="array" ref="O179">_xlfn.IFS(J179 = "M", "Medium", J179 = "L", "Light", J179 = "D","Dark")</f>
        <v>Light</v>
      </c>
      <c r="P179" t="str">
        <f>_xlfn.XLOOKUP(Orders[[#This Row],[Customer ID]], customers!$A$2:$A$1001, customers!$I$2:$I$1001, "", 0)</f>
        <v>Yes</v>
      </c>
    </row>
    <row r="180" spans="1:16" x14ac:dyDescent="0.3">
      <c r="A180" s="2" t="s">
        <v>1492</v>
      </c>
      <c r="B180" s="8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INDEX(products!$A$2:$G$49, MATCH(orders!$D180, products!$A$2:$A$49, 0), MATCH(orders!I$1, products!$A$1:$G$1, 0))</f>
        <v>Ara</v>
      </c>
      <c r="J180" t="str">
        <f>INDEX(products!$A$2:$G$49, MATCH(orders!$D180, products!$A$2:$A$49, 0), MATCH(orders!J$1, products!$A$1:$G$1, 0))</f>
        <v>L</v>
      </c>
      <c r="K180" s="1">
        <f>INDEX(products!$A$2:$G$49, MATCH(orders!$D180, products!$A$2:$A$49, 0), MATCH(orders!K$1, products!$A$1:$G$1, 0))</f>
        <v>1</v>
      </c>
      <c r="L180" s="5">
        <f>INDEX(products!$A$2:$G$49, MATCH(orders!$D180, products!$A$2:$A$49, 0), MATCH(orders!L$1, products!$A$1:$G$1, 0))</f>
        <v>12.95</v>
      </c>
      <c r="M180" s="10">
        <f t="shared" si="2"/>
        <v>25.9</v>
      </c>
      <c r="N180" t="str" cm="1">
        <f t="array" ref="N180">_xlfn.IFS(I180 = "Exc", "Excelsa", I180 = "Ara", "Arabica", I180 = "Lib","Liberica",I180 = "Rob", "Robusta")</f>
        <v>Arabica</v>
      </c>
      <c r="O180" t="str" cm="1">
        <f t="array" ref="O180">_xlfn.IFS(J180 = "M", "Medium", J180 = "L", "Light", J180 = "D","Dark")</f>
        <v>Light</v>
      </c>
      <c r="P180" t="str">
        <f>_xlfn.XLOOKUP(Orders[[#This Row],[Customer ID]], customers!$A$2:$A$1001, customers!$I$2:$I$1001, "", 0)</f>
        <v>No</v>
      </c>
    </row>
    <row r="181" spans="1:16" x14ac:dyDescent="0.3">
      <c r="A181" s="2" t="s">
        <v>1498</v>
      </c>
      <c r="B181" s="8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INDEX(products!$A$2:$G$49, MATCH(orders!$D181, products!$A$2:$A$49, 0), MATCH(orders!I$1, products!$A$1:$G$1, 0))</f>
        <v>Ara</v>
      </c>
      <c r="J181" t="str">
        <f>INDEX(products!$A$2:$G$49, MATCH(orders!$D181, products!$A$2:$A$49, 0), MATCH(orders!J$1, products!$A$1:$G$1, 0))</f>
        <v>D</v>
      </c>
      <c r="K181" s="1">
        <f>INDEX(products!$A$2:$G$49, MATCH(orders!$D181, products!$A$2:$A$49, 0), MATCH(orders!K$1, products!$A$1:$G$1, 0))</f>
        <v>0.2</v>
      </c>
      <c r="L181" s="5">
        <f>INDEX(products!$A$2:$G$49, MATCH(orders!$D181, products!$A$2:$A$49, 0), MATCH(orders!L$1, products!$A$1:$G$1, 0))</f>
        <v>2.9849999999999999</v>
      </c>
      <c r="M181" s="10">
        <f t="shared" si="2"/>
        <v>2.9849999999999999</v>
      </c>
      <c r="N181" t="str" cm="1">
        <f t="array" ref="N181">_xlfn.IFS(I181 = "Exc", "Excelsa", I181 = "Ara", "Arabica", I181 = "Lib","Liberica",I181 = "Rob", "Robusta")</f>
        <v>Arabica</v>
      </c>
      <c r="O181" t="str" cm="1">
        <f t="array" ref="O181">_xlfn.IFS(J181 = "M", "Medium", J181 = "L", "Light", J181 = "D","Dark")</f>
        <v>Dark</v>
      </c>
      <c r="P181" t="str">
        <f>_xlfn.XLOOKUP(Orders[[#This Row],[Customer ID]], customers!$A$2:$A$1001, customers!$I$2:$I$1001, "", 0)</f>
        <v>No</v>
      </c>
    </row>
    <row r="182" spans="1:16" x14ac:dyDescent="0.3">
      <c r="A182" s="2" t="s">
        <v>1503</v>
      </c>
      <c r="B182" s="8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INDEX(products!$A$2:$G$49, MATCH(orders!$D182, products!$A$2:$A$49, 0), MATCH(orders!I$1, products!$A$1:$G$1, 0))</f>
        <v>Exc</v>
      </c>
      <c r="J182" t="str">
        <f>INDEX(products!$A$2:$G$49, MATCH(orders!$D182, products!$A$2:$A$49, 0), MATCH(orders!J$1, products!$A$1:$G$1, 0))</f>
        <v>L</v>
      </c>
      <c r="K182" s="1">
        <f>INDEX(products!$A$2:$G$49, MATCH(orders!$D182, products!$A$2:$A$49, 0), MATCH(orders!K$1, products!$A$1:$G$1, 0))</f>
        <v>0.2</v>
      </c>
      <c r="L182" s="5">
        <f>INDEX(products!$A$2:$G$49, MATCH(orders!$D182, products!$A$2:$A$49, 0), MATCH(orders!L$1, products!$A$1:$G$1, 0))</f>
        <v>4.4550000000000001</v>
      </c>
      <c r="M182" s="10">
        <f t="shared" si="2"/>
        <v>22.274999999999999</v>
      </c>
      <c r="N182" t="str" cm="1">
        <f t="array" ref="N182">_xlfn.IFS(I182 = "Exc", "Excelsa", I182 = "Ara", "Arabica", I182 = "Lib","Liberica",I182 = "Rob", "Robusta")</f>
        <v>Excelsa</v>
      </c>
      <c r="O182" t="str" cm="1">
        <f t="array" ref="O182">_xlfn.IFS(J182 = "M", "Medium", J182 = "L", "Light", J182 = "D","Dark")</f>
        <v>Light</v>
      </c>
      <c r="P182" t="str">
        <f>_xlfn.XLOOKUP(Orders[[#This Row],[Customer ID]], customers!$A$2:$A$1001, customers!$I$2:$I$1001, "", 0)</f>
        <v>No</v>
      </c>
    </row>
    <row r="183" spans="1:16" x14ac:dyDescent="0.3">
      <c r="A183" s="2" t="s">
        <v>1503</v>
      </c>
      <c r="B183" s="8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INDEX(products!$A$2:$G$49, MATCH(orders!$D183, products!$A$2:$A$49, 0), MATCH(orders!I$1, products!$A$1:$G$1, 0))</f>
        <v>Ara</v>
      </c>
      <c r="J183" t="str">
        <f>INDEX(products!$A$2:$G$49, MATCH(orders!$D183, products!$A$2:$A$49, 0), MATCH(orders!J$1, products!$A$1:$G$1, 0))</f>
        <v>D</v>
      </c>
      <c r="K183" s="1">
        <f>INDEX(products!$A$2:$G$49, MATCH(orders!$D183, products!$A$2:$A$49, 0), MATCH(orders!K$1, products!$A$1:$G$1, 0))</f>
        <v>0.5</v>
      </c>
      <c r="L183" s="5">
        <f>INDEX(products!$A$2:$G$49, MATCH(orders!$D183, products!$A$2:$A$49, 0), MATCH(orders!L$1, products!$A$1:$G$1, 0))</f>
        <v>5.97</v>
      </c>
      <c r="M183" s="10">
        <f t="shared" si="2"/>
        <v>29.849999999999998</v>
      </c>
      <c r="N183" t="str" cm="1">
        <f t="array" ref="N183">_xlfn.IFS(I183 = "Exc", "Excelsa", I183 = "Ara", "Arabica", I183 = "Lib","Liberica",I183 = "Rob", "Robusta")</f>
        <v>Arabica</v>
      </c>
      <c r="O183" t="str" cm="1">
        <f t="array" ref="O183">_xlfn.IFS(J183 = "M", "Medium", J183 = "L", "Light", J183 = "D","Dark")</f>
        <v>Dark</v>
      </c>
      <c r="P183" t="str">
        <f>_xlfn.XLOOKUP(Orders[[#This Row],[Customer ID]], customers!$A$2:$A$1001, customers!$I$2:$I$1001, "", 0)</f>
        <v>No</v>
      </c>
    </row>
    <row r="184" spans="1:16" x14ac:dyDescent="0.3">
      <c r="A184" s="2" t="s">
        <v>1514</v>
      </c>
      <c r="B184" s="8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INDEX(products!$A$2:$G$49, MATCH(orders!$D184, products!$A$2:$A$49, 0), MATCH(orders!I$1, products!$A$1:$G$1, 0))</f>
        <v>Rob</v>
      </c>
      <c r="J184" t="str">
        <f>INDEX(products!$A$2:$G$49, MATCH(orders!$D184, products!$A$2:$A$49, 0), MATCH(orders!J$1, products!$A$1:$G$1, 0))</f>
        <v>D</v>
      </c>
      <c r="K184" s="1">
        <f>INDEX(products!$A$2:$G$49, MATCH(orders!$D184, products!$A$2:$A$49, 0), MATCH(orders!K$1, products!$A$1:$G$1, 0))</f>
        <v>0.5</v>
      </c>
      <c r="L184" s="5">
        <f>INDEX(products!$A$2:$G$49, MATCH(orders!$D184, products!$A$2:$A$49, 0), MATCH(orders!L$1, products!$A$1:$G$1, 0))</f>
        <v>5.3699999999999992</v>
      </c>
      <c r="M184" s="10">
        <f t="shared" si="2"/>
        <v>32.22</v>
      </c>
      <c r="N184" t="str" cm="1">
        <f t="array" ref="N184">_xlfn.IFS(I184 = "Exc", "Excelsa", I184 = "Ara", "Arabica", I184 = "Lib","Liberica",I184 = "Rob", "Robusta")</f>
        <v>Robusta</v>
      </c>
      <c r="O184" t="str" cm="1">
        <f t="array" ref="O184">_xlfn.IFS(J184 = "M", "Medium", J184 = "L", "Light", J184 = "D","Dark")</f>
        <v>Dark</v>
      </c>
      <c r="P184" t="str">
        <f>_xlfn.XLOOKUP(Orders[[#This Row],[Customer ID]], customers!$A$2:$A$1001, customers!$I$2:$I$1001, "", 0)</f>
        <v>No</v>
      </c>
    </row>
    <row r="185" spans="1:16" x14ac:dyDescent="0.3">
      <c r="A185" s="2" t="s">
        <v>1520</v>
      </c>
      <c r="B185" s="8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INDEX(products!$A$2:$G$49, MATCH(orders!$D185, products!$A$2:$A$49, 0), MATCH(orders!I$1, products!$A$1:$G$1, 0))</f>
        <v>Exc</v>
      </c>
      <c r="J185" t="str">
        <f>INDEX(products!$A$2:$G$49, MATCH(orders!$D185, products!$A$2:$A$49, 0), MATCH(orders!J$1, products!$A$1:$G$1, 0))</f>
        <v>M</v>
      </c>
      <c r="K185" s="1">
        <f>INDEX(products!$A$2:$G$49, MATCH(orders!$D185, products!$A$2:$A$49, 0), MATCH(orders!K$1, products!$A$1:$G$1, 0))</f>
        <v>0.2</v>
      </c>
      <c r="L185" s="5">
        <f>INDEX(products!$A$2:$G$49, MATCH(orders!$D185, products!$A$2:$A$49, 0), MATCH(orders!L$1, products!$A$1:$G$1, 0))</f>
        <v>4.125</v>
      </c>
      <c r="M185" s="10">
        <f t="shared" si="2"/>
        <v>8.25</v>
      </c>
      <c r="N185" t="str" cm="1">
        <f t="array" ref="N185">_xlfn.IFS(I185 = "Exc", "Excelsa", I185 = "Ara", "Arabica", I185 = "Lib","Liberica",I185 = "Rob", "Robusta")</f>
        <v>Excelsa</v>
      </c>
      <c r="O185" t="str" cm="1">
        <f t="array" ref="O185">_xlfn.IFS(J185 = "M", "Medium", J185 = "L", "Light", J185 = "D","Dark")</f>
        <v>Medium</v>
      </c>
      <c r="P185" t="str">
        <f>_xlfn.XLOOKUP(Orders[[#This Row],[Customer ID]], customers!$A$2:$A$1001, customers!$I$2:$I$1001, "", 0)</f>
        <v>No</v>
      </c>
    </row>
    <row r="186" spans="1:16" x14ac:dyDescent="0.3">
      <c r="A186" s="2" t="s">
        <v>1526</v>
      </c>
      <c r="B186" s="8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INDEX(products!$A$2:$G$49, MATCH(orders!$D186, products!$A$2:$A$49, 0), MATCH(orders!I$1, products!$A$1:$G$1, 0))</f>
        <v>Ara</v>
      </c>
      <c r="J186" t="str">
        <f>INDEX(products!$A$2:$G$49, MATCH(orders!$D186, products!$A$2:$A$49, 0), MATCH(orders!J$1, products!$A$1:$G$1, 0))</f>
        <v>L</v>
      </c>
      <c r="K186" s="1">
        <f>INDEX(products!$A$2:$G$49, MATCH(orders!$D186, products!$A$2:$A$49, 0), MATCH(orders!K$1, products!$A$1:$G$1, 0))</f>
        <v>0.5</v>
      </c>
      <c r="L186" s="5">
        <f>INDEX(products!$A$2:$G$49, MATCH(orders!$D186, products!$A$2:$A$49, 0), MATCH(orders!L$1, products!$A$1:$G$1, 0))</f>
        <v>7.77</v>
      </c>
      <c r="M186" s="10">
        <f t="shared" si="2"/>
        <v>31.08</v>
      </c>
      <c r="N186" t="str" cm="1">
        <f t="array" ref="N186">_xlfn.IFS(I186 = "Exc", "Excelsa", I186 = "Ara", "Arabica", I186 = "Lib","Liberica",I186 = "Rob", "Robusta")</f>
        <v>Arabica</v>
      </c>
      <c r="O186" t="str" cm="1">
        <f t="array" ref="O186">_xlfn.IFS(J186 = "M", "Medium", J186 = "L", "Light", J186 = "D","Dark")</f>
        <v>Light</v>
      </c>
      <c r="P186" t="str">
        <f>_xlfn.XLOOKUP(Orders[[#This Row],[Customer ID]], customers!$A$2:$A$1001, customers!$I$2:$I$1001, "", 0)</f>
        <v>No</v>
      </c>
    </row>
    <row r="187" spans="1:16" x14ac:dyDescent="0.3">
      <c r="A187" s="2" t="s">
        <v>1532</v>
      </c>
      <c r="B187" s="8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INDEX(products!$A$2:$G$49, MATCH(orders!$D187, products!$A$2:$A$49, 0), MATCH(orders!I$1, products!$A$1:$G$1, 0))</f>
        <v>Exc</v>
      </c>
      <c r="J187" t="str">
        <f>INDEX(products!$A$2:$G$49, MATCH(orders!$D187, products!$A$2:$A$49, 0), MATCH(orders!J$1, products!$A$1:$G$1, 0))</f>
        <v>D</v>
      </c>
      <c r="K187" s="1">
        <f>INDEX(products!$A$2:$G$49, MATCH(orders!$D187, products!$A$2:$A$49, 0), MATCH(orders!K$1, products!$A$1:$G$1, 0))</f>
        <v>0.5</v>
      </c>
      <c r="L187" s="5">
        <f>INDEX(products!$A$2:$G$49, MATCH(orders!$D187, products!$A$2:$A$49, 0), MATCH(orders!L$1, products!$A$1:$G$1, 0))</f>
        <v>7.29</v>
      </c>
      <c r="M187" s="10">
        <f t="shared" si="2"/>
        <v>36.450000000000003</v>
      </c>
      <c r="N187" t="str" cm="1">
        <f t="array" ref="N187">_xlfn.IFS(I187 = "Exc", "Excelsa", I187 = "Ara", "Arabica", I187 = "Lib","Liberica",I187 = "Rob", "Robusta")</f>
        <v>Excelsa</v>
      </c>
      <c r="O187" t="str" cm="1">
        <f t="array" ref="O187">_xlfn.IFS(J187 = "M", "Medium", J187 = "L", "Light", J187 = "D","Dark")</f>
        <v>Dark</v>
      </c>
      <c r="P187" t="str">
        <f>_xlfn.XLOOKUP(Orders[[#This Row],[Customer ID]], customers!$A$2:$A$1001, customers!$I$2:$I$1001, "", 0)</f>
        <v>Yes</v>
      </c>
    </row>
    <row r="188" spans="1:16" x14ac:dyDescent="0.3">
      <c r="A188" s="2" t="s">
        <v>1538</v>
      </c>
      <c r="B188" s="8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INDEX(products!$A$2:$G$49, MATCH(orders!$D188, products!$A$2:$A$49, 0), MATCH(orders!I$1, products!$A$1:$G$1, 0))</f>
        <v>Rob</v>
      </c>
      <c r="J188" t="str">
        <f>INDEX(products!$A$2:$G$49, MATCH(orders!$D188, products!$A$2:$A$49, 0), MATCH(orders!J$1, products!$A$1:$G$1, 0))</f>
        <v>M</v>
      </c>
      <c r="K188" s="1">
        <f>INDEX(products!$A$2:$G$49, MATCH(orders!$D188, products!$A$2:$A$49, 0), MATCH(orders!K$1, products!$A$1:$G$1, 0))</f>
        <v>2.5</v>
      </c>
      <c r="L188" s="5">
        <f>INDEX(products!$A$2:$G$49, MATCH(orders!$D188, products!$A$2:$A$49, 0), MATCH(orders!L$1, products!$A$1:$G$1, 0))</f>
        <v>22.884999999999998</v>
      </c>
      <c r="M188" s="10">
        <f t="shared" si="2"/>
        <v>68.655000000000001</v>
      </c>
      <c r="N188" t="str" cm="1">
        <f t="array" ref="N188">_xlfn.IFS(I188 = "Exc", "Excelsa", I188 = "Ara", "Arabica", I188 = "Lib","Liberica",I188 = "Rob", "Robusta")</f>
        <v>Robusta</v>
      </c>
      <c r="O188" t="str" cm="1">
        <f t="array" ref="O188">_xlfn.IFS(J188 = "M", "Medium", J188 = "L", "Light", J188 = "D","Dark")</f>
        <v>Medium</v>
      </c>
      <c r="P188" t="str">
        <f>_xlfn.XLOOKUP(Orders[[#This Row],[Customer ID]], customers!$A$2:$A$1001, customers!$I$2:$I$1001, "", 0)</f>
        <v>No</v>
      </c>
    </row>
    <row r="189" spans="1:16" x14ac:dyDescent="0.3">
      <c r="A189" s="2" t="s">
        <v>1544</v>
      </c>
      <c r="B189" s="8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INDEX(products!$A$2:$G$49, MATCH(orders!$D189, products!$A$2:$A$49, 0), MATCH(orders!I$1, products!$A$1:$G$1, 0))</f>
        <v>Lib</v>
      </c>
      <c r="J189" t="str">
        <f>INDEX(products!$A$2:$G$49, MATCH(orders!$D189, products!$A$2:$A$49, 0), MATCH(orders!J$1, products!$A$1:$G$1, 0))</f>
        <v>M</v>
      </c>
      <c r="K189" s="1">
        <f>INDEX(products!$A$2:$G$49, MATCH(orders!$D189, products!$A$2:$A$49, 0), MATCH(orders!K$1, products!$A$1:$G$1, 0))</f>
        <v>0.5</v>
      </c>
      <c r="L189" s="5">
        <f>INDEX(products!$A$2:$G$49, MATCH(orders!$D189, products!$A$2:$A$49, 0), MATCH(orders!L$1, products!$A$1:$G$1, 0))</f>
        <v>8.73</v>
      </c>
      <c r="M189" s="10">
        <f t="shared" si="2"/>
        <v>43.650000000000006</v>
      </c>
      <c r="N189" t="str" cm="1">
        <f t="array" ref="N189">_xlfn.IFS(I189 = "Exc", "Excelsa", I189 = "Ara", "Arabica", I189 = "Lib","Liberica",I189 = "Rob", "Robusta")</f>
        <v>Liberica</v>
      </c>
      <c r="O189" t="str" cm="1">
        <f t="array" ref="O189">_xlfn.IFS(J189 = "M", "Medium", J189 = "L", "Light", J189 = "D","Dark")</f>
        <v>Medium</v>
      </c>
      <c r="P189" t="str">
        <f>_xlfn.XLOOKUP(Orders[[#This Row],[Customer ID]], customers!$A$2:$A$1001, customers!$I$2:$I$1001, "", 0)</f>
        <v>Yes</v>
      </c>
    </row>
    <row r="190" spans="1:16" x14ac:dyDescent="0.3">
      <c r="A190" s="2" t="s">
        <v>1549</v>
      </c>
      <c r="B190" s="8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INDEX(products!$A$2:$G$49, MATCH(orders!$D190, products!$A$2:$A$49, 0), MATCH(orders!I$1, products!$A$1:$G$1, 0))</f>
        <v>Exc</v>
      </c>
      <c r="J190" t="str">
        <f>INDEX(products!$A$2:$G$49, MATCH(orders!$D190, products!$A$2:$A$49, 0), MATCH(orders!J$1, products!$A$1:$G$1, 0))</f>
        <v>L</v>
      </c>
      <c r="K190" s="1">
        <f>INDEX(products!$A$2:$G$49, MATCH(orders!$D190, products!$A$2:$A$49, 0), MATCH(orders!K$1, products!$A$1:$G$1, 0))</f>
        <v>0.2</v>
      </c>
      <c r="L190" s="5">
        <f>INDEX(products!$A$2:$G$49, MATCH(orders!$D190, products!$A$2:$A$49, 0), MATCH(orders!L$1, products!$A$1:$G$1, 0))</f>
        <v>4.4550000000000001</v>
      </c>
      <c r="M190" s="10">
        <f t="shared" si="2"/>
        <v>4.4550000000000001</v>
      </c>
      <c r="N190" t="str" cm="1">
        <f t="array" ref="N190">_xlfn.IFS(I190 = "Exc", "Excelsa", I190 = "Ara", "Arabica", I190 = "Lib","Liberica",I190 = "Rob", "Robusta")</f>
        <v>Excelsa</v>
      </c>
      <c r="O190" t="str" cm="1">
        <f t="array" ref="O190">_xlfn.IFS(J190 = "M", "Medium", J190 = "L", "Light", J190 = "D","Dark")</f>
        <v>Light</v>
      </c>
      <c r="P190" t="str">
        <f>_xlfn.XLOOKUP(Orders[[#This Row],[Customer ID]], customers!$A$2:$A$1001, customers!$I$2:$I$1001, "", 0)</f>
        <v>Yes</v>
      </c>
    </row>
    <row r="191" spans="1:16" x14ac:dyDescent="0.3">
      <c r="A191" s="2" t="s">
        <v>1555</v>
      </c>
      <c r="B191" s="8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INDEX(products!$A$2:$G$49, MATCH(orders!$D191, products!$A$2:$A$49, 0), MATCH(orders!I$1, products!$A$1:$G$1, 0))</f>
        <v>Lib</v>
      </c>
      <c r="J191" t="str">
        <f>INDEX(products!$A$2:$G$49, MATCH(orders!$D191, products!$A$2:$A$49, 0), MATCH(orders!J$1, products!$A$1:$G$1, 0))</f>
        <v>M</v>
      </c>
      <c r="K191" s="1">
        <f>INDEX(products!$A$2:$G$49, MATCH(orders!$D191, products!$A$2:$A$49, 0), MATCH(orders!K$1, products!$A$1:$G$1, 0))</f>
        <v>1</v>
      </c>
      <c r="L191" s="5">
        <f>INDEX(products!$A$2:$G$49, MATCH(orders!$D191, products!$A$2:$A$49, 0), MATCH(orders!L$1, products!$A$1:$G$1, 0))</f>
        <v>14.55</v>
      </c>
      <c r="M191" s="10">
        <f t="shared" si="2"/>
        <v>43.650000000000006</v>
      </c>
      <c r="N191" t="str" cm="1">
        <f t="array" ref="N191">_xlfn.IFS(I191 = "Exc", "Excelsa", I191 = "Ara", "Arabica", I191 = "Lib","Liberica",I191 = "Rob", "Robusta")</f>
        <v>Liberica</v>
      </c>
      <c r="O191" t="str" cm="1">
        <f t="array" ref="O191">_xlfn.IFS(J191 = "M", "Medium", J191 = "L", "Light", J191 = "D","Dark")</f>
        <v>Medium</v>
      </c>
      <c r="P191" t="str">
        <f>_xlfn.XLOOKUP(Orders[[#This Row],[Customer ID]], customers!$A$2:$A$1001, customers!$I$2:$I$1001, "", 0)</f>
        <v>Yes</v>
      </c>
    </row>
    <row r="192" spans="1:16" x14ac:dyDescent="0.3">
      <c r="A192" s="2" t="s">
        <v>1561</v>
      </c>
      <c r="B192" s="8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INDEX(products!$A$2:$G$49, MATCH(orders!$D192, products!$A$2:$A$49, 0), MATCH(orders!I$1, products!$A$1:$G$1, 0))</f>
        <v>Lib</v>
      </c>
      <c r="J192" t="str">
        <f>INDEX(products!$A$2:$G$49, MATCH(orders!$D192, products!$A$2:$A$49, 0), MATCH(orders!J$1, products!$A$1:$G$1, 0))</f>
        <v>M</v>
      </c>
      <c r="K192" s="1">
        <f>INDEX(products!$A$2:$G$49, MATCH(orders!$D192, products!$A$2:$A$49, 0), MATCH(orders!K$1, products!$A$1:$G$1, 0))</f>
        <v>2.5</v>
      </c>
      <c r="L192" s="5">
        <f>INDEX(products!$A$2:$G$49, MATCH(orders!$D192, products!$A$2:$A$49, 0), MATCH(orders!L$1, products!$A$1:$G$1, 0))</f>
        <v>33.464999999999996</v>
      </c>
      <c r="M192" s="10">
        <f t="shared" si="2"/>
        <v>33.464999999999996</v>
      </c>
      <c r="N192" t="str" cm="1">
        <f t="array" ref="N192">_xlfn.IFS(I192 = "Exc", "Excelsa", I192 = "Ara", "Arabica", I192 = "Lib","Liberica",I192 = "Rob", "Robusta")</f>
        <v>Liberica</v>
      </c>
      <c r="O192" t="str" cm="1">
        <f t="array" ref="O192">_xlfn.IFS(J192 = "M", "Medium", J192 = "L", "Light", J192 = "D","Dark")</f>
        <v>Medium</v>
      </c>
      <c r="P192" t="str">
        <f>_xlfn.XLOOKUP(Orders[[#This Row],[Customer ID]], customers!$A$2:$A$1001, customers!$I$2:$I$1001, "", 0)</f>
        <v>Yes</v>
      </c>
    </row>
    <row r="193" spans="1:16" x14ac:dyDescent="0.3">
      <c r="A193" s="2" t="s">
        <v>1567</v>
      </c>
      <c r="B193" s="8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INDEX(products!$A$2:$G$49, MATCH(orders!$D193, products!$A$2:$A$49, 0), MATCH(orders!I$1, products!$A$1:$G$1, 0))</f>
        <v>Lib</v>
      </c>
      <c r="J193" t="str">
        <f>INDEX(products!$A$2:$G$49, MATCH(orders!$D193, products!$A$2:$A$49, 0), MATCH(orders!J$1, products!$A$1:$G$1, 0))</f>
        <v>D</v>
      </c>
      <c r="K193" s="1">
        <f>INDEX(products!$A$2:$G$49, MATCH(orders!$D193, products!$A$2:$A$49, 0), MATCH(orders!K$1, products!$A$1:$G$1, 0))</f>
        <v>0.2</v>
      </c>
      <c r="L193" s="5">
        <f>INDEX(products!$A$2:$G$49, MATCH(orders!$D193, products!$A$2:$A$49, 0), MATCH(orders!L$1, products!$A$1:$G$1, 0))</f>
        <v>3.8849999999999998</v>
      </c>
      <c r="M193" s="10">
        <f t="shared" si="2"/>
        <v>19.424999999999997</v>
      </c>
      <c r="N193" t="str" cm="1">
        <f t="array" ref="N193">_xlfn.IFS(I193 = "Exc", "Excelsa", I193 = "Ara", "Arabica", I193 = "Lib","Liberica",I193 = "Rob", "Robusta")</f>
        <v>Liberica</v>
      </c>
      <c r="O193" t="str" cm="1">
        <f t="array" ref="O193">_xlfn.IFS(J193 = "M", "Medium", J193 = "L", "Light", J193 = "D","Dark")</f>
        <v>Dark</v>
      </c>
      <c r="P193" t="str">
        <f>_xlfn.XLOOKUP(Orders[[#This Row],[Customer ID]], customers!$A$2:$A$1001, customers!$I$2:$I$1001, "", 0)</f>
        <v>Yes</v>
      </c>
    </row>
    <row r="194" spans="1:16" x14ac:dyDescent="0.3">
      <c r="A194" s="2" t="s">
        <v>1573</v>
      </c>
      <c r="B194" s="8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INDEX(products!$A$2:$G$49, MATCH(orders!$D194, products!$A$2:$A$49, 0), MATCH(orders!I$1, products!$A$1:$G$1, 0))</f>
        <v>Exc</v>
      </c>
      <c r="J194" t="str">
        <f>INDEX(products!$A$2:$G$49, MATCH(orders!$D194, products!$A$2:$A$49, 0), MATCH(orders!J$1, products!$A$1:$G$1, 0))</f>
        <v>D</v>
      </c>
      <c r="K194" s="1">
        <f>INDEX(products!$A$2:$G$49, MATCH(orders!$D194, products!$A$2:$A$49, 0), MATCH(orders!K$1, products!$A$1:$G$1, 0))</f>
        <v>1</v>
      </c>
      <c r="L194" s="5">
        <f>INDEX(products!$A$2:$G$49, MATCH(orders!$D194, products!$A$2:$A$49, 0), MATCH(orders!L$1, products!$A$1:$G$1, 0))</f>
        <v>12.15</v>
      </c>
      <c r="M194" s="10">
        <f t="shared" si="2"/>
        <v>72.900000000000006</v>
      </c>
      <c r="N194" t="str" cm="1">
        <f t="array" ref="N194">_xlfn.IFS(I194 = "Exc", "Excelsa", I194 = "Ara", "Arabica", I194 = "Lib","Liberica",I194 = "Rob", "Robusta")</f>
        <v>Excelsa</v>
      </c>
      <c r="O194" t="str" cm="1">
        <f t="array" ref="O194">_xlfn.IFS(J194 = "M", "Medium", J194 = "L", "Light", J194 = "D","Dark")</f>
        <v>Dark</v>
      </c>
      <c r="P194" t="str">
        <f>_xlfn.XLOOKUP(Orders[[#This Row],[Customer ID]], customers!$A$2:$A$1001, customers!$I$2:$I$1001, "", 0)</f>
        <v>Yes</v>
      </c>
    </row>
    <row r="195" spans="1:16" x14ac:dyDescent="0.3">
      <c r="A195" s="2" t="s">
        <v>1579</v>
      </c>
      <c r="B195" s="8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INDEX(products!$A$2:$G$49, MATCH(orders!$D195, products!$A$2:$A$49, 0), MATCH(orders!I$1, products!$A$1:$G$1, 0))</f>
        <v>Exc</v>
      </c>
      <c r="J195" t="str">
        <f>INDEX(products!$A$2:$G$49, MATCH(orders!$D195, products!$A$2:$A$49, 0), MATCH(orders!J$1, products!$A$1:$G$1, 0))</f>
        <v>L</v>
      </c>
      <c r="K195" s="1">
        <f>INDEX(products!$A$2:$G$49, MATCH(orders!$D195, products!$A$2:$A$49, 0), MATCH(orders!K$1, products!$A$1:$G$1, 0))</f>
        <v>1</v>
      </c>
      <c r="L195" s="5">
        <f>INDEX(products!$A$2:$G$49, MATCH(orders!$D195, products!$A$2:$A$49, 0), MATCH(orders!L$1, products!$A$1:$G$1, 0))</f>
        <v>14.85</v>
      </c>
      <c r="M195" s="10">
        <f t="shared" ref="M195:M258" si="3">L195*E195</f>
        <v>44.55</v>
      </c>
      <c r="N195" t="str" cm="1">
        <f t="array" ref="N195">_xlfn.IFS(I195 = "Exc", "Excelsa", I195 = "Ara", "Arabica", I195 = "Lib","Liberica",I195 = "Rob", "Robusta")</f>
        <v>Excelsa</v>
      </c>
      <c r="O195" t="str" cm="1">
        <f t="array" ref="O195">_xlfn.IFS(J195 = "M", "Medium", J195 = "L", "Light", J195 = "D","Dark")</f>
        <v>Light</v>
      </c>
      <c r="P195" t="str">
        <f>_xlfn.XLOOKUP(Orders[[#This Row],[Customer ID]], customers!$A$2:$A$1001, customers!$I$2:$I$1001, "", 0)</f>
        <v>No</v>
      </c>
    </row>
    <row r="196" spans="1:16" x14ac:dyDescent="0.3">
      <c r="A196" s="2" t="s">
        <v>1584</v>
      </c>
      <c r="B196" s="8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INDEX(products!$A$2:$G$49, MATCH(orders!$D196, products!$A$2:$A$49, 0), MATCH(orders!I$1, products!$A$1:$G$1, 0))</f>
        <v>Exc</v>
      </c>
      <c r="J196" t="str">
        <f>INDEX(products!$A$2:$G$49, MATCH(orders!$D196, products!$A$2:$A$49, 0), MATCH(orders!J$1, products!$A$1:$G$1, 0))</f>
        <v>D</v>
      </c>
      <c r="K196" s="1">
        <f>INDEX(products!$A$2:$G$49, MATCH(orders!$D196, products!$A$2:$A$49, 0), MATCH(orders!K$1, products!$A$1:$G$1, 0))</f>
        <v>0.5</v>
      </c>
      <c r="L196" s="5">
        <f>INDEX(products!$A$2:$G$49, MATCH(orders!$D196, products!$A$2:$A$49, 0), MATCH(orders!L$1, products!$A$1:$G$1, 0))</f>
        <v>7.29</v>
      </c>
      <c r="M196" s="10">
        <f t="shared" si="3"/>
        <v>36.450000000000003</v>
      </c>
      <c r="N196" t="str" cm="1">
        <f t="array" ref="N196">_xlfn.IFS(I196 = "Exc", "Excelsa", I196 = "Ara", "Arabica", I196 = "Lib","Liberica",I196 = "Rob", "Robusta")</f>
        <v>Excelsa</v>
      </c>
      <c r="O196" t="str" cm="1">
        <f t="array" ref="O196">_xlfn.IFS(J196 = "M", "Medium", J196 = "L", "Light", J196 = "D","Dark")</f>
        <v>Dark</v>
      </c>
      <c r="P196" t="str">
        <f>_xlfn.XLOOKUP(Orders[[#This Row],[Customer ID]], customers!$A$2:$A$1001, customers!$I$2:$I$1001, "", 0)</f>
        <v>No</v>
      </c>
    </row>
    <row r="197" spans="1:16" x14ac:dyDescent="0.3">
      <c r="A197" s="2" t="s">
        <v>1590</v>
      </c>
      <c r="B197" s="8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INDEX(products!$A$2:$G$49, MATCH(orders!$D197, products!$A$2:$A$49, 0), MATCH(orders!I$1, products!$A$1:$G$1, 0))</f>
        <v>Ara</v>
      </c>
      <c r="J197" t="str">
        <f>INDEX(products!$A$2:$G$49, MATCH(orders!$D197, products!$A$2:$A$49, 0), MATCH(orders!J$1, products!$A$1:$G$1, 0))</f>
        <v>L</v>
      </c>
      <c r="K197" s="1">
        <f>INDEX(products!$A$2:$G$49, MATCH(orders!$D197, products!$A$2:$A$49, 0), MATCH(orders!K$1, products!$A$1:$G$1, 0))</f>
        <v>1</v>
      </c>
      <c r="L197" s="5">
        <f>INDEX(products!$A$2:$G$49, MATCH(orders!$D197, products!$A$2:$A$49, 0), MATCH(orders!L$1, products!$A$1:$G$1, 0))</f>
        <v>12.95</v>
      </c>
      <c r="M197" s="10">
        <f t="shared" si="3"/>
        <v>38.849999999999994</v>
      </c>
      <c r="N197" t="str" cm="1">
        <f t="array" ref="N197">_xlfn.IFS(I197 = "Exc", "Excelsa", I197 = "Ara", "Arabica", I197 = "Lib","Liberica",I197 = "Rob", "Robusta")</f>
        <v>Arabica</v>
      </c>
      <c r="O197" t="str" cm="1">
        <f t="array" ref="O197">_xlfn.IFS(J197 = "M", "Medium", J197 = "L", "Light", J197 = "D","Dark")</f>
        <v>Light</v>
      </c>
      <c r="P197" t="str">
        <f>_xlfn.XLOOKUP(Orders[[#This Row],[Customer ID]], customers!$A$2:$A$1001, customers!$I$2:$I$1001, "", 0)</f>
        <v>No</v>
      </c>
    </row>
    <row r="198" spans="1:16" x14ac:dyDescent="0.3">
      <c r="A198" s="2" t="s">
        <v>1596</v>
      </c>
      <c r="B198" s="8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INDEX(products!$A$2:$G$49, MATCH(orders!$D198, products!$A$2:$A$49, 0), MATCH(orders!I$1, products!$A$1:$G$1, 0))</f>
        <v>Exc</v>
      </c>
      <c r="J198" t="str">
        <f>INDEX(products!$A$2:$G$49, MATCH(orders!$D198, products!$A$2:$A$49, 0), MATCH(orders!J$1, products!$A$1:$G$1, 0))</f>
        <v>L</v>
      </c>
      <c r="K198" s="1">
        <f>INDEX(products!$A$2:$G$49, MATCH(orders!$D198, products!$A$2:$A$49, 0), MATCH(orders!K$1, products!$A$1:$G$1, 0))</f>
        <v>0.5</v>
      </c>
      <c r="L198" s="5">
        <f>INDEX(products!$A$2:$G$49, MATCH(orders!$D198, products!$A$2:$A$49, 0), MATCH(orders!L$1, products!$A$1:$G$1, 0))</f>
        <v>8.91</v>
      </c>
      <c r="M198" s="10">
        <f t="shared" si="3"/>
        <v>53.46</v>
      </c>
      <c r="N198" t="str" cm="1">
        <f t="array" ref="N198">_xlfn.IFS(I198 = "Exc", "Excelsa", I198 = "Ara", "Arabica", I198 = "Lib","Liberica",I198 = "Rob", "Robusta")</f>
        <v>Excelsa</v>
      </c>
      <c r="O198" t="str" cm="1">
        <f t="array" ref="O198">_xlfn.IFS(J198 = "M", "Medium", J198 = "L", "Light", J198 = "D","Dark")</f>
        <v>Light</v>
      </c>
      <c r="P198" t="str">
        <f>_xlfn.XLOOKUP(Orders[[#This Row],[Customer ID]], customers!$A$2:$A$1001, customers!$I$2:$I$1001, "", 0)</f>
        <v>No</v>
      </c>
    </row>
    <row r="199" spans="1:16" x14ac:dyDescent="0.3">
      <c r="A199" s="2" t="s">
        <v>1596</v>
      </c>
      <c r="B199" s="8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INDEX(products!$A$2:$G$49, MATCH(orders!$D199, products!$A$2:$A$49, 0), MATCH(orders!I$1, products!$A$1:$G$1, 0))</f>
        <v>Lib</v>
      </c>
      <c r="J199" t="str">
        <f>INDEX(products!$A$2:$G$49, MATCH(orders!$D199, products!$A$2:$A$49, 0), MATCH(orders!J$1, products!$A$1:$G$1, 0))</f>
        <v>D</v>
      </c>
      <c r="K199" s="1">
        <f>INDEX(products!$A$2:$G$49, MATCH(orders!$D199, products!$A$2:$A$49, 0), MATCH(orders!K$1, products!$A$1:$G$1, 0))</f>
        <v>2.5</v>
      </c>
      <c r="L199" s="5">
        <f>INDEX(products!$A$2:$G$49, MATCH(orders!$D199, products!$A$2:$A$49, 0), MATCH(orders!L$1, products!$A$1:$G$1, 0))</f>
        <v>29.784999999999997</v>
      </c>
      <c r="M199" s="10">
        <f t="shared" si="3"/>
        <v>59.569999999999993</v>
      </c>
      <c r="N199" t="str" cm="1">
        <f t="array" ref="N199">_xlfn.IFS(I199 = "Exc", "Excelsa", I199 = "Ara", "Arabica", I199 = "Lib","Liberica",I199 = "Rob", "Robusta")</f>
        <v>Liberica</v>
      </c>
      <c r="O199" t="str" cm="1">
        <f t="array" ref="O199">_xlfn.IFS(J199 = "M", "Medium", J199 = "L", "Light", J199 = "D","Dark")</f>
        <v>Dark</v>
      </c>
      <c r="P199" t="str">
        <f>_xlfn.XLOOKUP(Orders[[#This Row],[Customer ID]], customers!$A$2:$A$1001, customers!$I$2:$I$1001, "", 0)</f>
        <v>No</v>
      </c>
    </row>
    <row r="200" spans="1:16" x14ac:dyDescent="0.3">
      <c r="A200" s="2" t="s">
        <v>1596</v>
      </c>
      <c r="B200" s="8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INDEX(products!$A$2:$G$49, MATCH(orders!$D200, products!$A$2:$A$49, 0), MATCH(orders!I$1, products!$A$1:$G$1, 0))</f>
        <v>Lib</v>
      </c>
      <c r="J200" t="str">
        <f>INDEX(products!$A$2:$G$49, MATCH(orders!$D200, products!$A$2:$A$49, 0), MATCH(orders!J$1, products!$A$1:$G$1, 0))</f>
        <v>D</v>
      </c>
      <c r="K200" s="1">
        <f>INDEX(products!$A$2:$G$49, MATCH(orders!$D200, products!$A$2:$A$49, 0), MATCH(orders!K$1, products!$A$1:$G$1, 0))</f>
        <v>2.5</v>
      </c>
      <c r="L200" s="5">
        <f>INDEX(products!$A$2:$G$49, MATCH(orders!$D200, products!$A$2:$A$49, 0), MATCH(orders!L$1, products!$A$1:$G$1, 0))</f>
        <v>29.784999999999997</v>
      </c>
      <c r="M200" s="10">
        <f t="shared" si="3"/>
        <v>89.35499999999999</v>
      </c>
      <c r="N200" t="str" cm="1">
        <f t="array" ref="N200">_xlfn.IFS(I200 = "Exc", "Excelsa", I200 = "Ara", "Arabica", I200 = "Lib","Liberica",I200 = "Rob", "Robusta")</f>
        <v>Liberica</v>
      </c>
      <c r="O200" t="str" cm="1">
        <f t="array" ref="O200">_xlfn.IFS(J200 = "M", "Medium", J200 = "L", "Light", J200 = "D","Dark")</f>
        <v>Dark</v>
      </c>
      <c r="P200" t="str">
        <f>_xlfn.XLOOKUP(Orders[[#This Row],[Customer ID]], customers!$A$2:$A$1001, customers!$I$2:$I$1001, "", 0)</f>
        <v>No</v>
      </c>
    </row>
    <row r="201" spans="1:16" x14ac:dyDescent="0.3">
      <c r="A201" s="2" t="s">
        <v>1596</v>
      </c>
      <c r="B201" s="8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INDEX(products!$A$2:$G$49, MATCH(orders!$D201, products!$A$2:$A$49, 0), MATCH(orders!I$1, products!$A$1:$G$1, 0))</f>
        <v>Lib</v>
      </c>
      <c r="J201" t="str">
        <f>INDEX(products!$A$2:$G$49, MATCH(orders!$D201, products!$A$2:$A$49, 0), MATCH(orders!J$1, products!$A$1:$G$1, 0))</f>
        <v>L</v>
      </c>
      <c r="K201" s="1">
        <f>INDEX(products!$A$2:$G$49, MATCH(orders!$D201, products!$A$2:$A$49, 0), MATCH(orders!K$1, products!$A$1:$G$1, 0))</f>
        <v>0.5</v>
      </c>
      <c r="L201" s="5">
        <f>INDEX(products!$A$2:$G$49, MATCH(orders!$D201, products!$A$2:$A$49, 0), MATCH(orders!L$1, products!$A$1:$G$1, 0))</f>
        <v>9.51</v>
      </c>
      <c r="M201" s="10">
        <f t="shared" si="3"/>
        <v>38.04</v>
      </c>
      <c r="N201" t="str" cm="1">
        <f t="array" ref="N201">_xlfn.IFS(I201 = "Exc", "Excelsa", I201 = "Ara", "Arabica", I201 = "Lib","Liberica",I201 = "Rob", "Robusta")</f>
        <v>Liberica</v>
      </c>
      <c r="O201" t="str" cm="1">
        <f t="array" ref="O201">_xlfn.IFS(J201 = "M", "Medium", J201 = "L", "Light", J201 = "D","Dark")</f>
        <v>Light</v>
      </c>
      <c r="P201" t="str">
        <f>_xlfn.XLOOKUP(Orders[[#This Row],[Customer ID]], customers!$A$2:$A$1001, customers!$I$2:$I$1001, "", 0)</f>
        <v>No</v>
      </c>
    </row>
    <row r="202" spans="1:16" x14ac:dyDescent="0.3">
      <c r="A202" s="2" t="s">
        <v>1596</v>
      </c>
      <c r="B202" s="8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INDEX(products!$A$2:$G$49, MATCH(orders!$D202, products!$A$2:$A$49, 0), MATCH(orders!I$1, products!$A$1:$G$1, 0))</f>
        <v>Exc</v>
      </c>
      <c r="J202" t="str">
        <f>INDEX(products!$A$2:$G$49, MATCH(orders!$D202, products!$A$2:$A$49, 0), MATCH(orders!J$1, products!$A$1:$G$1, 0))</f>
        <v>M</v>
      </c>
      <c r="K202" s="1">
        <f>INDEX(products!$A$2:$G$49, MATCH(orders!$D202, products!$A$2:$A$49, 0), MATCH(orders!K$1, products!$A$1:$G$1, 0))</f>
        <v>1</v>
      </c>
      <c r="L202" s="5">
        <f>INDEX(products!$A$2:$G$49, MATCH(orders!$D202, products!$A$2:$A$49, 0), MATCH(orders!L$1, products!$A$1:$G$1, 0))</f>
        <v>13.75</v>
      </c>
      <c r="M202" s="10">
        <f t="shared" si="3"/>
        <v>41.25</v>
      </c>
      <c r="N202" t="str" cm="1">
        <f t="array" ref="N202">_xlfn.IFS(I202 = "Exc", "Excelsa", I202 = "Ara", "Arabica", I202 = "Lib","Liberica",I202 = "Rob", "Robusta")</f>
        <v>Excelsa</v>
      </c>
      <c r="O202" t="str" cm="1">
        <f t="array" ref="O202">_xlfn.IFS(J202 = "M", "Medium", J202 = "L", "Light", J202 = "D","Dark")</f>
        <v>Medium</v>
      </c>
      <c r="P202" t="str">
        <f>_xlfn.XLOOKUP(Orders[[#This Row],[Customer ID]], customers!$A$2:$A$1001, customers!$I$2:$I$1001, "", 0)</f>
        <v>No</v>
      </c>
    </row>
    <row r="203" spans="1:16" x14ac:dyDescent="0.3">
      <c r="A203" s="2" t="s">
        <v>1621</v>
      </c>
      <c r="B203" s="8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INDEX(products!$A$2:$G$49, MATCH(orders!$D203, products!$A$2:$A$49, 0), MATCH(orders!I$1, products!$A$1:$G$1, 0))</f>
        <v>Lib</v>
      </c>
      <c r="J203" t="str">
        <f>INDEX(products!$A$2:$G$49, MATCH(orders!$D203, products!$A$2:$A$49, 0), MATCH(orders!J$1, products!$A$1:$G$1, 0))</f>
        <v>L</v>
      </c>
      <c r="K203" s="1">
        <f>INDEX(products!$A$2:$G$49, MATCH(orders!$D203, products!$A$2:$A$49, 0), MATCH(orders!K$1, products!$A$1:$G$1, 0))</f>
        <v>0.5</v>
      </c>
      <c r="L203" s="5">
        <f>INDEX(products!$A$2:$G$49, MATCH(orders!$D203, products!$A$2:$A$49, 0), MATCH(orders!L$1, products!$A$1:$G$1, 0))</f>
        <v>9.51</v>
      </c>
      <c r="M203" s="10">
        <f t="shared" si="3"/>
        <v>57.06</v>
      </c>
      <c r="N203" t="str" cm="1">
        <f t="array" ref="N203">_xlfn.IFS(I203 = "Exc", "Excelsa", I203 = "Ara", "Arabica", I203 = "Lib","Liberica",I203 = "Rob", "Robusta")</f>
        <v>Liberica</v>
      </c>
      <c r="O203" t="str" cm="1">
        <f t="array" ref="O203">_xlfn.IFS(J203 = "M", "Medium", J203 = "L", "Light", J203 = "D","Dark")</f>
        <v>Light</v>
      </c>
      <c r="P203" t="str">
        <f>_xlfn.XLOOKUP(Orders[[#This Row],[Customer ID]], customers!$A$2:$A$1001, customers!$I$2:$I$1001, "", 0)</f>
        <v>No</v>
      </c>
    </row>
    <row r="204" spans="1:16" x14ac:dyDescent="0.3">
      <c r="A204" s="2" t="s">
        <v>1626</v>
      </c>
      <c r="B204" s="8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INDEX(products!$A$2:$G$49, MATCH(orders!$D204, products!$A$2:$A$49, 0), MATCH(orders!I$1, products!$A$1:$G$1, 0))</f>
        <v>Lib</v>
      </c>
      <c r="J204" t="str">
        <f>INDEX(products!$A$2:$G$49, MATCH(orders!$D204, products!$A$2:$A$49, 0), MATCH(orders!J$1, products!$A$1:$G$1, 0))</f>
        <v>D</v>
      </c>
      <c r="K204" s="1">
        <f>INDEX(products!$A$2:$G$49, MATCH(orders!$D204, products!$A$2:$A$49, 0), MATCH(orders!K$1, products!$A$1:$G$1, 0))</f>
        <v>2.5</v>
      </c>
      <c r="L204" s="5">
        <f>INDEX(products!$A$2:$G$49, MATCH(orders!$D204, products!$A$2:$A$49, 0), MATCH(orders!L$1, products!$A$1:$G$1, 0))</f>
        <v>29.784999999999997</v>
      </c>
      <c r="M204" s="10">
        <f t="shared" si="3"/>
        <v>178.70999999999998</v>
      </c>
      <c r="N204" t="str" cm="1">
        <f t="array" ref="N204">_xlfn.IFS(I204 = "Exc", "Excelsa", I204 = "Ara", "Arabica", I204 = "Lib","Liberica",I204 = "Rob", "Robusta")</f>
        <v>Liberica</v>
      </c>
      <c r="O204" t="str" cm="1">
        <f t="array" ref="O204">_xlfn.IFS(J204 = "M", "Medium", J204 = "L", "Light", J204 = "D","Dark")</f>
        <v>Dark</v>
      </c>
      <c r="P204" t="str">
        <f>_xlfn.XLOOKUP(Orders[[#This Row],[Customer ID]], customers!$A$2:$A$1001, customers!$I$2:$I$1001, "", 0)</f>
        <v>Yes</v>
      </c>
    </row>
    <row r="205" spans="1:16" x14ac:dyDescent="0.3">
      <c r="A205" s="2" t="s">
        <v>1632</v>
      </c>
      <c r="B205" s="8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INDEX(products!$A$2:$G$49, MATCH(orders!$D205, products!$A$2:$A$49, 0), MATCH(orders!I$1, products!$A$1:$G$1, 0))</f>
        <v>Lib</v>
      </c>
      <c r="J205" t="str">
        <f>INDEX(products!$A$2:$G$49, MATCH(orders!$D205, products!$A$2:$A$49, 0), MATCH(orders!J$1, products!$A$1:$G$1, 0))</f>
        <v>L</v>
      </c>
      <c r="K205" s="1">
        <f>INDEX(products!$A$2:$G$49, MATCH(orders!$D205, products!$A$2:$A$49, 0), MATCH(orders!K$1, products!$A$1:$G$1, 0))</f>
        <v>0.2</v>
      </c>
      <c r="L205" s="5">
        <f>INDEX(products!$A$2:$G$49, MATCH(orders!$D205, products!$A$2:$A$49, 0), MATCH(orders!L$1, products!$A$1:$G$1, 0))</f>
        <v>4.7549999999999999</v>
      </c>
      <c r="M205" s="10">
        <f t="shared" si="3"/>
        <v>4.7549999999999999</v>
      </c>
      <c r="N205" t="str" cm="1">
        <f t="array" ref="N205">_xlfn.IFS(I205 = "Exc", "Excelsa", I205 = "Ara", "Arabica", I205 = "Lib","Liberica",I205 = "Rob", "Robusta")</f>
        <v>Liberica</v>
      </c>
      <c r="O205" t="str" cm="1">
        <f t="array" ref="O205">_xlfn.IFS(J205 = "M", "Medium", J205 = "L", "Light", J205 = "D","Dark")</f>
        <v>Light</v>
      </c>
      <c r="P205" t="str">
        <f>_xlfn.XLOOKUP(Orders[[#This Row],[Customer ID]], customers!$A$2:$A$1001, customers!$I$2:$I$1001, "", 0)</f>
        <v>No</v>
      </c>
    </row>
    <row r="206" spans="1:16" x14ac:dyDescent="0.3">
      <c r="A206" s="2" t="s">
        <v>1638</v>
      </c>
      <c r="B206" s="8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INDEX(products!$A$2:$G$49, MATCH(orders!$D206, products!$A$2:$A$49, 0), MATCH(orders!I$1, products!$A$1:$G$1, 0))</f>
        <v>Exc</v>
      </c>
      <c r="J206" t="str">
        <f>INDEX(products!$A$2:$G$49, MATCH(orders!$D206, products!$A$2:$A$49, 0), MATCH(orders!J$1, products!$A$1:$G$1, 0))</f>
        <v>M</v>
      </c>
      <c r="K206" s="1">
        <f>INDEX(products!$A$2:$G$49, MATCH(orders!$D206, products!$A$2:$A$49, 0), MATCH(orders!K$1, products!$A$1:$G$1, 0))</f>
        <v>1</v>
      </c>
      <c r="L206" s="5">
        <f>INDEX(products!$A$2:$G$49, MATCH(orders!$D206, products!$A$2:$A$49, 0), MATCH(orders!L$1, products!$A$1:$G$1, 0))</f>
        <v>13.75</v>
      </c>
      <c r="M206" s="10">
        <f t="shared" si="3"/>
        <v>82.5</v>
      </c>
      <c r="N206" t="str" cm="1">
        <f t="array" ref="N206">_xlfn.IFS(I206 = "Exc", "Excelsa", I206 = "Ara", "Arabica", I206 = "Lib","Liberica",I206 = "Rob", "Robusta")</f>
        <v>Excelsa</v>
      </c>
      <c r="O206" t="str" cm="1">
        <f t="array" ref="O206">_xlfn.IFS(J206 = "M", "Medium", J206 = "L", "Light", J206 = "D","Dark")</f>
        <v>Medium</v>
      </c>
      <c r="P206" t="str">
        <f>_xlfn.XLOOKUP(Orders[[#This Row],[Customer ID]], customers!$A$2:$A$1001, customers!$I$2:$I$1001, "", 0)</f>
        <v>No</v>
      </c>
    </row>
    <row r="207" spans="1:16" x14ac:dyDescent="0.3">
      <c r="A207" s="2" t="s">
        <v>1643</v>
      </c>
      <c r="B207" s="8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INDEX(products!$A$2:$G$49, MATCH(orders!$D207, products!$A$2:$A$49, 0), MATCH(orders!I$1, products!$A$1:$G$1, 0))</f>
        <v>Rob</v>
      </c>
      <c r="J207" t="str">
        <f>INDEX(products!$A$2:$G$49, MATCH(orders!$D207, products!$A$2:$A$49, 0), MATCH(orders!J$1, products!$A$1:$G$1, 0))</f>
        <v>D</v>
      </c>
      <c r="K207" s="1">
        <f>INDEX(products!$A$2:$G$49, MATCH(orders!$D207, products!$A$2:$A$49, 0), MATCH(orders!K$1, products!$A$1:$G$1, 0))</f>
        <v>0.2</v>
      </c>
      <c r="L207" s="5">
        <f>INDEX(products!$A$2:$G$49, MATCH(orders!$D207, products!$A$2:$A$49, 0), MATCH(orders!L$1, products!$A$1:$G$1, 0))</f>
        <v>2.6849999999999996</v>
      </c>
      <c r="M207" s="10">
        <f t="shared" si="3"/>
        <v>8.0549999999999997</v>
      </c>
      <c r="N207" t="str" cm="1">
        <f t="array" ref="N207">_xlfn.IFS(I207 = "Exc", "Excelsa", I207 = "Ara", "Arabica", I207 = "Lib","Liberica",I207 = "Rob", "Robusta")</f>
        <v>Robusta</v>
      </c>
      <c r="O207" t="str" cm="1">
        <f t="array" ref="O207">_xlfn.IFS(J207 = "M", "Medium", J207 = "L", "Light", J207 = "D","Dark")</f>
        <v>Dark</v>
      </c>
      <c r="P207" t="str">
        <f>_xlfn.XLOOKUP(Orders[[#This Row],[Customer ID]], customers!$A$2:$A$1001, customers!$I$2:$I$1001, "", 0)</f>
        <v>Yes</v>
      </c>
    </row>
    <row r="208" spans="1:16" x14ac:dyDescent="0.3">
      <c r="A208" s="2" t="s">
        <v>1648</v>
      </c>
      <c r="B208" s="8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INDEX(products!$A$2:$G$49, MATCH(orders!$D208, products!$A$2:$A$49, 0), MATCH(orders!I$1, products!$A$1:$G$1, 0))</f>
        <v>Ara</v>
      </c>
      <c r="J208" t="str">
        <f>INDEX(products!$A$2:$G$49, MATCH(orders!$D208, products!$A$2:$A$49, 0), MATCH(orders!J$1, products!$A$1:$G$1, 0))</f>
        <v>M</v>
      </c>
      <c r="K208" s="1">
        <f>INDEX(products!$A$2:$G$49, MATCH(orders!$D208, products!$A$2:$A$49, 0), MATCH(orders!K$1, products!$A$1:$G$1, 0))</f>
        <v>1</v>
      </c>
      <c r="L208" s="5">
        <f>INDEX(products!$A$2:$G$49, MATCH(orders!$D208, products!$A$2:$A$49, 0), MATCH(orders!L$1, products!$A$1:$G$1, 0))</f>
        <v>11.25</v>
      </c>
      <c r="M208" s="10">
        <f t="shared" si="3"/>
        <v>22.5</v>
      </c>
      <c r="N208" t="str" cm="1">
        <f t="array" ref="N208">_xlfn.IFS(I208 = "Exc", "Excelsa", I208 = "Ara", "Arabica", I208 = "Lib","Liberica",I208 = "Rob", "Robusta")</f>
        <v>Arabica</v>
      </c>
      <c r="O208" t="str" cm="1">
        <f t="array" ref="O208">_xlfn.IFS(J208 = "M", "Medium", J208 = "L", "Light", J208 = "D","Dark")</f>
        <v>Medium</v>
      </c>
      <c r="P208" t="str">
        <f>_xlfn.XLOOKUP(Orders[[#This Row],[Customer ID]], customers!$A$2:$A$1001, customers!$I$2:$I$1001, "", 0)</f>
        <v>No</v>
      </c>
    </row>
    <row r="209" spans="1:16" x14ac:dyDescent="0.3">
      <c r="A209" s="2" t="s">
        <v>1653</v>
      </c>
      <c r="B209" s="8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INDEX(products!$A$2:$G$49, MATCH(orders!$D209, products!$A$2:$A$49, 0), MATCH(orders!I$1, products!$A$1:$G$1, 0))</f>
        <v>Ara</v>
      </c>
      <c r="J209" t="str">
        <f>INDEX(products!$A$2:$G$49, MATCH(orders!$D209, products!$A$2:$A$49, 0), MATCH(orders!J$1, products!$A$1:$G$1, 0))</f>
        <v>M</v>
      </c>
      <c r="K209" s="1">
        <f>INDEX(products!$A$2:$G$49, MATCH(orders!$D209, products!$A$2:$A$49, 0), MATCH(orders!K$1, products!$A$1:$G$1, 0))</f>
        <v>0.5</v>
      </c>
      <c r="L209" s="5">
        <f>INDEX(products!$A$2:$G$49, MATCH(orders!$D209, products!$A$2:$A$49, 0), MATCH(orders!L$1, products!$A$1:$G$1, 0))</f>
        <v>6.75</v>
      </c>
      <c r="M209" s="10">
        <f t="shared" si="3"/>
        <v>40.5</v>
      </c>
      <c r="N209" t="str" cm="1">
        <f t="array" ref="N209">_xlfn.IFS(I209 = "Exc", "Excelsa", I209 = "Ara", "Arabica", I209 = "Lib","Liberica",I209 = "Rob", "Robusta")</f>
        <v>Arabica</v>
      </c>
      <c r="O209" t="str" cm="1">
        <f t="array" ref="O209">_xlfn.IFS(J209 = "M", "Medium", J209 = "L", "Light", J209 = "D","Dark")</f>
        <v>Medium</v>
      </c>
      <c r="P209" t="str">
        <f>_xlfn.XLOOKUP(Orders[[#This Row],[Customer ID]], customers!$A$2:$A$1001, customers!$I$2:$I$1001, "", 0)</f>
        <v>Yes</v>
      </c>
    </row>
    <row r="210" spans="1:16" x14ac:dyDescent="0.3">
      <c r="A210" s="2" t="s">
        <v>1659</v>
      </c>
      <c r="B210" s="8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INDEX(products!$A$2:$G$49, MATCH(orders!$D210, products!$A$2:$A$49, 0), MATCH(orders!I$1, products!$A$1:$G$1, 0))</f>
        <v>Exc</v>
      </c>
      <c r="J210" t="str">
        <f>INDEX(products!$A$2:$G$49, MATCH(orders!$D210, products!$A$2:$A$49, 0), MATCH(orders!J$1, products!$A$1:$G$1, 0))</f>
        <v>D</v>
      </c>
      <c r="K210" s="1">
        <f>INDEX(products!$A$2:$G$49, MATCH(orders!$D210, products!$A$2:$A$49, 0), MATCH(orders!K$1, products!$A$1:$G$1, 0))</f>
        <v>0.5</v>
      </c>
      <c r="L210" s="5">
        <f>INDEX(products!$A$2:$G$49, MATCH(orders!$D210, products!$A$2:$A$49, 0), MATCH(orders!L$1, products!$A$1:$G$1, 0))</f>
        <v>7.29</v>
      </c>
      <c r="M210" s="10">
        <f t="shared" si="3"/>
        <v>29.16</v>
      </c>
      <c r="N210" t="str" cm="1">
        <f t="array" ref="N210">_xlfn.IFS(I210 = "Exc", "Excelsa", I210 = "Ara", "Arabica", I210 = "Lib","Liberica",I210 = "Rob", "Robusta")</f>
        <v>Excelsa</v>
      </c>
      <c r="O210" t="str" cm="1">
        <f t="array" ref="O210">_xlfn.IFS(J210 = "M", "Medium", J210 = "L", "Light", J210 = "D","Dark")</f>
        <v>Dark</v>
      </c>
      <c r="P210" t="str">
        <f>_xlfn.XLOOKUP(Orders[[#This Row],[Customer ID]], customers!$A$2:$A$1001, customers!$I$2:$I$1001, "", 0)</f>
        <v>Yes</v>
      </c>
    </row>
    <row r="211" spans="1:16" x14ac:dyDescent="0.3">
      <c r="A211" s="2" t="s">
        <v>1665</v>
      </c>
      <c r="B211" s="8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INDEX(products!$A$2:$G$49, MATCH(orders!$D211, products!$A$2:$A$49, 0), MATCH(orders!I$1, products!$A$1:$G$1, 0))</f>
        <v>Ara</v>
      </c>
      <c r="J211" t="str">
        <f>INDEX(products!$A$2:$G$49, MATCH(orders!$D211, products!$A$2:$A$49, 0), MATCH(orders!J$1, products!$A$1:$G$1, 0))</f>
        <v>M</v>
      </c>
      <c r="K211" s="1">
        <f>INDEX(products!$A$2:$G$49, MATCH(orders!$D211, products!$A$2:$A$49, 0), MATCH(orders!K$1, products!$A$1:$G$1, 0))</f>
        <v>0.5</v>
      </c>
      <c r="L211" s="5">
        <f>INDEX(products!$A$2:$G$49, MATCH(orders!$D211, products!$A$2:$A$49, 0), MATCH(orders!L$1, products!$A$1:$G$1, 0))</f>
        <v>6.75</v>
      </c>
      <c r="M211" s="10">
        <f t="shared" si="3"/>
        <v>6.75</v>
      </c>
      <c r="N211" t="str" cm="1">
        <f t="array" ref="N211">_xlfn.IFS(I211 = "Exc", "Excelsa", I211 = "Ara", "Arabica", I211 = "Lib","Liberica",I211 = "Rob", "Robusta")</f>
        <v>Arabica</v>
      </c>
      <c r="O211" t="str" cm="1">
        <f t="array" ref="O211">_xlfn.IFS(J211 = "M", "Medium", J211 = "L", "Light", J211 = "D","Dark")</f>
        <v>Medium</v>
      </c>
      <c r="P211" t="str">
        <f>_xlfn.XLOOKUP(Orders[[#This Row],[Customer ID]], customers!$A$2:$A$1001, customers!$I$2:$I$1001, "", 0)</f>
        <v>No</v>
      </c>
    </row>
    <row r="212" spans="1:16" x14ac:dyDescent="0.3">
      <c r="A212" s="2" t="s">
        <v>1671</v>
      </c>
      <c r="B212" s="8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INDEX(products!$A$2:$G$49, MATCH(orders!$D212, products!$A$2:$A$49, 0), MATCH(orders!I$1, products!$A$1:$G$1, 0))</f>
        <v>Lib</v>
      </c>
      <c r="J212" t="str">
        <f>INDEX(products!$A$2:$G$49, MATCH(orders!$D212, products!$A$2:$A$49, 0), MATCH(orders!J$1, products!$A$1:$G$1, 0))</f>
        <v>D</v>
      </c>
      <c r="K212" s="1">
        <f>INDEX(products!$A$2:$G$49, MATCH(orders!$D212, products!$A$2:$A$49, 0), MATCH(orders!K$1, products!$A$1:$G$1, 0))</f>
        <v>1</v>
      </c>
      <c r="L212" s="5">
        <f>INDEX(products!$A$2:$G$49, MATCH(orders!$D212, products!$A$2:$A$49, 0), MATCH(orders!L$1, products!$A$1:$G$1, 0))</f>
        <v>12.95</v>
      </c>
      <c r="M212" s="10">
        <f t="shared" si="3"/>
        <v>51.8</v>
      </c>
      <c r="N212" t="str" cm="1">
        <f t="array" ref="N212">_xlfn.IFS(I212 = "Exc", "Excelsa", I212 = "Ara", "Arabica", I212 = "Lib","Liberica",I212 = "Rob", "Robusta")</f>
        <v>Liberica</v>
      </c>
      <c r="O212" t="str" cm="1">
        <f t="array" ref="O212">_xlfn.IFS(J212 = "M", "Medium", J212 = "L", "Light", J212 = "D","Dark")</f>
        <v>Dark</v>
      </c>
      <c r="P212" t="str">
        <f>_xlfn.XLOOKUP(Orders[[#This Row],[Customer ID]], customers!$A$2:$A$1001, customers!$I$2:$I$1001, "", 0)</f>
        <v>Yes</v>
      </c>
    </row>
    <row r="213" spans="1:16" x14ac:dyDescent="0.3">
      <c r="A213" s="2" t="s">
        <v>1677</v>
      </c>
      <c r="B213" s="8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INDEX(products!$A$2:$G$49, MATCH(orders!$D213, products!$A$2:$A$49, 0), MATCH(orders!I$1, products!$A$1:$G$1, 0))</f>
        <v>Exc</v>
      </c>
      <c r="J213" t="str">
        <f>INDEX(products!$A$2:$G$49, MATCH(orders!$D213, products!$A$2:$A$49, 0), MATCH(orders!J$1, products!$A$1:$G$1, 0))</f>
        <v>L</v>
      </c>
      <c r="K213" s="1">
        <f>INDEX(products!$A$2:$G$49, MATCH(orders!$D213, products!$A$2:$A$49, 0), MATCH(orders!K$1, products!$A$1:$G$1, 0))</f>
        <v>0.5</v>
      </c>
      <c r="L213" s="5">
        <f>INDEX(products!$A$2:$G$49, MATCH(orders!$D213, products!$A$2:$A$49, 0), MATCH(orders!L$1, products!$A$1:$G$1, 0))</f>
        <v>8.91</v>
      </c>
      <c r="M213" s="10">
        <f t="shared" si="3"/>
        <v>53.46</v>
      </c>
      <c r="N213" t="str" cm="1">
        <f t="array" ref="N213">_xlfn.IFS(I213 = "Exc", "Excelsa", I213 = "Ara", "Arabica", I213 = "Lib","Liberica",I213 = "Rob", "Robusta")</f>
        <v>Excelsa</v>
      </c>
      <c r="O213" t="str" cm="1">
        <f t="array" ref="O213">_xlfn.IFS(J213 = "M", "Medium", J213 = "L", "Light", J213 = "D","Dark")</f>
        <v>Light</v>
      </c>
      <c r="P213" t="str">
        <f>_xlfn.XLOOKUP(Orders[[#This Row],[Customer ID]], customers!$A$2:$A$1001, customers!$I$2:$I$1001, "", 0)</f>
        <v>No</v>
      </c>
    </row>
    <row r="214" spans="1:16" x14ac:dyDescent="0.3">
      <c r="A214" s="2" t="s">
        <v>1682</v>
      </c>
      <c r="B214" s="8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INDEX(products!$A$2:$G$49, MATCH(orders!$D214, products!$A$2:$A$49, 0), MATCH(orders!I$1, products!$A$1:$G$1, 0))</f>
        <v>Exc</v>
      </c>
      <c r="J214" t="str">
        <f>INDEX(products!$A$2:$G$49, MATCH(orders!$D214, products!$A$2:$A$49, 0), MATCH(orders!J$1, products!$A$1:$G$1, 0))</f>
        <v>D</v>
      </c>
      <c r="K214" s="1">
        <f>INDEX(products!$A$2:$G$49, MATCH(orders!$D214, products!$A$2:$A$49, 0), MATCH(orders!K$1, products!$A$1:$G$1, 0))</f>
        <v>0.2</v>
      </c>
      <c r="L214" s="5">
        <f>INDEX(products!$A$2:$G$49, MATCH(orders!$D214, products!$A$2:$A$49, 0), MATCH(orders!L$1, products!$A$1:$G$1, 0))</f>
        <v>3.645</v>
      </c>
      <c r="M214" s="10">
        <f t="shared" si="3"/>
        <v>14.58</v>
      </c>
      <c r="N214" t="str" cm="1">
        <f t="array" ref="N214">_xlfn.IFS(I214 = "Exc", "Excelsa", I214 = "Ara", "Arabica", I214 = "Lib","Liberica",I214 = "Rob", "Robusta")</f>
        <v>Excelsa</v>
      </c>
      <c r="O214" t="str" cm="1">
        <f t="array" ref="O214">_xlfn.IFS(J214 = "M", "Medium", J214 = "L", "Light", J214 = "D","Dark")</f>
        <v>Dark</v>
      </c>
      <c r="P214" t="str">
        <f>_xlfn.XLOOKUP(Orders[[#This Row],[Customer ID]], customers!$A$2:$A$1001, customers!$I$2:$I$1001, "", 0)</f>
        <v>Yes</v>
      </c>
    </row>
    <row r="215" spans="1:16" x14ac:dyDescent="0.3">
      <c r="A215" s="2" t="s">
        <v>1688</v>
      </c>
      <c r="B215" s="8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INDEX(products!$A$2:$G$49, MATCH(orders!$D215, products!$A$2:$A$49, 0), MATCH(orders!I$1, products!$A$1:$G$1, 0))</f>
        <v>Rob</v>
      </c>
      <c r="J215" t="str">
        <f>INDEX(products!$A$2:$G$49, MATCH(orders!$D215, products!$A$2:$A$49, 0), MATCH(orders!J$1, products!$A$1:$G$1, 0))</f>
        <v>D</v>
      </c>
      <c r="K215" s="1">
        <f>INDEX(products!$A$2:$G$49, MATCH(orders!$D215, products!$A$2:$A$49, 0), MATCH(orders!K$1, products!$A$1:$G$1, 0))</f>
        <v>2.5</v>
      </c>
      <c r="L215" s="5">
        <f>INDEX(products!$A$2:$G$49, MATCH(orders!$D215, products!$A$2:$A$49, 0), MATCH(orders!L$1, products!$A$1:$G$1, 0))</f>
        <v>20.584999999999997</v>
      </c>
      <c r="M215" s="10">
        <f t="shared" si="3"/>
        <v>20.584999999999997</v>
      </c>
      <c r="N215" t="str" cm="1">
        <f t="array" ref="N215">_xlfn.IFS(I215 = "Exc", "Excelsa", I215 = "Ara", "Arabica", I215 = "Lib","Liberica",I215 = "Rob", "Robusta")</f>
        <v>Robusta</v>
      </c>
      <c r="O215" t="str" cm="1">
        <f t="array" ref="O215">_xlfn.IFS(J215 = "M", "Medium", J215 = "L", "Light", J215 = "D","Dark")</f>
        <v>Dark</v>
      </c>
      <c r="P215" t="str">
        <f>_xlfn.XLOOKUP(Orders[[#This Row],[Customer ID]], customers!$A$2:$A$1001, customers!$I$2:$I$1001, "", 0)</f>
        <v>No</v>
      </c>
    </row>
    <row r="216" spans="1:16" x14ac:dyDescent="0.3">
      <c r="A216" s="2" t="s">
        <v>1694</v>
      </c>
      <c r="B216" s="8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INDEX(products!$A$2:$G$49, MATCH(orders!$D216, products!$A$2:$A$49, 0), MATCH(orders!I$1, products!$A$1:$G$1, 0))</f>
        <v>Lib</v>
      </c>
      <c r="J216" t="str">
        <f>INDEX(products!$A$2:$G$49, MATCH(orders!$D216, products!$A$2:$A$49, 0), MATCH(orders!J$1, products!$A$1:$G$1, 0))</f>
        <v>L</v>
      </c>
      <c r="K216" s="1">
        <f>INDEX(products!$A$2:$G$49, MATCH(orders!$D216, products!$A$2:$A$49, 0), MATCH(orders!K$1, products!$A$1:$G$1, 0))</f>
        <v>1</v>
      </c>
      <c r="L216" s="5">
        <f>INDEX(products!$A$2:$G$49, MATCH(orders!$D216, products!$A$2:$A$49, 0), MATCH(orders!L$1, products!$A$1:$G$1, 0))</f>
        <v>15.85</v>
      </c>
      <c r="M216" s="10">
        <f t="shared" si="3"/>
        <v>31.7</v>
      </c>
      <c r="N216" t="str" cm="1">
        <f t="array" ref="N216">_xlfn.IFS(I216 = "Exc", "Excelsa", I216 = "Ara", "Arabica", I216 = "Lib","Liberica",I216 = "Rob", "Robusta")</f>
        <v>Liberica</v>
      </c>
      <c r="O216" t="str" cm="1">
        <f t="array" ref="O216">_xlfn.IFS(J216 = "M", "Medium", J216 = "L", "Light", J216 = "D","Dark")</f>
        <v>Light</v>
      </c>
      <c r="P216" t="str">
        <f>_xlfn.XLOOKUP(Orders[[#This Row],[Customer ID]], customers!$A$2:$A$1001, customers!$I$2:$I$1001, "", 0)</f>
        <v>No</v>
      </c>
    </row>
    <row r="217" spans="1:16" x14ac:dyDescent="0.3">
      <c r="A217" s="2" t="s">
        <v>1701</v>
      </c>
      <c r="B217" s="8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INDEX(products!$A$2:$G$49, MATCH(orders!$D217, products!$A$2:$A$49, 0), MATCH(orders!I$1, products!$A$1:$G$1, 0))</f>
        <v>Lib</v>
      </c>
      <c r="J217" t="str">
        <f>INDEX(products!$A$2:$G$49, MATCH(orders!$D217, products!$A$2:$A$49, 0), MATCH(orders!J$1, products!$A$1:$G$1, 0))</f>
        <v>D</v>
      </c>
      <c r="K217" s="1">
        <f>INDEX(products!$A$2:$G$49, MATCH(orders!$D217, products!$A$2:$A$49, 0), MATCH(orders!K$1, products!$A$1:$G$1, 0))</f>
        <v>0.2</v>
      </c>
      <c r="L217" s="5">
        <f>INDEX(products!$A$2:$G$49, MATCH(orders!$D217, products!$A$2:$A$49, 0), MATCH(orders!L$1, products!$A$1:$G$1, 0))</f>
        <v>3.8849999999999998</v>
      </c>
      <c r="M217" s="10">
        <f t="shared" si="3"/>
        <v>23.31</v>
      </c>
      <c r="N217" t="str" cm="1">
        <f t="array" ref="N217">_xlfn.IFS(I217 = "Exc", "Excelsa", I217 = "Ara", "Arabica", I217 = "Lib","Liberica",I217 = "Rob", "Robusta")</f>
        <v>Liberica</v>
      </c>
      <c r="O217" t="str" cm="1">
        <f t="array" ref="O217">_xlfn.IFS(J217 = "M", "Medium", J217 = "L", "Light", J217 = "D","Dark")</f>
        <v>Dark</v>
      </c>
      <c r="P217" t="str">
        <f>_xlfn.XLOOKUP(Orders[[#This Row],[Customer ID]], customers!$A$2:$A$1001, customers!$I$2:$I$1001, "", 0)</f>
        <v>No</v>
      </c>
    </row>
    <row r="218" spans="1:16" x14ac:dyDescent="0.3">
      <c r="A218" s="2" t="s">
        <v>1707</v>
      </c>
      <c r="B218" s="8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INDEX(products!$A$2:$G$49, MATCH(orders!$D218, products!$A$2:$A$49, 0), MATCH(orders!I$1, products!$A$1:$G$1, 0))</f>
        <v>Lib</v>
      </c>
      <c r="J218" t="str">
        <f>INDEX(products!$A$2:$G$49, MATCH(orders!$D218, products!$A$2:$A$49, 0), MATCH(orders!J$1, products!$A$1:$G$1, 0))</f>
        <v>M</v>
      </c>
      <c r="K218" s="1">
        <f>INDEX(products!$A$2:$G$49, MATCH(orders!$D218, products!$A$2:$A$49, 0), MATCH(orders!K$1, products!$A$1:$G$1, 0))</f>
        <v>1</v>
      </c>
      <c r="L218" s="5">
        <f>INDEX(products!$A$2:$G$49, MATCH(orders!$D218, products!$A$2:$A$49, 0), MATCH(orders!L$1, products!$A$1:$G$1, 0))</f>
        <v>14.55</v>
      </c>
      <c r="M218" s="10">
        <f t="shared" si="3"/>
        <v>58.2</v>
      </c>
      <c r="N218" t="str" cm="1">
        <f t="array" ref="N218">_xlfn.IFS(I218 = "Exc", "Excelsa", I218 = "Ara", "Arabica", I218 = "Lib","Liberica",I218 = "Rob", "Robusta")</f>
        <v>Liberica</v>
      </c>
      <c r="O218" t="str" cm="1">
        <f t="array" ref="O218">_xlfn.IFS(J218 = "M", "Medium", J218 = "L", "Light", J218 = "D","Dark")</f>
        <v>Medium</v>
      </c>
      <c r="P218" t="str">
        <f>_xlfn.XLOOKUP(Orders[[#This Row],[Customer ID]], customers!$A$2:$A$1001, customers!$I$2:$I$1001, "", 0)</f>
        <v>Yes</v>
      </c>
    </row>
    <row r="219" spans="1:16" x14ac:dyDescent="0.3">
      <c r="A219" s="2" t="s">
        <v>1713</v>
      </c>
      <c r="B219" s="8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INDEX(products!$A$2:$G$49, MATCH(orders!$D219, products!$A$2:$A$49, 0), MATCH(orders!I$1, products!$A$1:$G$1, 0))</f>
        <v>Exc</v>
      </c>
      <c r="J219" t="str">
        <f>INDEX(products!$A$2:$G$49, MATCH(orders!$D219, products!$A$2:$A$49, 0), MATCH(orders!J$1, products!$A$1:$G$1, 0))</f>
        <v>L</v>
      </c>
      <c r="K219" s="1">
        <f>INDEX(products!$A$2:$G$49, MATCH(orders!$D219, products!$A$2:$A$49, 0), MATCH(orders!K$1, products!$A$1:$G$1, 0))</f>
        <v>0.5</v>
      </c>
      <c r="L219" s="5">
        <f>INDEX(products!$A$2:$G$49, MATCH(orders!$D219, products!$A$2:$A$49, 0), MATCH(orders!L$1, products!$A$1:$G$1, 0))</f>
        <v>8.91</v>
      </c>
      <c r="M219" s="10">
        <f t="shared" si="3"/>
        <v>35.64</v>
      </c>
      <c r="N219" t="str" cm="1">
        <f t="array" ref="N219">_xlfn.IFS(I219 = "Exc", "Excelsa", I219 = "Ara", "Arabica", I219 = "Lib","Liberica",I219 = "Rob", "Robusta")</f>
        <v>Excelsa</v>
      </c>
      <c r="O219" t="str" cm="1">
        <f t="array" ref="O219">_xlfn.IFS(J219 = "M", "Medium", J219 = "L", "Light", J219 = "D","Dark")</f>
        <v>Light</v>
      </c>
      <c r="P219" t="str">
        <f>_xlfn.XLOOKUP(Orders[[#This Row],[Customer ID]], customers!$A$2:$A$1001, customers!$I$2:$I$1001, "", 0)</f>
        <v>No</v>
      </c>
    </row>
    <row r="220" spans="1:16" x14ac:dyDescent="0.3">
      <c r="A220" s="2" t="s">
        <v>1719</v>
      </c>
      <c r="B220" s="8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INDEX(products!$A$2:$G$49, MATCH(orders!$D220, products!$A$2:$A$49, 0), MATCH(orders!I$1, products!$A$1:$G$1, 0))</f>
        <v>Ara</v>
      </c>
      <c r="J220" t="str">
        <f>INDEX(products!$A$2:$G$49, MATCH(orders!$D220, products!$A$2:$A$49, 0), MATCH(orders!J$1, products!$A$1:$G$1, 0))</f>
        <v>M</v>
      </c>
      <c r="K220" s="1">
        <f>INDEX(products!$A$2:$G$49, MATCH(orders!$D220, products!$A$2:$A$49, 0), MATCH(orders!K$1, products!$A$1:$G$1, 0))</f>
        <v>1</v>
      </c>
      <c r="L220" s="5">
        <f>INDEX(products!$A$2:$G$49, MATCH(orders!$D220, products!$A$2:$A$49, 0), MATCH(orders!L$1, products!$A$1:$G$1, 0))</f>
        <v>11.25</v>
      </c>
      <c r="M220" s="10">
        <f t="shared" si="3"/>
        <v>56.25</v>
      </c>
      <c r="N220" t="str" cm="1">
        <f t="array" ref="N220">_xlfn.IFS(I220 = "Exc", "Excelsa", I220 = "Ara", "Arabica", I220 = "Lib","Liberica",I220 = "Rob", "Robusta")</f>
        <v>Arabica</v>
      </c>
      <c r="O220" t="str" cm="1">
        <f t="array" ref="O220">_xlfn.IFS(J220 = "M", "Medium", J220 = "L", "Light", J220 = "D","Dark")</f>
        <v>Medium</v>
      </c>
      <c r="P220" t="str">
        <f>_xlfn.XLOOKUP(Orders[[#This Row],[Customer ID]], customers!$A$2:$A$1001, customers!$I$2:$I$1001, "", 0)</f>
        <v>Yes</v>
      </c>
    </row>
    <row r="221" spans="1:16" x14ac:dyDescent="0.3">
      <c r="A221" s="2" t="s">
        <v>1725</v>
      </c>
      <c r="B221" s="8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INDEX(products!$A$2:$G$49, MATCH(orders!$D221, products!$A$2:$A$49, 0), MATCH(orders!I$1, products!$A$1:$G$1, 0))</f>
        <v>Rob</v>
      </c>
      <c r="J221" t="str">
        <f>INDEX(products!$A$2:$G$49, MATCH(orders!$D221, products!$A$2:$A$49, 0), MATCH(orders!J$1, products!$A$1:$G$1, 0))</f>
        <v>L</v>
      </c>
      <c r="K221" s="1">
        <f>INDEX(products!$A$2:$G$49, MATCH(orders!$D221, products!$A$2:$A$49, 0), MATCH(orders!K$1, products!$A$1:$G$1, 0))</f>
        <v>0.2</v>
      </c>
      <c r="L221" s="5">
        <f>INDEX(products!$A$2:$G$49, MATCH(orders!$D221, products!$A$2:$A$49, 0), MATCH(orders!L$1, products!$A$1:$G$1, 0))</f>
        <v>3.5849999999999995</v>
      </c>
      <c r="M221" s="10">
        <f t="shared" si="3"/>
        <v>10.754999999999999</v>
      </c>
      <c r="N221" t="str" cm="1">
        <f t="array" ref="N221">_xlfn.IFS(I221 = "Exc", "Excelsa", I221 = "Ara", "Arabica", I221 = "Lib","Liberica",I221 = "Rob", "Robusta")</f>
        <v>Robusta</v>
      </c>
      <c r="O221" t="str" cm="1">
        <f t="array" ref="O221">_xlfn.IFS(J221 = "M", "Medium", J221 = "L", "Light", J221 = "D","Dark")</f>
        <v>Light</v>
      </c>
      <c r="P221" t="str">
        <f>_xlfn.XLOOKUP(Orders[[#This Row],[Customer ID]], customers!$A$2:$A$1001, customers!$I$2:$I$1001, "", 0)</f>
        <v>No</v>
      </c>
    </row>
    <row r="222" spans="1:16" x14ac:dyDescent="0.3">
      <c r="A222" s="2" t="s">
        <v>1725</v>
      </c>
      <c r="B222" s="8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INDEX(products!$A$2:$G$49, MATCH(orders!$D222, products!$A$2:$A$49, 0), MATCH(orders!I$1, products!$A$1:$G$1, 0))</f>
        <v>Rob</v>
      </c>
      <c r="J222" t="str">
        <f>INDEX(products!$A$2:$G$49, MATCH(orders!$D222, products!$A$2:$A$49, 0), MATCH(orders!J$1, products!$A$1:$G$1, 0))</f>
        <v>M</v>
      </c>
      <c r="K222" s="1">
        <f>INDEX(products!$A$2:$G$49, MATCH(orders!$D222, products!$A$2:$A$49, 0), MATCH(orders!K$1, products!$A$1:$G$1, 0))</f>
        <v>0.2</v>
      </c>
      <c r="L222" s="5">
        <f>INDEX(products!$A$2:$G$49, MATCH(orders!$D222, products!$A$2:$A$49, 0), MATCH(orders!L$1, products!$A$1:$G$1, 0))</f>
        <v>2.9849999999999999</v>
      </c>
      <c r="M222" s="10">
        <f t="shared" si="3"/>
        <v>14.924999999999999</v>
      </c>
      <c r="N222" t="str" cm="1">
        <f t="array" ref="N222">_xlfn.IFS(I222 = "Exc", "Excelsa", I222 = "Ara", "Arabica", I222 = "Lib","Liberica",I222 = "Rob", "Robusta")</f>
        <v>Robusta</v>
      </c>
      <c r="O222" t="str" cm="1">
        <f t="array" ref="O222">_xlfn.IFS(J222 = "M", "Medium", J222 = "L", "Light", J222 = "D","Dark")</f>
        <v>Medium</v>
      </c>
      <c r="P222" t="str">
        <f>_xlfn.XLOOKUP(Orders[[#This Row],[Customer ID]], customers!$A$2:$A$1001, customers!$I$2:$I$1001, "", 0)</f>
        <v>No</v>
      </c>
    </row>
    <row r="223" spans="1:16" x14ac:dyDescent="0.3">
      <c r="A223" s="2" t="s">
        <v>1736</v>
      </c>
      <c r="B223" s="8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INDEX(products!$A$2:$G$49, MATCH(orders!$D223, products!$A$2:$A$49, 0), MATCH(orders!I$1, products!$A$1:$G$1, 0))</f>
        <v>Ara</v>
      </c>
      <c r="J223" t="str">
        <f>INDEX(products!$A$2:$G$49, MATCH(orders!$D223, products!$A$2:$A$49, 0), MATCH(orders!J$1, products!$A$1:$G$1, 0))</f>
        <v>L</v>
      </c>
      <c r="K223" s="1">
        <f>INDEX(products!$A$2:$G$49, MATCH(orders!$D223, products!$A$2:$A$49, 0), MATCH(orders!K$1, products!$A$1:$G$1, 0))</f>
        <v>1</v>
      </c>
      <c r="L223" s="5">
        <f>INDEX(products!$A$2:$G$49, MATCH(orders!$D223, products!$A$2:$A$49, 0), MATCH(orders!L$1, products!$A$1:$G$1, 0))</f>
        <v>12.95</v>
      </c>
      <c r="M223" s="10">
        <f t="shared" si="3"/>
        <v>77.699999999999989</v>
      </c>
      <c r="N223" t="str" cm="1">
        <f t="array" ref="N223">_xlfn.IFS(I223 = "Exc", "Excelsa", I223 = "Ara", "Arabica", I223 = "Lib","Liberica",I223 = "Rob", "Robusta")</f>
        <v>Arabica</v>
      </c>
      <c r="O223" t="str" cm="1">
        <f t="array" ref="O223">_xlfn.IFS(J223 = "M", "Medium", J223 = "L", "Light", J223 = "D","Dark")</f>
        <v>Light</v>
      </c>
      <c r="P223" t="str">
        <f>_xlfn.XLOOKUP(Orders[[#This Row],[Customer ID]], customers!$A$2:$A$1001, customers!$I$2:$I$1001, "", 0)</f>
        <v>Yes</v>
      </c>
    </row>
    <row r="224" spans="1:16" x14ac:dyDescent="0.3">
      <c r="A224" s="2" t="s">
        <v>1742</v>
      </c>
      <c r="B224" s="8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INDEX(products!$A$2:$G$49, MATCH(orders!$D224, products!$A$2:$A$49, 0), MATCH(orders!I$1, products!$A$1:$G$1, 0))</f>
        <v>Lib</v>
      </c>
      <c r="J224" t="str">
        <f>INDEX(products!$A$2:$G$49, MATCH(orders!$D224, products!$A$2:$A$49, 0), MATCH(orders!J$1, products!$A$1:$G$1, 0))</f>
        <v>D</v>
      </c>
      <c r="K224" s="1">
        <f>INDEX(products!$A$2:$G$49, MATCH(orders!$D224, products!$A$2:$A$49, 0), MATCH(orders!K$1, products!$A$1:$G$1, 0))</f>
        <v>0.5</v>
      </c>
      <c r="L224" s="5">
        <f>INDEX(products!$A$2:$G$49, MATCH(orders!$D224, products!$A$2:$A$49, 0), MATCH(orders!L$1, products!$A$1:$G$1, 0))</f>
        <v>7.77</v>
      </c>
      <c r="M224" s="10">
        <f t="shared" si="3"/>
        <v>23.31</v>
      </c>
      <c r="N224" t="str" cm="1">
        <f t="array" ref="N224">_xlfn.IFS(I224 = "Exc", "Excelsa", I224 = "Ara", "Arabica", I224 = "Lib","Liberica",I224 = "Rob", "Robusta")</f>
        <v>Liberica</v>
      </c>
      <c r="O224" t="str" cm="1">
        <f t="array" ref="O224">_xlfn.IFS(J224 = "M", "Medium", J224 = "L", "Light", J224 = "D","Dark")</f>
        <v>Dark</v>
      </c>
      <c r="P224" t="str">
        <f>_xlfn.XLOOKUP(Orders[[#This Row],[Customer ID]], customers!$A$2:$A$1001, customers!$I$2:$I$1001, "", 0)</f>
        <v>No</v>
      </c>
    </row>
    <row r="225" spans="1:16" x14ac:dyDescent="0.3">
      <c r="A225" s="2" t="s">
        <v>1748</v>
      </c>
      <c r="B225" s="8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INDEX(products!$A$2:$G$49, MATCH(orders!$D225, products!$A$2:$A$49, 0), MATCH(orders!I$1, products!$A$1:$G$1, 0))</f>
        <v>Exc</v>
      </c>
      <c r="J225" t="str">
        <f>INDEX(products!$A$2:$G$49, MATCH(orders!$D225, products!$A$2:$A$49, 0), MATCH(orders!J$1, products!$A$1:$G$1, 0))</f>
        <v>L</v>
      </c>
      <c r="K225" s="1">
        <f>INDEX(products!$A$2:$G$49, MATCH(orders!$D225, products!$A$2:$A$49, 0), MATCH(orders!K$1, products!$A$1:$G$1, 0))</f>
        <v>1</v>
      </c>
      <c r="L225" s="5">
        <f>INDEX(products!$A$2:$G$49, MATCH(orders!$D225, products!$A$2:$A$49, 0), MATCH(orders!L$1, products!$A$1:$G$1, 0))</f>
        <v>14.85</v>
      </c>
      <c r="M225" s="10">
        <f t="shared" si="3"/>
        <v>59.4</v>
      </c>
      <c r="N225" t="str" cm="1">
        <f t="array" ref="N225">_xlfn.IFS(I225 = "Exc", "Excelsa", I225 = "Ara", "Arabica", I225 = "Lib","Liberica",I225 = "Rob", "Robusta")</f>
        <v>Excelsa</v>
      </c>
      <c r="O225" t="str" cm="1">
        <f t="array" ref="O225">_xlfn.IFS(J225 = "M", "Medium", J225 = "L", "Light", J225 = "D","Dark")</f>
        <v>Light</v>
      </c>
      <c r="P225" t="str">
        <f>_xlfn.XLOOKUP(Orders[[#This Row],[Customer ID]], customers!$A$2:$A$1001, customers!$I$2:$I$1001, "", 0)</f>
        <v>Yes</v>
      </c>
    </row>
    <row r="226" spans="1:16" x14ac:dyDescent="0.3">
      <c r="A226" s="2" t="s">
        <v>1753</v>
      </c>
      <c r="B226" s="8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INDEX(products!$A$2:$G$49, MATCH(orders!$D226, products!$A$2:$A$49, 0), MATCH(orders!I$1, products!$A$1:$G$1, 0))</f>
        <v>Lib</v>
      </c>
      <c r="J226" t="str">
        <f>INDEX(products!$A$2:$G$49, MATCH(orders!$D226, products!$A$2:$A$49, 0), MATCH(orders!J$1, products!$A$1:$G$1, 0))</f>
        <v>D</v>
      </c>
      <c r="K226" s="1">
        <f>INDEX(products!$A$2:$G$49, MATCH(orders!$D226, products!$A$2:$A$49, 0), MATCH(orders!K$1, products!$A$1:$G$1, 0))</f>
        <v>2.5</v>
      </c>
      <c r="L226" s="5">
        <f>INDEX(products!$A$2:$G$49, MATCH(orders!$D226, products!$A$2:$A$49, 0), MATCH(orders!L$1, products!$A$1:$G$1, 0))</f>
        <v>29.784999999999997</v>
      </c>
      <c r="M226" s="10">
        <f t="shared" si="3"/>
        <v>119.13999999999999</v>
      </c>
      <c r="N226" t="str" cm="1">
        <f t="array" ref="N226">_xlfn.IFS(I226 = "Exc", "Excelsa", I226 = "Ara", "Arabica", I226 = "Lib","Liberica",I226 = "Rob", "Robusta")</f>
        <v>Liberica</v>
      </c>
      <c r="O226" t="str" cm="1">
        <f t="array" ref="O226">_xlfn.IFS(J226 = "M", "Medium", J226 = "L", "Light", J226 = "D","Dark")</f>
        <v>Dark</v>
      </c>
      <c r="P226" t="str">
        <f>_xlfn.XLOOKUP(Orders[[#This Row],[Customer ID]], customers!$A$2:$A$1001, customers!$I$2:$I$1001, "", 0)</f>
        <v>Yes</v>
      </c>
    </row>
    <row r="227" spans="1:16" x14ac:dyDescent="0.3">
      <c r="A227" s="2" t="s">
        <v>1759</v>
      </c>
      <c r="B227" s="8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INDEX(products!$A$2:$G$49, MATCH(orders!$D227, products!$A$2:$A$49, 0), MATCH(orders!I$1, products!$A$1:$G$1, 0))</f>
        <v>Rob</v>
      </c>
      <c r="J227" t="str">
        <f>INDEX(products!$A$2:$G$49, MATCH(orders!$D227, products!$A$2:$A$49, 0), MATCH(orders!J$1, products!$A$1:$G$1, 0))</f>
        <v>L</v>
      </c>
      <c r="K227" s="1">
        <f>INDEX(products!$A$2:$G$49, MATCH(orders!$D227, products!$A$2:$A$49, 0), MATCH(orders!K$1, products!$A$1:$G$1, 0))</f>
        <v>0.2</v>
      </c>
      <c r="L227" s="5">
        <f>INDEX(products!$A$2:$G$49, MATCH(orders!$D227, products!$A$2:$A$49, 0), MATCH(orders!L$1, products!$A$1:$G$1, 0))</f>
        <v>3.5849999999999995</v>
      </c>
      <c r="M227" s="10">
        <f t="shared" si="3"/>
        <v>14.339999999999998</v>
      </c>
      <c r="N227" t="str" cm="1">
        <f t="array" ref="N227">_xlfn.IFS(I227 = "Exc", "Excelsa", I227 = "Ara", "Arabica", I227 = "Lib","Liberica",I227 = "Rob", "Robusta")</f>
        <v>Robusta</v>
      </c>
      <c r="O227" t="str" cm="1">
        <f t="array" ref="O227">_xlfn.IFS(J227 = "M", "Medium", J227 = "L", "Light", J227 = "D","Dark")</f>
        <v>Light</v>
      </c>
      <c r="P227" t="str">
        <f>_xlfn.XLOOKUP(Orders[[#This Row],[Customer ID]], customers!$A$2:$A$1001, customers!$I$2:$I$1001, "", 0)</f>
        <v>No</v>
      </c>
    </row>
    <row r="228" spans="1:16" x14ac:dyDescent="0.3">
      <c r="A228" s="2" t="s">
        <v>1765</v>
      </c>
      <c r="B228" s="8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INDEX(products!$A$2:$G$49, MATCH(orders!$D228, products!$A$2:$A$49, 0), MATCH(orders!I$1, products!$A$1:$G$1, 0))</f>
        <v>Ara</v>
      </c>
      <c r="J228" t="str">
        <f>INDEX(products!$A$2:$G$49, MATCH(orders!$D228, products!$A$2:$A$49, 0), MATCH(orders!J$1, products!$A$1:$G$1, 0))</f>
        <v>M</v>
      </c>
      <c r="K228" s="1">
        <f>INDEX(products!$A$2:$G$49, MATCH(orders!$D228, products!$A$2:$A$49, 0), MATCH(orders!K$1, products!$A$1:$G$1, 0))</f>
        <v>2.5</v>
      </c>
      <c r="L228" s="5">
        <f>INDEX(products!$A$2:$G$49, MATCH(orders!$D228, products!$A$2:$A$49, 0), MATCH(orders!L$1, products!$A$1:$G$1, 0))</f>
        <v>25.874999999999996</v>
      </c>
      <c r="M228" s="10">
        <f t="shared" si="3"/>
        <v>129.37499999999997</v>
      </c>
      <c r="N228" t="str" cm="1">
        <f t="array" ref="N228">_xlfn.IFS(I228 = "Exc", "Excelsa", I228 = "Ara", "Arabica", I228 = "Lib","Liberica",I228 = "Rob", "Robusta")</f>
        <v>Arabica</v>
      </c>
      <c r="O228" t="str" cm="1">
        <f t="array" ref="O228">_xlfn.IFS(J228 = "M", "Medium", J228 = "L", "Light", J228 = "D","Dark")</f>
        <v>Medium</v>
      </c>
      <c r="P228" t="str">
        <f>_xlfn.XLOOKUP(Orders[[#This Row],[Customer ID]], customers!$A$2:$A$1001, customers!$I$2:$I$1001, "", 0)</f>
        <v>No</v>
      </c>
    </row>
    <row r="229" spans="1:16" x14ac:dyDescent="0.3">
      <c r="A229" s="2" t="s">
        <v>1771</v>
      </c>
      <c r="B229" s="8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INDEX(products!$A$2:$G$49, MATCH(orders!$D229, products!$A$2:$A$49, 0), MATCH(orders!I$1, products!$A$1:$G$1, 0))</f>
        <v>Rob</v>
      </c>
      <c r="J229" t="str">
        <f>INDEX(products!$A$2:$G$49, MATCH(orders!$D229, products!$A$2:$A$49, 0), MATCH(orders!J$1, products!$A$1:$G$1, 0))</f>
        <v>D</v>
      </c>
      <c r="K229" s="1">
        <f>INDEX(products!$A$2:$G$49, MATCH(orders!$D229, products!$A$2:$A$49, 0), MATCH(orders!K$1, products!$A$1:$G$1, 0))</f>
        <v>0.2</v>
      </c>
      <c r="L229" s="5">
        <f>INDEX(products!$A$2:$G$49, MATCH(orders!$D229, products!$A$2:$A$49, 0), MATCH(orders!L$1, products!$A$1:$G$1, 0))</f>
        <v>2.6849999999999996</v>
      </c>
      <c r="M229" s="10">
        <f t="shared" si="3"/>
        <v>16.11</v>
      </c>
      <c r="N229" t="str" cm="1">
        <f t="array" ref="N229">_xlfn.IFS(I229 = "Exc", "Excelsa", I229 = "Ara", "Arabica", I229 = "Lib","Liberica",I229 = "Rob", "Robusta")</f>
        <v>Robusta</v>
      </c>
      <c r="O229" t="str" cm="1">
        <f t="array" ref="O229">_xlfn.IFS(J229 = "M", "Medium", J229 = "L", "Light", J229 = "D","Dark")</f>
        <v>Dark</v>
      </c>
      <c r="P229" t="str">
        <f>_xlfn.XLOOKUP(Orders[[#This Row],[Customer ID]], customers!$A$2:$A$1001, customers!$I$2:$I$1001, "", 0)</f>
        <v>Yes</v>
      </c>
    </row>
    <row r="230" spans="1:16" x14ac:dyDescent="0.3">
      <c r="A230" s="2" t="s">
        <v>1777</v>
      </c>
      <c r="B230" s="8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INDEX(products!$A$2:$G$49, MATCH(orders!$D230, products!$A$2:$A$49, 0), MATCH(orders!I$1, products!$A$1:$G$1, 0))</f>
        <v>Rob</v>
      </c>
      <c r="J230" t="str">
        <f>INDEX(products!$A$2:$G$49, MATCH(orders!$D230, products!$A$2:$A$49, 0), MATCH(orders!J$1, products!$A$1:$G$1, 0))</f>
        <v>L</v>
      </c>
      <c r="K230" s="1">
        <f>INDEX(products!$A$2:$G$49, MATCH(orders!$D230, products!$A$2:$A$49, 0), MATCH(orders!K$1, products!$A$1:$G$1, 0))</f>
        <v>0.2</v>
      </c>
      <c r="L230" s="5">
        <f>INDEX(products!$A$2:$G$49, MATCH(orders!$D230, products!$A$2:$A$49, 0), MATCH(orders!L$1, products!$A$1:$G$1, 0))</f>
        <v>3.5849999999999995</v>
      </c>
      <c r="M230" s="10">
        <f t="shared" si="3"/>
        <v>17.924999999999997</v>
      </c>
      <c r="N230" t="str" cm="1">
        <f t="array" ref="N230">_xlfn.IFS(I230 = "Exc", "Excelsa", I230 = "Ara", "Arabica", I230 = "Lib","Liberica",I230 = "Rob", "Robusta")</f>
        <v>Robusta</v>
      </c>
      <c r="O230" t="str" cm="1">
        <f t="array" ref="O230">_xlfn.IFS(J230 = "M", "Medium", J230 = "L", "Light", J230 = "D","Dark")</f>
        <v>Light</v>
      </c>
      <c r="P230" t="str">
        <f>_xlfn.XLOOKUP(Orders[[#This Row],[Customer ID]], customers!$A$2:$A$1001, customers!$I$2:$I$1001, "", 0)</f>
        <v>No</v>
      </c>
    </row>
    <row r="231" spans="1:16" x14ac:dyDescent="0.3">
      <c r="A231" s="2" t="s">
        <v>1783</v>
      </c>
      <c r="B231" s="8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INDEX(products!$A$2:$G$49, MATCH(orders!$D231, products!$A$2:$A$49, 0), MATCH(orders!I$1, products!$A$1:$G$1, 0))</f>
        <v>Lib</v>
      </c>
      <c r="J231" t="str">
        <f>INDEX(products!$A$2:$G$49, MATCH(orders!$D231, products!$A$2:$A$49, 0), MATCH(orders!J$1, products!$A$1:$G$1, 0))</f>
        <v>M</v>
      </c>
      <c r="K231" s="1">
        <f>INDEX(products!$A$2:$G$49, MATCH(orders!$D231, products!$A$2:$A$49, 0), MATCH(orders!K$1, products!$A$1:$G$1, 0))</f>
        <v>0.2</v>
      </c>
      <c r="L231" s="5">
        <f>INDEX(products!$A$2:$G$49, MATCH(orders!$D231, products!$A$2:$A$49, 0), MATCH(orders!L$1, products!$A$1:$G$1, 0))</f>
        <v>4.3650000000000002</v>
      </c>
      <c r="M231" s="10">
        <f t="shared" si="3"/>
        <v>8.73</v>
      </c>
      <c r="N231" t="str" cm="1">
        <f t="array" ref="N231">_xlfn.IFS(I231 = "Exc", "Excelsa", I231 = "Ara", "Arabica", I231 = "Lib","Liberica",I231 = "Rob", "Robusta")</f>
        <v>Liberica</v>
      </c>
      <c r="O231" t="str" cm="1">
        <f t="array" ref="O231">_xlfn.IFS(J231 = "M", "Medium", J231 = "L", "Light", J231 = "D","Dark")</f>
        <v>Medium</v>
      </c>
      <c r="P231" t="str">
        <f>_xlfn.XLOOKUP(Orders[[#This Row],[Customer ID]], customers!$A$2:$A$1001, customers!$I$2:$I$1001, "", 0)</f>
        <v>No</v>
      </c>
    </row>
    <row r="232" spans="1:16" x14ac:dyDescent="0.3">
      <c r="A232" s="2" t="s">
        <v>1789</v>
      </c>
      <c r="B232" s="8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INDEX(products!$A$2:$G$49, MATCH(orders!$D232, products!$A$2:$A$49, 0), MATCH(orders!I$1, products!$A$1:$G$1, 0))</f>
        <v>Ara</v>
      </c>
      <c r="J232" t="str">
        <f>INDEX(products!$A$2:$G$49, MATCH(orders!$D232, products!$A$2:$A$49, 0), MATCH(orders!J$1, products!$A$1:$G$1, 0))</f>
        <v>M</v>
      </c>
      <c r="K232" s="1">
        <f>INDEX(products!$A$2:$G$49, MATCH(orders!$D232, products!$A$2:$A$49, 0), MATCH(orders!K$1, products!$A$1:$G$1, 0))</f>
        <v>2.5</v>
      </c>
      <c r="L232" s="5">
        <f>INDEX(products!$A$2:$G$49, MATCH(orders!$D232, products!$A$2:$A$49, 0), MATCH(orders!L$1, products!$A$1:$G$1, 0))</f>
        <v>25.874999999999996</v>
      </c>
      <c r="M232" s="10">
        <f t="shared" si="3"/>
        <v>51.749999999999993</v>
      </c>
      <c r="N232" t="str" cm="1">
        <f t="array" ref="N232">_xlfn.IFS(I232 = "Exc", "Excelsa", I232 = "Ara", "Arabica", I232 = "Lib","Liberica",I232 = "Rob", "Robusta")</f>
        <v>Arabica</v>
      </c>
      <c r="O232" t="str" cm="1">
        <f t="array" ref="O232">_xlfn.IFS(J232 = "M", "Medium", J232 = "L", "Light", J232 = "D","Dark")</f>
        <v>Medium</v>
      </c>
      <c r="P232" t="str">
        <f>_xlfn.XLOOKUP(Orders[[#This Row],[Customer ID]], customers!$A$2:$A$1001, customers!$I$2:$I$1001, "", 0)</f>
        <v>No</v>
      </c>
    </row>
    <row r="233" spans="1:16" x14ac:dyDescent="0.3">
      <c r="A233" s="2" t="s">
        <v>1795</v>
      </c>
      <c r="B233" s="8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INDEX(products!$A$2:$G$49, MATCH(orders!$D233, products!$A$2:$A$49, 0), MATCH(orders!I$1, products!$A$1:$G$1, 0))</f>
        <v>Lib</v>
      </c>
      <c r="J233" t="str">
        <f>INDEX(products!$A$2:$G$49, MATCH(orders!$D233, products!$A$2:$A$49, 0), MATCH(orders!J$1, products!$A$1:$G$1, 0))</f>
        <v>M</v>
      </c>
      <c r="K233" s="1">
        <f>INDEX(products!$A$2:$G$49, MATCH(orders!$D233, products!$A$2:$A$49, 0), MATCH(orders!K$1, products!$A$1:$G$1, 0))</f>
        <v>0.2</v>
      </c>
      <c r="L233" s="5">
        <f>INDEX(products!$A$2:$G$49, MATCH(orders!$D233, products!$A$2:$A$49, 0), MATCH(orders!L$1, products!$A$1:$G$1, 0))</f>
        <v>4.3650000000000002</v>
      </c>
      <c r="M233" s="10">
        <f t="shared" si="3"/>
        <v>8.73</v>
      </c>
      <c r="N233" t="str" cm="1">
        <f t="array" ref="N233">_xlfn.IFS(I233 = "Exc", "Excelsa", I233 = "Ara", "Arabica", I233 = "Lib","Liberica",I233 = "Rob", "Robusta")</f>
        <v>Liberica</v>
      </c>
      <c r="O233" t="str" cm="1">
        <f t="array" ref="O233">_xlfn.IFS(J233 = "M", "Medium", J233 = "L", "Light", J233 = "D","Dark")</f>
        <v>Medium</v>
      </c>
      <c r="P233" t="str">
        <f>_xlfn.XLOOKUP(Orders[[#This Row],[Customer ID]], customers!$A$2:$A$1001, customers!$I$2:$I$1001, "", 0)</f>
        <v>Yes</v>
      </c>
    </row>
    <row r="234" spans="1:16" x14ac:dyDescent="0.3">
      <c r="A234" s="2" t="s">
        <v>1800</v>
      </c>
      <c r="B234" s="8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INDEX(products!$A$2:$G$49, MATCH(orders!$D234, products!$A$2:$A$49, 0), MATCH(orders!I$1, products!$A$1:$G$1, 0))</f>
        <v>Lib</v>
      </c>
      <c r="J234" t="str">
        <f>INDEX(products!$A$2:$G$49, MATCH(orders!$D234, products!$A$2:$A$49, 0), MATCH(orders!J$1, products!$A$1:$G$1, 0))</f>
        <v>L</v>
      </c>
      <c r="K234" s="1">
        <f>INDEX(products!$A$2:$G$49, MATCH(orders!$D234, products!$A$2:$A$49, 0), MATCH(orders!K$1, products!$A$1:$G$1, 0))</f>
        <v>0.2</v>
      </c>
      <c r="L234" s="5">
        <f>INDEX(products!$A$2:$G$49, MATCH(orders!$D234, products!$A$2:$A$49, 0), MATCH(orders!L$1, products!$A$1:$G$1, 0))</f>
        <v>4.7549999999999999</v>
      </c>
      <c r="M234" s="10">
        <f t="shared" si="3"/>
        <v>23.774999999999999</v>
      </c>
      <c r="N234" t="str" cm="1">
        <f t="array" ref="N234">_xlfn.IFS(I234 = "Exc", "Excelsa", I234 = "Ara", "Arabica", I234 = "Lib","Liberica",I234 = "Rob", "Robusta")</f>
        <v>Liberica</v>
      </c>
      <c r="O234" t="str" cm="1">
        <f t="array" ref="O234">_xlfn.IFS(J234 = "M", "Medium", J234 = "L", "Light", J234 = "D","Dark")</f>
        <v>Light</v>
      </c>
      <c r="P234" t="str">
        <f>_xlfn.XLOOKUP(Orders[[#This Row],[Customer ID]], customers!$A$2:$A$1001, customers!$I$2:$I$1001, "", 0)</f>
        <v>No</v>
      </c>
    </row>
    <row r="235" spans="1:16" x14ac:dyDescent="0.3">
      <c r="A235" s="2" t="s">
        <v>1806</v>
      </c>
      <c r="B235" s="8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INDEX(products!$A$2:$G$49, MATCH(orders!$D235, products!$A$2:$A$49, 0), MATCH(orders!I$1, products!$A$1:$G$1, 0))</f>
        <v>Exc</v>
      </c>
      <c r="J235" t="str">
        <f>INDEX(products!$A$2:$G$49, MATCH(orders!$D235, products!$A$2:$A$49, 0), MATCH(orders!J$1, products!$A$1:$G$1, 0))</f>
        <v>M</v>
      </c>
      <c r="K235" s="1">
        <f>INDEX(products!$A$2:$G$49, MATCH(orders!$D235, products!$A$2:$A$49, 0), MATCH(orders!K$1, products!$A$1:$G$1, 0))</f>
        <v>0.2</v>
      </c>
      <c r="L235" s="5">
        <f>INDEX(products!$A$2:$G$49, MATCH(orders!$D235, products!$A$2:$A$49, 0), MATCH(orders!L$1, products!$A$1:$G$1, 0))</f>
        <v>4.125</v>
      </c>
      <c r="M235" s="10">
        <f t="shared" si="3"/>
        <v>20.625</v>
      </c>
      <c r="N235" t="str" cm="1">
        <f t="array" ref="N235">_xlfn.IFS(I235 = "Exc", "Excelsa", I235 = "Ara", "Arabica", I235 = "Lib","Liberica",I235 = "Rob", "Robusta")</f>
        <v>Excelsa</v>
      </c>
      <c r="O235" t="str" cm="1">
        <f t="array" ref="O235">_xlfn.IFS(J235 = "M", "Medium", J235 = "L", "Light", J235 = "D","Dark")</f>
        <v>Medium</v>
      </c>
      <c r="P235" t="str">
        <f>_xlfn.XLOOKUP(Orders[[#This Row],[Customer ID]], customers!$A$2:$A$1001, customers!$I$2:$I$1001, "", 0)</f>
        <v>No</v>
      </c>
    </row>
    <row r="236" spans="1:16" x14ac:dyDescent="0.3">
      <c r="A236" s="2" t="s">
        <v>1812</v>
      </c>
      <c r="B236" s="8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INDEX(products!$A$2:$G$49, MATCH(orders!$D236, products!$A$2:$A$49, 0), MATCH(orders!I$1, products!$A$1:$G$1, 0))</f>
        <v>Lib</v>
      </c>
      <c r="J236" t="str">
        <f>INDEX(products!$A$2:$G$49, MATCH(orders!$D236, products!$A$2:$A$49, 0), MATCH(orders!J$1, products!$A$1:$G$1, 0))</f>
        <v>L</v>
      </c>
      <c r="K236" s="1">
        <f>INDEX(products!$A$2:$G$49, MATCH(orders!$D236, products!$A$2:$A$49, 0), MATCH(orders!K$1, products!$A$1:$G$1, 0))</f>
        <v>2.5</v>
      </c>
      <c r="L236" s="5">
        <f>INDEX(products!$A$2:$G$49, MATCH(orders!$D236, products!$A$2:$A$49, 0), MATCH(orders!L$1, products!$A$1:$G$1, 0))</f>
        <v>36.454999999999998</v>
      </c>
      <c r="M236" s="10">
        <f t="shared" si="3"/>
        <v>36.454999999999998</v>
      </c>
      <c r="N236" t="str" cm="1">
        <f t="array" ref="N236">_xlfn.IFS(I236 = "Exc", "Excelsa", I236 = "Ara", "Arabica", I236 = "Lib","Liberica",I236 = "Rob", "Robusta")</f>
        <v>Liberica</v>
      </c>
      <c r="O236" t="str" cm="1">
        <f t="array" ref="O236">_xlfn.IFS(J236 = "M", "Medium", J236 = "L", "Light", J236 = "D","Dark")</f>
        <v>Light</v>
      </c>
      <c r="P236" t="str">
        <f>_xlfn.XLOOKUP(Orders[[#This Row],[Customer ID]], customers!$A$2:$A$1001, customers!$I$2:$I$1001, "", 0)</f>
        <v>No</v>
      </c>
    </row>
    <row r="237" spans="1:16" x14ac:dyDescent="0.3">
      <c r="A237" s="2" t="s">
        <v>1818</v>
      </c>
      <c r="B237" s="8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INDEX(products!$A$2:$G$49, MATCH(orders!$D237, products!$A$2:$A$49, 0), MATCH(orders!I$1, products!$A$1:$G$1, 0))</f>
        <v>Lib</v>
      </c>
      <c r="J237" t="str">
        <f>INDEX(products!$A$2:$G$49, MATCH(orders!$D237, products!$A$2:$A$49, 0), MATCH(orders!J$1, products!$A$1:$G$1, 0))</f>
        <v>L</v>
      </c>
      <c r="K237" s="1">
        <f>INDEX(products!$A$2:$G$49, MATCH(orders!$D237, products!$A$2:$A$49, 0), MATCH(orders!K$1, products!$A$1:$G$1, 0))</f>
        <v>2.5</v>
      </c>
      <c r="L237" s="5">
        <f>INDEX(products!$A$2:$G$49, MATCH(orders!$D237, products!$A$2:$A$49, 0), MATCH(orders!L$1, products!$A$1:$G$1, 0))</f>
        <v>36.454999999999998</v>
      </c>
      <c r="M237" s="10">
        <f t="shared" si="3"/>
        <v>182.27499999999998</v>
      </c>
      <c r="N237" t="str" cm="1">
        <f t="array" ref="N237">_xlfn.IFS(I237 = "Exc", "Excelsa", I237 = "Ara", "Arabica", I237 = "Lib","Liberica",I237 = "Rob", "Robusta")</f>
        <v>Liberica</v>
      </c>
      <c r="O237" t="str" cm="1">
        <f t="array" ref="O237">_xlfn.IFS(J237 = "M", "Medium", J237 = "L", "Light", J237 = "D","Dark")</f>
        <v>Light</v>
      </c>
      <c r="P237" t="str">
        <f>_xlfn.XLOOKUP(Orders[[#This Row],[Customer ID]], customers!$A$2:$A$1001, customers!$I$2:$I$1001, "", 0)</f>
        <v>No</v>
      </c>
    </row>
    <row r="238" spans="1:16" x14ac:dyDescent="0.3">
      <c r="A238" s="2" t="s">
        <v>1822</v>
      </c>
      <c r="B238" s="8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INDEX(products!$A$2:$G$49, MATCH(orders!$D238, products!$A$2:$A$49, 0), MATCH(orders!I$1, products!$A$1:$G$1, 0))</f>
        <v>Lib</v>
      </c>
      <c r="J238" t="str">
        <f>INDEX(products!$A$2:$G$49, MATCH(orders!$D238, products!$A$2:$A$49, 0), MATCH(orders!J$1, products!$A$1:$G$1, 0))</f>
        <v>D</v>
      </c>
      <c r="K238" s="1">
        <f>INDEX(products!$A$2:$G$49, MATCH(orders!$D238, products!$A$2:$A$49, 0), MATCH(orders!K$1, products!$A$1:$G$1, 0))</f>
        <v>2.5</v>
      </c>
      <c r="L238" s="5">
        <f>INDEX(products!$A$2:$G$49, MATCH(orders!$D238, products!$A$2:$A$49, 0), MATCH(orders!L$1, products!$A$1:$G$1, 0))</f>
        <v>29.784999999999997</v>
      </c>
      <c r="M238" s="10">
        <f t="shared" si="3"/>
        <v>89.35499999999999</v>
      </c>
      <c r="N238" t="str" cm="1">
        <f t="array" ref="N238">_xlfn.IFS(I238 = "Exc", "Excelsa", I238 = "Ara", "Arabica", I238 = "Lib","Liberica",I238 = "Rob", "Robusta")</f>
        <v>Liberica</v>
      </c>
      <c r="O238" t="str" cm="1">
        <f t="array" ref="O238">_xlfn.IFS(J238 = "M", "Medium", J238 = "L", "Light", J238 = "D","Dark")</f>
        <v>Dark</v>
      </c>
      <c r="P238" t="str">
        <f>_xlfn.XLOOKUP(Orders[[#This Row],[Customer ID]], customers!$A$2:$A$1001, customers!$I$2:$I$1001, "", 0)</f>
        <v>No</v>
      </c>
    </row>
    <row r="239" spans="1:16" x14ac:dyDescent="0.3">
      <c r="A239" s="2" t="s">
        <v>1828</v>
      </c>
      <c r="B239" s="8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INDEX(products!$A$2:$G$49, MATCH(orders!$D239, products!$A$2:$A$49, 0), MATCH(orders!I$1, products!$A$1:$G$1, 0))</f>
        <v>Rob</v>
      </c>
      <c r="J239" t="str">
        <f>INDEX(products!$A$2:$G$49, MATCH(orders!$D239, products!$A$2:$A$49, 0), MATCH(orders!J$1, products!$A$1:$G$1, 0))</f>
        <v>L</v>
      </c>
      <c r="K239" s="1">
        <f>INDEX(products!$A$2:$G$49, MATCH(orders!$D239, products!$A$2:$A$49, 0), MATCH(orders!K$1, products!$A$1:$G$1, 0))</f>
        <v>0.2</v>
      </c>
      <c r="L239" s="5">
        <f>INDEX(products!$A$2:$G$49, MATCH(orders!$D239, products!$A$2:$A$49, 0), MATCH(orders!L$1, products!$A$1:$G$1, 0))</f>
        <v>3.5849999999999995</v>
      </c>
      <c r="M239" s="10">
        <f t="shared" si="3"/>
        <v>3.5849999999999995</v>
      </c>
      <c r="N239" t="str" cm="1">
        <f t="array" ref="N239">_xlfn.IFS(I239 = "Exc", "Excelsa", I239 = "Ara", "Arabica", I239 = "Lib","Liberica",I239 = "Rob", "Robusta")</f>
        <v>Robusta</v>
      </c>
      <c r="O239" t="str" cm="1">
        <f t="array" ref="O239">_xlfn.IFS(J239 = "M", "Medium", J239 = "L", "Light", J239 = "D","Dark")</f>
        <v>Light</v>
      </c>
      <c r="P239" t="str">
        <f>_xlfn.XLOOKUP(Orders[[#This Row],[Customer ID]], customers!$A$2:$A$1001, customers!$I$2:$I$1001, "", 0)</f>
        <v>Yes</v>
      </c>
    </row>
    <row r="240" spans="1:16" x14ac:dyDescent="0.3">
      <c r="A240" s="2" t="s">
        <v>1833</v>
      </c>
      <c r="B240" s="8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INDEX(products!$A$2:$G$49, MATCH(orders!$D240, products!$A$2:$A$49, 0), MATCH(orders!I$1, products!$A$1:$G$1, 0))</f>
        <v>Rob</v>
      </c>
      <c r="J240" t="str">
        <f>INDEX(products!$A$2:$G$49, MATCH(orders!$D240, products!$A$2:$A$49, 0), MATCH(orders!J$1, products!$A$1:$G$1, 0))</f>
        <v>M</v>
      </c>
      <c r="K240" s="1">
        <f>INDEX(products!$A$2:$G$49, MATCH(orders!$D240, products!$A$2:$A$49, 0), MATCH(orders!K$1, products!$A$1:$G$1, 0))</f>
        <v>2.5</v>
      </c>
      <c r="L240" s="5">
        <f>INDEX(products!$A$2:$G$49, MATCH(orders!$D240, products!$A$2:$A$49, 0), MATCH(orders!L$1, products!$A$1:$G$1, 0))</f>
        <v>22.884999999999998</v>
      </c>
      <c r="M240" s="10">
        <f t="shared" si="3"/>
        <v>45.769999999999996</v>
      </c>
      <c r="N240" t="str" cm="1">
        <f t="array" ref="N240">_xlfn.IFS(I240 = "Exc", "Excelsa", I240 = "Ara", "Arabica", I240 = "Lib","Liberica",I240 = "Rob", "Robusta")</f>
        <v>Robusta</v>
      </c>
      <c r="O240" t="str" cm="1">
        <f t="array" ref="O240">_xlfn.IFS(J240 = "M", "Medium", J240 = "L", "Light", J240 = "D","Dark")</f>
        <v>Medium</v>
      </c>
      <c r="P240" t="str">
        <f>_xlfn.XLOOKUP(Orders[[#This Row],[Customer ID]], customers!$A$2:$A$1001, customers!$I$2:$I$1001, "", 0)</f>
        <v>Yes</v>
      </c>
    </row>
    <row r="241" spans="1:16" x14ac:dyDescent="0.3">
      <c r="A241" s="2" t="s">
        <v>1839</v>
      </c>
      <c r="B241" s="8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INDEX(products!$A$2:$G$49, MATCH(orders!$D241, products!$A$2:$A$49, 0), MATCH(orders!I$1, products!$A$1:$G$1, 0))</f>
        <v>Exc</v>
      </c>
      <c r="J241" t="str">
        <f>INDEX(products!$A$2:$G$49, MATCH(orders!$D241, products!$A$2:$A$49, 0), MATCH(orders!J$1, products!$A$1:$G$1, 0))</f>
        <v>L</v>
      </c>
      <c r="K241" s="1">
        <f>INDEX(products!$A$2:$G$49, MATCH(orders!$D241, products!$A$2:$A$49, 0), MATCH(orders!K$1, products!$A$1:$G$1, 0))</f>
        <v>1</v>
      </c>
      <c r="L241" s="5">
        <f>INDEX(products!$A$2:$G$49, MATCH(orders!$D241, products!$A$2:$A$49, 0), MATCH(orders!L$1, products!$A$1:$G$1, 0))</f>
        <v>14.85</v>
      </c>
      <c r="M241" s="10">
        <f t="shared" si="3"/>
        <v>59.4</v>
      </c>
      <c r="N241" t="str" cm="1">
        <f t="array" ref="N241">_xlfn.IFS(I241 = "Exc", "Excelsa", I241 = "Ara", "Arabica", I241 = "Lib","Liberica",I241 = "Rob", "Robusta")</f>
        <v>Excelsa</v>
      </c>
      <c r="O241" t="str" cm="1">
        <f t="array" ref="O241">_xlfn.IFS(J241 = "M", "Medium", J241 = "L", "Light", J241 = "D","Dark")</f>
        <v>Light</v>
      </c>
      <c r="P241" t="str">
        <f>_xlfn.XLOOKUP(Orders[[#This Row],[Customer ID]], customers!$A$2:$A$1001, customers!$I$2:$I$1001, "", 0)</f>
        <v>No</v>
      </c>
    </row>
    <row r="242" spans="1:16" x14ac:dyDescent="0.3">
      <c r="A242" s="2" t="s">
        <v>1845</v>
      </c>
      <c r="B242" s="8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INDEX(products!$A$2:$G$49, MATCH(orders!$D242, products!$A$2:$A$49, 0), MATCH(orders!I$1, products!$A$1:$G$1, 0))</f>
        <v>Ara</v>
      </c>
      <c r="J242" t="str">
        <f>INDEX(products!$A$2:$G$49, MATCH(orders!$D242, products!$A$2:$A$49, 0), MATCH(orders!J$1, products!$A$1:$G$1, 0))</f>
        <v>M</v>
      </c>
      <c r="K242" s="1">
        <f>INDEX(products!$A$2:$G$49, MATCH(orders!$D242, products!$A$2:$A$49, 0), MATCH(orders!K$1, products!$A$1:$G$1, 0))</f>
        <v>2.5</v>
      </c>
      <c r="L242" s="5">
        <f>INDEX(products!$A$2:$G$49, MATCH(orders!$D242, products!$A$2:$A$49, 0), MATCH(orders!L$1, products!$A$1:$G$1, 0))</f>
        <v>25.874999999999996</v>
      </c>
      <c r="M242" s="10">
        <f t="shared" si="3"/>
        <v>155.24999999999997</v>
      </c>
      <c r="N242" t="str" cm="1">
        <f t="array" ref="N242">_xlfn.IFS(I242 = "Exc", "Excelsa", I242 = "Ara", "Arabica", I242 = "Lib","Liberica",I242 = "Rob", "Robusta")</f>
        <v>Arabica</v>
      </c>
      <c r="O242" t="str" cm="1">
        <f t="array" ref="O242">_xlfn.IFS(J242 = "M", "Medium", J242 = "L", "Light", J242 = "D","Dark")</f>
        <v>Medium</v>
      </c>
      <c r="P242" t="str">
        <f>_xlfn.XLOOKUP(Orders[[#This Row],[Customer ID]], customers!$A$2:$A$1001, customers!$I$2:$I$1001, "", 0)</f>
        <v>Yes</v>
      </c>
    </row>
    <row r="243" spans="1:16" x14ac:dyDescent="0.3">
      <c r="A243" s="2" t="s">
        <v>1849</v>
      </c>
      <c r="B243" s="8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INDEX(products!$A$2:$G$49, MATCH(orders!$D243, products!$A$2:$A$49, 0), MATCH(orders!I$1, products!$A$1:$G$1, 0))</f>
        <v>Rob</v>
      </c>
      <c r="J243" t="str">
        <f>INDEX(products!$A$2:$G$49, MATCH(orders!$D243, products!$A$2:$A$49, 0), MATCH(orders!J$1, products!$A$1:$G$1, 0))</f>
        <v>M</v>
      </c>
      <c r="K243" s="1">
        <f>INDEX(products!$A$2:$G$49, MATCH(orders!$D243, products!$A$2:$A$49, 0), MATCH(orders!K$1, products!$A$1:$G$1, 0))</f>
        <v>2.5</v>
      </c>
      <c r="L243" s="5">
        <f>INDEX(products!$A$2:$G$49, MATCH(orders!$D243, products!$A$2:$A$49, 0), MATCH(orders!L$1, products!$A$1:$G$1, 0))</f>
        <v>22.884999999999998</v>
      </c>
      <c r="M243" s="10">
        <f t="shared" si="3"/>
        <v>45.769999999999996</v>
      </c>
      <c r="N243" t="str" cm="1">
        <f t="array" ref="N243">_xlfn.IFS(I243 = "Exc", "Excelsa", I243 = "Ara", "Arabica", I243 = "Lib","Liberica",I243 = "Rob", "Robusta")</f>
        <v>Robusta</v>
      </c>
      <c r="O243" t="str" cm="1">
        <f t="array" ref="O243">_xlfn.IFS(J243 = "M", "Medium", J243 = "L", "Light", J243 = "D","Dark")</f>
        <v>Medium</v>
      </c>
      <c r="P243" t="str">
        <f>_xlfn.XLOOKUP(Orders[[#This Row],[Customer ID]], customers!$A$2:$A$1001, customers!$I$2:$I$1001, "", 0)</f>
        <v>No</v>
      </c>
    </row>
    <row r="244" spans="1:16" x14ac:dyDescent="0.3">
      <c r="A244" s="2" t="s">
        <v>1854</v>
      </c>
      <c r="B244" s="8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INDEX(products!$A$2:$G$49, MATCH(orders!$D244, products!$A$2:$A$49, 0), MATCH(orders!I$1, products!$A$1:$G$1, 0))</f>
        <v>Exc</v>
      </c>
      <c r="J244" t="str">
        <f>INDEX(products!$A$2:$G$49, MATCH(orders!$D244, products!$A$2:$A$49, 0), MATCH(orders!J$1, products!$A$1:$G$1, 0))</f>
        <v>D</v>
      </c>
      <c r="K244" s="1">
        <f>INDEX(products!$A$2:$G$49, MATCH(orders!$D244, products!$A$2:$A$49, 0), MATCH(orders!K$1, products!$A$1:$G$1, 0))</f>
        <v>1</v>
      </c>
      <c r="L244" s="5">
        <f>INDEX(products!$A$2:$G$49, MATCH(orders!$D244, products!$A$2:$A$49, 0), MATCH(orders!L$1, products!$A$1:$G$1, 0))</f>
        <v>12.15</v>
      </c>
      <c r="M244" s="10">
        <f t="shared" si="3"/>
        <v>36.450000000000003</v>
      </c>
      <c r="N244" t="str" cm="1">
        <f t="array" ref="N244">_xlfn.IFS(I244 = "Exc", "Excelsa", I244 = "Ara", "Arabica", I244 = "Lib","Liberica",I244 = "Rob", "Robusta")</f>
        <v>Excelsa</v>
      </c>
      <c r="O244" t="str" cm="1">
        <f t="array" ref="O244">_xlfn.IFS(J244 = "M", "Medium", J244 = "L", "Light", J244 = "D","Dark")</f>
        <v>Dark</v>
      </c>
      <c r="P244" t="str">
        <f>_xlfn.XLOOKUP(Orders[[#This Row],[Customer ID]], customers!$A$2:$A$1001, customers!$I$2:$I$1001, "", 0)</f>
        <v>Yes</v>
      </c>
    </row>
    <row r="245" spans="1:16" x14ac:dyDescent="0.3">
      <c r="A245" s="2" t="s">
        <v>1860</v>
      </c>
      <c r="B245" s="8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INDEX(products!$A$2:$G$49, MATCH(orders!$D245, products!$A$2:$A$49, 0), MATCH(orders!I$1, products!$A$1:$G$1, 0))</f>
        <v>Exc</v>
      </c>
      <c r="J245" t="str">
        <f>INDEX(products!$A$2:$G$49, MATCH(orders!$D245, products!$A$2:$A$49, 0), MATCH(orders!J$1, products!$A$1:$G$1, 0))</f>
        <v>D</v>
      </c>
      <c r="K245" s="1">
        <f>INDEX(products!$A$2:$G$49, MATCH(orders!$D245, products!$A$2:$A$49, 0), MATCH(orders!K$1, products!$A$1:$G$1, 0))</f>
        <v>0.5</v>
      </c>
      <c r="L245" s="5">
        <f>INDEX(products!$A$2:$G$49, MATCH(orders!$D245, products!$A$2:$A$49, 0), MATCH(orders!L$1, products!$A$1:$G$1, 0))</f>
        <v>7.29</v>
      </c>
      <c r="M245" s="10">
        <f t="shared" si="3"/>
        <v>29.16</v>
      </c>
      <c r="N245" t="str" cm="1">
        <f t="array" ref="N245">_xlfn.IFS(I245 = "Exc", "Excelsa", I245 = "Ara", "Arabica", I245 = "Lib","Liberica",I245 = "Rob", "Robusta")</f>
        <v>Excelsa</v>
      </c>
      <c r="O245" t="str" cm="1">
        <f t="array" ref="O245">_xlfn.IFS(J245 = "M", "Medium", J245 = "L", "Light", J245 = "D","Dark")</f>
        <v>Dark</v>
      </c>
      <c r="P245" t="str">
        <f>_xlfn.XLOOKUP(Orders[[#This Row],[Customer ID]], customers!$A$2:$A$1001, customers!$I$2:$I$1001, "", 0)</f>
        <v>Yes</v>
      </c>
    </row>
    <row r="246" spans="1:16" x14ac:dyDescent="0.3">
      <c r="A246" s="2" t="s">
        <v>1866</v>
      </c>
      <c r="B246" s="8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INDEX(products!$A$2:$G$49, MATCH(orders!$D246, products!$A$2:$A$49, 0), MATCH(orders!I$1, products!$A$1:$G$1, 0))</f>
        <v>Lib</v>
      </c>
      <c r="J246" t="str">
        <f>INDEX(products!$A$2:$G$49, MATCH(orders!$D246, products!$A$2:$A$49, 0), MATCH(orders!J$1, products!$A$1:$G$1, 0))</f>
        <v>M</v>
      </c>
      <c r="K246" s="1">
        <f>INDEX(products!$A$2:$G$49, MATCH(orders!$D246, products!$A$2:$A$49, 0), MATCH(orders!K$1, products!$A$1:$G$1, 0))</f>
        <v>2.5</v>
      </c>
      <c r="L246" s="5">
        <f>INDEX(products!$A$2:$G$49, MATCH(orders!$D246, products!$A$2:$A$49, 0), MATCH(orders!L$1, products!$A$1:$G$1, 0))</f>
        <v>33.464999999999996</v>
      </c>
      <c r="M246" s="10">
        <f t="shared" si="3"/>
        <v>133.85999999999999</v>
      </c>
      <c r="N246" t="str" cm="1">
        <f t="array" ref="N246">_xlfn.IFS(I246 = "Exc", "Excelsa", I246 = "Ara", "Arabica", I246 = "Lib","Liberica",I246 = "Rob", "Robusta")</f>
        <v>Liberica</v>
      </c>
      <c r="O246" t="str" cm="1">
        <f t="array" ref="O246">_xlfn.IFS(J246 = "M", "Medium", J246 = "L", "Light", J246 = "D","Dark")</f>
        <v>Medium</v>
      </c>
      <c r="P246" t="str">
        <f>_xlfn.XLOOKUP(Orders[[#This Row],[Customer ID]], customers!$A$2:$A$1001, customers!$I$2:$I$1001, "", 0)</f>
        <v>No</v>
      </c>
    </row>
    <row r="247" spans="1:16" x14ac:dyDescent="0.3">
      <c r="A247" s="2" t="s">
        <v>1872</v>
      </c>
      <c r="B247" s="8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INDEX(products!$A$2:$G$49, MATCH(orders!$D247, products!$A$2:$A$49, 0), MATCH(orders!I$1, products!$A$1:$G$1, 0))</f>
        <v>Lib</v>
      </c>
      <c r="J247" t="str">
        <f>INDEX(products!$A$2:$G$49, MATCH(orders!$D247, products!$A$2:$A$49, 0), MATCH(orders!J$1, products!$A$1:$G$1, 0))</f>
        <v>L</v>
      </c>
      <c r="K247" s="1">
        <f>INDEX(products!$A$2:$G$49, MATCH(orders!$D247, products!$A$2:$A$49, 0), MATCH(orders!K$1, products!$A$1:$G$1, 0))</f>
        <v>0.2</v>
      </c>
      <c r="L247" s="5">
        <f>INDEX(products!$A$2:$G$49, MATCH(orders!$D247, products!$A$2:$A$49, 0), MATCH(orders!L$1, products!$A$1:$G$1, 0))</f>
        <v>4.7549999999999999</v>
      </c>
      <c r="M247" s="10">
        <f t="shared" si="3"/>
        <v>23.774999999999999</v>
      </c>
      <c r="N247" t="str" cm="1">
        <f t="array" ref="N247">_xlfn.IFS(I247 = "Exc", "Excelsa", I247 = "Ara", "Arabica", I247 = "Lib","Liberica",I247 = "Rob", "Robusta")</f>
        <v>Liberica</v>
      </c>
      <c r="O247" t="str" cm="1">
        <f t="array" ref="O247">_xlfn.IFS(J247 = "M", "Medium", J247 = "L", "Light", J247 = "D","Dark")</f>
        <v>Light</v>
      </c>
      <c r="P247" t="str">
        <f>_xlfn.XLOOKUP(Orders[[#This Row],[Customer ID]], customers!$A$2:$A$1001, customers!$I$2:$I$1001, "", 0)</f>
        <v>Yes</v>
      </c>
    </row>
    <row r="248" spans="1:16" x14ac:dyDescent="0.3">
      <c r="A248" s="2" t="s">
        <v>1878</v>
      </c>
      <c r="B248" s="8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INDEX(products!$A$2:$G$49, MATCH(orders!$D248, products!$A$2:$A$49, 0), MATCH(orders!I$1, products!$A$1:$G$1, 0))</f>
        <v>Lib</v>
      </c>
      <c r="J248" t="str">
        <f>INDEX(products!$A$2:$G$49, MATCH(orders!$D248, products!$A$2:$A$49, 0), MATCH(orders!J$1, products!$A$1:$G$1, 0))</f>
        <v>D</v>
      </c>
      <c r="K248" s="1">
        <f>INDEX(products!$A$2:$G$49, MATCH(orders!$D248, products!$A$2:$A$49, 0), MATCH(orders!K$1, products!$A$1:$G$1, 0))</f>
        <v>1</v>
      </c>
      <c r="L248" s="5">
        <f>INDEX(products!$A$2:$G$49, MATCH(orders!$D248, products!$A$2:$A$49, 0), MATCH(orders!L$1, products!$A$1:$G$1, 0))</f>
        <v>12.95</v>
      </c>
      <c r="M248" s="10">
        <f t="shared" si="3"/>
        <v>38.849999999999994</v>
      </c>
      <c r="N248" t="str" cm="1">
        <f t="array" ref="N248">_xlfn.IFS(I248 = "Exc", "Excelsa", I248 = "Ara", "Arabica", I248 = "Lib","Liberica",I248 = "Rob", "Robusta")</f>
        <v>Liberica</v>
      </c>
      <c r="O248" t="str" cm="1">
        <f t="array" ref="O248">_xlfn.IFS(J248 = "M", "Medium", J248 = "L", "Light", J248 = "D","Dark")</f>
        <v>Dark</v>
      </c>
      <c r="P248" t="str">
        <f>_xlfn.XLOOKUP(Orders[[#This Row],[Customer ID]], customers!$A$2:$A$1001, customers!$I$2:$I$1001, "", 0)</f>
        <v>No</v>
      </c>
    </row>
    <row r="249" spans="1:16" x14ac:dyDescent="0.3">
      <c r="A249" s="2" t="s">
        <v>1884</v>
      </c>
      <c r="B249" s="8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INDEX(products!$A$2:$G$49, MATCH(orders!$D249, products!$A$2:$A$49, 0), MATCH(orders!I$1, products!$A$1:$G$1, 0))</f>
        <v>Rob</v>
      </c>
      <c r="J249" t="str">
        <f>INDEX(products!$A$2:$G$49, MATCH(orders!$D249, products!$A$2:$A$49, 0), MATCH(orders!J$1, products!$A$1:$G$1, 0))</f>
        <v>L</v>
      </c>
      <c r="K249" s="1">
        <f>INDEX(products!$A$2:$G$49, MATCH(orders!$D249, products!$A$2:$A$49, 0), MATCH(orders!K$1, products!$A$1:$G$1, 0))</f>
        <v>0.2</v>
      </c>
      <c r="L249" s="5">
        <f>INDEX(products!$A$2:$G$49, MATCH(orders!$D249, products!$A$2:$A$49, 0), MATCH(orders!L$1, products!$A$1:$G$1, 0))</f>
        <v>3.5849999999999995</v>
      </c>
      <c r="M249" s="10">
        <f t="shared" si="3"/>
        <v>21.509999999999998</v>
      </c>
      <c r="N249" t="str" cm="1">
        <f t="array" ref="N249">_xlfn.IFS(I249 = "Exc", "Excelsa", I249 = "Ara", "Arabica", I249 = "Lib","Liberica",I249 = "Rob", "Robusta")</f>
        <v>Robusta</v>
      </c>
      <c r="O249" t="str" cm="1">
        <f t="array" ref="O249">_xlfn.IFS(J249 = "M", "Medium", J249 = "L", "Light", J249 = "D","Dark")</f>
        <v>Light</v>
      </c>
      <c r="P249" t="str">
        <f>_xlfn.XLOOKUP(Orders[[#This Row],[Customer ID]], customers!$A$2:$A$1001, customers!$I$2:$I$1001, "", 0)</f>
        <v>Yes</v>
      </c>
    </row>
    <row r="250" spans="1:16" x14ac:dyDescent="0.3">
      <c r="A250" s="2" t="s">
        <v>1889</v>
      </c>
      <c r="B250" s="8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INDEX(products!$A$2:$G$49, MATCH(orders!$D250, products!$A$2:$A$49, 0), MATCH(orders!I$1, products!$A$1:$G$1, 0))</f>
        <v>Ara</v>
      </c>
      <c r="J250" t="str">
        <f>INDEX(products!$A$2:$G$49, MATCH(orders!$D250, products!$A$2:$A$49, 0), MATCH(orders!J$1, products!$A$1:$G$1, 0))</f>
        <v>D</v>
      </c>
      <c r="K250" s="1">
        <f>INDEX(products!$A$2:$G$49, MATCH(orders!$D250, products!$A$2:$A$49, 0), MATCH(orders!K$1, products!$A$1:$G$1, 0))</f>
        <v>1</v>
      </c>
      <c r="L250" s="5">
        <f>INDEX(products!$A$2:$G$49, MATCH(orders!$D250, products!$A$2:$A$49, 0), MATCH(orders!L$1, products!$A$1:$G$1, 0))</f>
        <v>9.9499999999999993</v>
      </c>
      <c r="M250" s="10">
        <f t="shared" si="3"/>
        <v>9.9499999999999993</v>
      </c>
      <c r="N250" t="str" cm="1">
        <f t="array" ref="N250">_xlfn.IFS(I250 = "Exc", "Excelsa", I250 = "Ara", "Arabica", I250 = "Lib","Liberica",I250 = "Rob", "Robusta")</f>
        <v>Arabica</v>
      </c>
      <c r="O250" t="str" cm="1">
        <f t="array" ref="O250">_xlfn.IFS(J250 = "M", "Medium", J250 = "L", "Light", J250 = "D","Dark")</f>
        <v>Dark</v>
      </c>
      <c r="P250" t="str">
        <f>_xlfn.XLOOKUP(Orders[[#This Row],[Customer ID]], customers!$A$2:$A$1001, customers!$I$2:$I$1001, "", 0)</f>
        <v>Yes</v>
      </c>
    </row>
    <row r="251" spans="1:16" x14ac:dyDescent="0.3">
      <c r="A251" s="2" t="s">
        <v>1895</v>
      </c>
      <c r="B251" s="8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INDEX(products!$A$2:$G$49, MATCH(orders!$D251, products!$A$2:$A$49, 0), MATCH(orders!I$1, products!$A$1:$G$1, 0))</f>
        <v>Lib</v>
      </c>
      <c r="J251" t="str">
        <f>INDEX(products!$A$2:$G$49, MATCH(orders!$D251, products!$A$2:$A$49, 0), MATCH(orders!J$1, products!$A$1:$G$1, 0))</f>
        <v>L</v>
      </c>
      <c r="K251" s="1">
        <f>INDEX(products!$A$2:$G$49, MATCH(orders!$D251, products!$A$2:$A$49, 0), MATCH(orders!K$1, products!$A$1:$G$1, 0))</f>
        <v>1</v>
      </c>
      <c r="L251" s="5">
        <f>INDEX(products!$A$2:$G$49, MATCH(orders!$D251, products!$A$2:$A$49, 0), MATCH(orders!L$1, products!$A$1:$G$1, 0))</f>
        <v>15.85</v>
      </c>
      <c r="M251" s="10">
        <f t="shared" si="3"/>
        <v>15.85</v>
      </c>
      <c r="N251" t="str" cm="1">
        <f t="array" ref="N251">_xlfn.IFS(I251 = "Exc", "Excelsa", I251 = "Ara", "Arabica", I251 = "Lib","Liberica",I251 = "Rob", "Robusta")</f>
        <v>Liberica</v>
      </c>
      <c r="O251" t="str" cm="1">
        <f t="array" ref="O251">_xlfn.IFS(J251 = "M", "Medium", J251 = "L", "Light", J251 = "D","Dark")</f>
        <v>Light</v>
      </c>
      <c r="P251" t="str">
        <f>_xlfn.XLOOKUP(Orders[[#This Row],[Customer ID]], customers!$A$2:$A$1001, customers!$I$2:$I$1001, "", 0)</f>
        <v>Yes</v>
      </c>
    </row>
    <row r="252" spans="1:16" x14ac:dyDescent="0.3">
      <c r="A252" s="2" t="s">
        <v>1900</v>
      </c>
      <c r="B252" s="8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INDEX(products!$A$2:$G$49, MATCH(orders!$D252, products!$A$2:$A$49, 0), MATCH(orders!I$1, products!$A$1:$G$1, 0))</f>
        <v>Rob</v>
      </c>
      <c r="J252" t="str">
        <f>INDEX(products!$A$2:$G$49, MATCH(orders!$D252, products!$A$2:$A$49, 0), MATCH(orders!J$1, products!$A$1:$G$1, 0))</f>
        <v>M</v>
      </c>
      <c r="K252" s="1">
        <f>INDEX(products!$A$2:$G$49, MATCH(orders!$D252, products!$A$2:$A$49, 0), MATCH(orders!K$1, products!$A$1:$G$1, 0))</f>
        <v>0.2</v>
      </c>
      <c r="L252" s="5">
        <f>INDEX(products!$A$2:$G$49, MATCH(orders!$D252, products!$A$2:$A$49, 0), MATCH(orders!L$1, products!$A$1:$G$1, 0))</f>
        <v>2.9849999999999999</v>
      </c>
      <c r="M252" s="10">
        <f t="shared" si="3"/>
        <v>2.9849999999999999</v>
      </c>
      <c r="N252" t="str" cm="1">
        <f t="array" ref="N252">_xlfn.IFS(I252 = "Exc", "Excelsa", I252 = "Ara", "Arabica", I252 = "Lib","Liberica",I252 = "Rob", "Robusta")</f>
        <v>Robusta</v>
      </c>
      <c r="O252" t="str" cm="1">
        <f t="array" ref="O252">_xlfn.IFS(J252 = "M", "Medium", J252 = "L", "Light", J252 = "D","Dark")</f>
        <v>Medium</v>
      </c>
      <c r="P252" t="str">
        <f>_xlfn.XLOOKUP(Orders[[#This Row],[Customer ID]], customers!$A$2:$A$1001, customers!$I$2:$I$1001, "", 0)</f>
        <v>Yes</v>
      </c>
    </row>
    <row r="253" spans="1:16" x14ac:dyDescent="0.3">
      <c r="A253" s="2" t="s">
        <v>1906</v>
      </c>
      <c r="B253" s="8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INDEX(products!$A$2:$G$49, MATCH(orders!$D253, products!$A$2:$A$49, 0), MATCH(orders!I$1, products!$A$1:$G$1, 0))</f>
        <v>Exc</v>
      </c>
      <c r="J253" t="str">
        <f>INDEX(products!$A$2:$G$49, MATCH(orders!$D253, products!$A$2:$A$49, 0), MATCH(orders!J$1, products!$A$1:$G$1, 0))</f>
        <v>M</v>
      </c>
      <c r="K253" s="1">
        <f>INDEX(products!$A$2:$G$49, MATCH(orders!$D253, products!$A$2:$A$49, 0), MATCH(orders!K$1, products!$A$1:$G$1, 0))</f>
        <v>1</v>
      </c>
      <c r="L253" s="5">
        <f>INDEX(products!$A$2:$G$49, MATCH(orders!$D253, products!$A$2:$A$49, 0), MATCH(orders!L$1, products!$A$1:$G$1, 0))</f>
        <v>13.75</v>
      </c>
      <c r="M253" s="10">
        <f t="shared" si="3"/>
        <v>68.75</v>
      </c>
      <c r="N253" t="str" cm="1">
        <f t="array" ref="N253">_xlfn.IFS(I253 = "Exc", "Excelsa", I253 = "Ara", "Arabica", I253 = "Lib","Liberica",I253 = "Rob", "Robusta")</f>
        <v>Excelsa</v>
      </c>
      <c r="O253" t="str" cm="1">
        <f t="array" ref="O253">_xlfn.IFS(J253 = "M", "Medium", J253 = "L", "Light", J253 = "D","Dark")</f>
        <v>Medium</v>
      </c>
      <c r="P253" t="str">
        <f>_xlfn.XLOOKUP(Orders[[#This Row],[Customer ID]], customers!$A$2:$A$1001, customers!$I$2:$I$1001, "", 0)</f>
        <v>Yes</v>
      </c>
    </row>
    <row r="254" spans="1:16" x14ac:dyDescent="0.3">
      <c r="A254" s="2" t="s">
        <v>1912</v>
      </c>
      <c r="B254" s="8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INDEX(products!$A$2:$G$49, MATCH(orders!$D254, products!$A$2:$A$49, 0), MATCH(orders!I$1, products!$A$1:$G$1, 0))</f>
        <v>Ara</v>
      </c>
      <c r="J254" t="str">
        <f>INDEX(products!$A$2:$G$49, MATCH(orders!$D254, products!$A$2:$A$49, 0), MATCH(orders!J$1, products!$A$1:$G$1, 0))</f>
        <v>D</v>
      </c>
      <c r="K254" s="1">
        <f>INDEX(products!$A$2:$G$49, MATCH(orders!$D254, products!$A$2:$A$49, 0), MATCH(orders!K$1, products!$A$1:$G$1, 0))</f>
        <v>1</v>
      </c>
      <c r="L254" s="5">
        <f>INDEX(products!$A$2:$G$49, MATCH(orders!$D254, products!$A$2:$A$49, 0), MATCH(orders!L$1, products!$A$1:$G$1, 0))</f>
        <v>9.9499999999999993</v>
      </c>
      <c r="M254" s="10">
        <f t="shared" si="3"/>
        <v>29.849999999999998</v>
      </c>
      <c r="N254" t="str" cm="1">
        <f t="array" ref="N254">_xlfn.IFS(I254 = "Exc", "Excelsa", I254 = "Ara", "Arabica", I254 = "Lib","Liberica",I254 = "Rob", "Robusta")</f>
        <v>Arabica</v>
      </c>
      <c r="O254" t="str" cm="1">
        <f t="array" ref="O254">_xlfn.IFS(J254 = "M", "Medium", J254 = "L", "Light", J254 = "D","Dark")</f>
        <v>Dark</v>
      </c>
      <c r="P254" t="str">
        <f>_xlfn.XLOOKUP(Orders[[#This Row],[Customer ID]], customers!$A$2:$A$1001, customers!$I$2:$I$1001, "", 0)</f>
        <v>No</v>
      </c>
    </row>
    <row r="255" spans="1:16" x14ac:dyDescent="0.3">
      <c r="A255" s="2" t="s">
        <v>1917</v>
      </c>
      <c r="B255" s="8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INDEX(products!$A$2:$G$49, MATCH(orders!$D255, products!$A$2:$A$49, 0), MATCH(orders!I$1, products!$A$1:$G$1, 0))</f>
        <v>Lib</v>
      </c>
      <c r="J255" t="str">
        <f>INDEX(products!$A$2:$G$49, MATCH(orders!$D255, products!$A$2:$A$49, 0), MATCH(orders!J$1, products!$A$1:$G$1, 0))</f>
        <v>M</v>
      </c>
      <c r="K255" s="1">
        <f>INDEX(products!$A$2:$G$49, MATCH(orders!$D255, products!$A$2:$A$49, 0), MATCH(orders!K$1, products!$A$1:$G$1, 0))</f>
        <v>1</v>
      </c>
      <c r="L255" s="5">
        <f>INDEX(products!$A$2:$G$49, MATCH(orders!$D255, products!$A$2:$A$49, 0), MATCH(orders!L$1, products!$A$1:$G$1, 0))</f>
        <v>14.55</v>
      </c>
      <c r="M255" s="10">
        <f t="shared" si="3"/>
        <v>58.2</v>
      </c>
      <c r="N255" t="str" cm="1">
        <f t="array" ref="N255">_xlfn.IFS(I255 = "Exc", "Excelsa", I255 = "Ara", "Arabica", I255 = "Lib","Liberica",I255 = "Rob", "Robusta")</f>
        <v>Liberica</v>
      </c>
      <c r="O255" t="str" cm="1">
        <f t="array" ref="O255">_xlfn.IFS(J255 = "M", "Medium", J255 = "L", "Light", J255 = "D","Dark")</f>
        <v>Medium</v>
      </c>
      <c r="P255" t="str">
        <f>_xlfn.XLOOKUP(Orders[[#This Row],[Customer ID]], customers!$A$2:$A$1001, customers!$I$2:$I$1001, "", 0)</f>
        <v>No</v>
      </c>
    </row>
    <row r="256" spans="1:16" x14ac:dyDescent="0.3">
      <c r="A256" s="2" t="s">
        <v>1923</v>
      </c>
      <c r="B256" s="8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INDEX(products!$A$2:$G$49, MATCH(orders!$D256, products!$A$2:$A$49, 0), MATCH(orders!I$1, products!$A$1:$G$1, 0))</f>
        <v>Rob</v>
      </c>
      <c r="J256" t="str">
        <f>INDEX(products!$A$2:$G$49, MATCH(orders!$D256, products!$A$2:$A$49, 0), MATCH(orders!J$1, products!$A$1:$G$1, 0))</f>
        <v>L</v>
      </c>
      <c r="K256" s="1">
        <f>INDEX(products!$A$2:$G$49, MATCH(orders!$D256, products!$A$2:$A$49, 0), MATCH(orders!K$1, products!$A$1:$G$1, 0))</f>
        <v>0.5</v>
      </c>
      <c r="L256" s="5">
        <f>INDEX(products!$A$2:$G$49, MATCH(orders!$D256, products!$A$2:$A$49, 0), MATCH(orders!L$1, products!$A$1:$G$1, 0))</f>
        <v>7.169999999999999</v>
      </c>
      <c r="M256" s="10">
        <f t="shared" si="3"/>
        <v>28.679999999999996</v>
      </c>
      <c r="N256" t="str" cm="1">
        <f t="array" ref="N256">_xlfn.IFS(I256 = "Exc", "Excelsa", I256 = "Ara", "Arabica", I256 = "Lib","Liberica",I256 = "Rob", "Robusta")</f>
        <v>Robusta</v>
      </c>
      <c r="O256" t="str" cm="1">
        <f t="array" ref="O256">_xlfn.IFS(J256 = "M", "Medium", J256 = "L", "Light", J256 = "D","Dark")</f>
        <v>Light</v>
      </c>
      <c r="P256" t="str">
        <f>_xlfn.XLOOKUP(Orders[[#This Row],[Customer ID]], customers!$A$2:$A$1001, customers!$I$2:$I$1001, "", 0)</f>
        <v>No</v>
      </c>
    </row>
    <row r="257" spans="1:16" x14ac:dyDescent="0.3">
      <c r="A257" s="2" t="s">
        <v>1928</v>
      </c>
      <c r="B257" s="8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INDEX(products!$A$2:$G$49, MATCH(orders!$D257, products!$A$2:$A$49, 0), MATCH(orders!I$1, products!$A$1:$G$1, 0))</f>
        <v>Rob</v>
      </c>
      <c r="J257" t="str">
        <f>INDEX(products!$A$2:$G$49, MATCH(orders!$D257, products!$A$2:$A$49, 0), MATCH(orders!J$1, products!$A$1:$G$1, 0))</f>
        <v>L</v>
      </c>
      <c r="K257" s="1">
        <f>INDEX(products!$A$2:$G$49, MATCH(orders!$D257, products!$A$2:$A$49, 0), MATCH(orders!K$1, products!$A$1:$G$1, 0))</f>
        <v>0.5</v>
      </c>
      <c r="L257" s="5">
        <f>INDEX(products!$A$2:$G$49, MATCH(orders!$D257, products!$A$2:$A$49, 0), MATCH(orders!L$1, products!$A$1:$G$1, 0))</f>
        <v>7.169999999999999</v>
      </c>
      <c r="M257" s="10">
        <f t="shared" si="3"/>
        <v>21.509999999999998</v>
      </c>
      <c r="N257" t="str" cm="1">
        <f t="array" ref="N257">_xlfn.IFS(I257 = "Exc", "Excelsa", I257 = "Ara", "Arabica", I257 = "Lib","Liberica",I257 = "Rob", "Robusta")</f>
        <v>Robusta</v>
      </c>
      <c r="O257" t="str" cm="1">
        <f t="array" ref="O257">_xlfn.IFS(J257 = "M", "Medium", J257 = "L", "Light", J257 = "D","Dark")</f>
        <v>Light</v>
      </c>
      <c r="P257" t="str">
        <f>_xlfn.XLOOKUP(Orders[[#This Row],[Customer ID]], customers!$A$2:$A$1001, customers!$I$2:$I$1001, "", 0)</f>
        <v>No</v>
      </c>
    </row>
    <row r="258" spans="1:16" x14ac:dyDescent="0.3">
      <c r="A258" s="2" t="s">
        <v>1934</v>
      </c>
      <c r="B258" s="8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INDEX(products!$A$2:$G$49, MATCH(orders!$D258, products!$A$2:$A$49, 0), MATCH(orders!I$1, products!$A$1:$G$1, 0))</f>
        <v>Lib</v>
      </c>
      <c r="J258" t="str">
        <f>INDEX(products!$A$2:$G$49, MATCH(orders!$D258, products!$A$2:$A$49, 0), MATCH(orders!J$1, products!$A$1:$G$1, 0))</f>
        <v>M</v>
      </c>
      <c r="K258" s="1">
        <f>INDEX(products!$A$2:$G$49, MATCH(orders!$D258, products!$A$2:$A$49, 0), MATCH(orders!K$1, products!$A$1:$G$1, 0))</f>
        <v>0.5</v>
      </c>
      <c r="L258" s="5">
        <f>INDEX(products!$A$2:$G$49, MATCH(orders!$D258, products!$A$2:$A$49, 0), MATCH(orders!L$1, products!$A$1:$G$1, 0))</f>
        <v>8.73</v>
      </c>
      <c r="M258" s="10">
        <f t="shared" si="3"/>
        <v>17.46</v>
      </c>
      <c r="N258" t="str" cm="1">
        <f t="array" ref="N258">_xlfn.IFS(I258 = "Exc", "Excelsa", I258 = "Ara", "Arabica", I258 = "Lib","Liberica",I258 = "Rob", "Robusta")</f>
        <v>Liberica</v>
      </c>
      <c r="O258" t="str" cm="1">
        <f t="array" ref="O258">_xlfn.IFS(J258 = "M", "Medium", J258 = "L", "Light", J258 = "D","Dark")</f>
        <v>Medium</v>
      </c>
      <c r="P258" t="str">
        <f>_xlfn.XLOOKUP(Orders[[#This Row],[Customer ID]], customers!$A$2:$A$1001, customers!$I$2:$I$1001, "", 0)</f>
        <v>Yes</v>
      </c>
    </row>
    <row r="259" spans="1:16" x14ac:dyDescent="0.3">
      <c r="A259" s="2" t="s">
        <v>1940</v>
      </c>
      <c r="B259" s="8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INDEX(products!$A$2:$G$49, MATCH(orders!$D259, products!$A$2:$A$49, 0), MATCH(orders!I$1, products!$A$1:$G$1, 0))</f>
        <v>Exc</v>
      </c>
      <c r="J259" t="str">
        <f>INDEX(products!$A$2:$G$49, MATCH(orders!$D259, products!$A$2:$A$49, 0), MATCH(orders!J$1, products!$A$1:$G$1, 0))</f>
        <v>D</v>
      </c>
      <c r="K259" s="1">
        <f>INDEX(products!$A$2:$G$49, MATCH(orders!$D259, products!$A$2:$A$49, 0), MATCH(orders!K$1, products!$A$1:$G$1, 0))</f>
        <v>2.5</v>
      </c>
      <c r="L259" s="5">
        <f>INDEX(products!$A$2:$G$49, MATCH(orders!$D259, products!$A$2:$A$49, 0), MATCH(orders!L$1, products!$A$1:$G$1, 0))</f>
        <v>27.945</v>
      </c>
      <c r="M259" s="10">
        <f t="shared" ref="M259:M322" si="4">L259*E259</f>
        <v>27.945</v>
      </c>
      <c r="N259" t="str" cm="1">
        <f t="array" ref="N259">_xlfn.IFS(I259 = "Exc", "Excelsa", I259 = "Ara", "Arabica", I259 = "Lib","Liberica",I259 = "Rob", "Robusta")</f>
        <v>Excelsa</v>
      </c>
      <c r="O259" t="str" cm="1">
        <f t="array" ref="O259">_xlfn.IFS(J259 = "M", "Medium", J259 = "L", "Light", J259 = "D","Dark")</f>
        <v>Dark</v>
      </c>
      <c r="P259" t="str">
        <f>_xlfn.XLOOKUP(Orders[[#This Row],[Customer ID]], customers!$A$2:$A$1001, customers!$I$2:$I$1001, "", 0)</f>
        <v>Yes</v>
      </c>
    </row>
    <row r="260" spans="1:16" x14ac:dyDescent="0.3">
      <c r="A260" s="2" t="s">
        <v>1946</v>
      </c>
      <c r="B260" s="8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INDEX(products!$A$2:$G$49, MATCH(orders!$D260, products!$A$2:$A$49, 0), MATCH(orders!I$1, products!$A$1:$G$1, 0))</f>
        <v>Exc</v>
      </c>
      <c r="J260" t="str">
        <f>INDEX(products!$A$2:$G$49, MATCH(orders!$D260, products!$A$2:$A$49, 0), MATCH(orders!J$1, products!$A$1:$G$1, 0))</f>
        <v>D</v>
      </c>
      <c r="K260" s="1">
        <f>INDEX(products!$A$2:$G$49, MATCH(orders!$D260, products!$A$2:$A$49, 0), MATCH(orders!K$1, products!$A$1:$G$1, 0))</f>
        <v>2.5</v>
      </c>
      <c r="L260" s="5">
        <f>INDEX(products!$A$2:$G$49, MATCH(orders!$D260, products!$A$2:$A$49, 0), MATCH(orders!L$1, products!$A$1:$G$1, 0))</f>
        <v>27.945</v>
      </c>
      <c r="M260" s="10">
        <f t="shared" si="4"/>
        <v>139.72499999999999</v>
      </c>
      <c r="N260" t="str" cm="1">
        <f t="array" ref="N260">_xlfn.IFS(I260 = "Exc", "Excelsa", I260 = "Ara", "Arabica", I260 = "Lib","Liberica",I260 = "Rob", "Robusta")</f>
        <v>Excelsa</v>
      </c>
      <c r="O260" t="str" cm="1">
        <f t="array" ref="O260">_xlfn.IFS(J260 = "M", "Medium", J260 = "L", "Light", J260 = "D","Dark")</f>
        <v>Dark</v>
      </c>
      <c r="P260" t="str">
        <f>_xlfn.XLOOKUP(Orders[[#This Row],[Customer ID]], customers!$A$2:$A$1001, customers!$I$2:$I$1001, "", 0)</f>
        <v>No</v>
      </c>
    </row>
    <row r="261" spans="1:16" x14ac:dyDescent="0.3">
      <c r="A261" s="2" t="s">
        <v>1952</v>
      </c>
      <c r="B261" s="8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INDEX(products!$A$2:$G$49, MATCH(orders!$D261, products!$A$2:$A$49, 0), MATCH(orders!I$1, products!$A$1:$G$1, 0))</f>
        <v>Rob</v>
      </c>
      <c r="J261" t="str">
        <f>INDEX(products!$A$2:$G$49, MATCH(orders!$D261, products!$A$2:$A$49, 0), MATCH(orders!J$1, products!$A$1:$G$1, 0))</f>
        <v>M</v>
      </c>
      <c r="K261" s="1">
        <f>INDEX(products!$A$2:$G$49, MATCH(orders!$D261, products!$A$2:$A$49, 0), MATCH(orders!K$1, products!$A$1:$G$1, 0))</f>
        <v>0.2</v>
      </c>
      <c r="L261" s="5">
        <f>INDEX(products!$A$2:$G$49, MATCH(orders!$D261, products!$A$2:$A$49, 0), MATCH(orders!L$1, products!$A$1:$G$1, 0))</f>
        <v>2.9849999999999999</v>
      </c>
      <c r="M261" s="10">
        <f t="shared" si="4"/>
        <v>5.97</v>
      </c>
      <c r="N261" t="str" cm="1">
        <f t="array" ref="N261">_xlfn.IFS(I261 = "Exc", "Excelsa", I261 = "Ara", "Arabica", I261 = "Lib","Liberica",I261 = "Rob", "Robusta")</f>
        <v>Robusta</v>
      </c>
      <c r="O261" t="str" cm="1">
        <f t="array" ref="O261">_xlfn.IFS(J261 = "M", "Medium", J261 = "L", "Light", J261 = "D","Dark")</f>
        <v>Medium</v>
      </c>
      <c r="P261" t="str">
        <f>_xlfn.XLOOKUP(Orders[[#This Row],[Customer ID]], customers!$A$2:$A$1001, customers!$I$2:$I$1001, "", 0)</f>
        <v>No</v>
      </c>
    </row>
    <row r="262" spans="1:16" x14ac:dyDescent="0.3">
      <c r="A262" s="2" t="s">
        <v>1958</v>
      </c>
      <c r="B262" s="8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INDEX(products!$A$2:$G$49, MATCH(orders!$D262, products!$A$2:$A$49, 0), MATCH(orders!I$1, products!$A$1:$G$1, 0))</f>
        <v>Rob</v>
      </c>
      <c r="J262" t="str">
        <f>INDEX(products!$A$2:$G$49, MATCH(orders!$D262, products!$A$2:$A$49, 0), MATCH(orders!J$1, products!$A$1:$G$1, 0))</f>
        <v>L</v>
      </c>
      <c r="K262" s="1">
        <f>INDEX(products!$A$2:$G$49, MATCH(orders!$D262, products!$A$2:$A$49, 0), MATCH(orders!K$1, products!$A$1:$G$1, 0))</f>
        <v>2.5</v>
      </c>
      <c r="L262" s="5">
        <f>INDEX(products!$A$2:$G$49, MATCH(orders!$D262, products!$A$2:$A$49, 0), MATCH(orders!L$1, products!$A$1:$G$1, 0))</f>
        <v>27.484999999999996</v>
      </c>
      <c r="M262" s="10">
        <f t="shared" si="4"/>
        <v>27.484999999999996</v>
      </c>
      <c r="N262" t="str" cm="1">
        <f t="array" ref="N262">_xlfn.IFS(I262 = "Exc", "Excelsa", I262 = "Ara", "Arabica", I262 = "Lib","Liberica",I262 = "Rob", "Robusta")</f>
        <v>Robusta</v>
      </c>
      <c r="O262" t="str" cm="1">
        <f t="array" ref="O262">_xlfn.IFS(J262 = "M", "Medium", J262 = "L", "Light", J262 = "D","Dark")</f>
        <v>Light</v>
      </c>
      <c r="P262" t="str">
        <f>_xlfn.XLOOKUP(Orders[[#This Row],[Customer ID]], customers!$A$2:$A$1001, customers!$I$2:$I$1001, "", 0)</f>
        <v>Yes</v>
      </c>
    </row>
    <row r="263" spans="1:16" x14ac:dyDescent="0.3">
      <c r="A263" s="2" t="s">
        <v>1963</v>
      </c>
      <c r="B263" s="8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INDEX(products!$A$2:$G$49, MATCH(orders!$D263, products!$A$2:$A$49, 0), MATCH(orders!I$1, products!$A$1:$G$1, 0))</f>
        <v>Rob</v>
      </c>
      <c r="J263" t="str">
        <f>INDEX(products!$A$2:$G$49, MATCH(orders!$D263, products!$A$2:$A$49, 0), MATCH(orders!J$1, products!$A$1:$G$1, 0))</f>
        <v>L</v>
      </c>
      <c r="K263" s="1">
        <f>INDEX(products!$A$2:$G$49, MATCH(orders!$D263, products!$A$2:$A$49, 0), MATCH(orders!K$1, products!$A$1:$G$1, 0))</f>
        <v>1</v>
      </c>
      <c r="L263" s="5">
        <f>INDEX(products!$A$2:$G$49, MATCH(orders!$D263, products!$A$2:$A$49, 0), MATCH(orders!L$1, products!$A$1:$G$1, 0))</f>
        <v>11.95</v>
      </c>
      <c r="M263" s="10">
        <f t="shared" si="4"/>
        <v>59.75</v>
      </c>
      <c r="N263" t="str" cm="1">
        <f t="array" ref="N263">_xlfn.IFS(I263 = "Exc", "Excelsa", I263 = "Ara", "Arabica", I263 = "Lib","Liberica",I263 = "Rob", "Robusta")</f>
        <v>Robusta</v>
      </c>
      <c r="O263" t="str" cm="1">
        <f t="array" ref="O263">_xlfn.IFS(J263 = "M", "Medium", J263 = "L", "Light", J263 = "D","Dark")</f>
        <v>Light</v>
      </c>
      <c r="P263" t="str">
        <f>_xlfn.XLOOKUP(Orders[[#This Row],[Customer ID]], customers!$A$2:$A$1001, customers!$I$2:$I$1001, "", 0)</f>
        <v>Yes</v>
      </c>
    </row>
    <row r="264" spans="1:16" x14ac:dyDescent="0.3">
      <c r="A264" s="2" t="s">
        <v>1969</v>
      </c>
      <c r="B264" s="8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INDEX(products!$A$2:$G$49, MATCH(orders!$D264, products!$A$2:$A$49, 0), MATCH(orders!I$1, products!$A$1:$G$1, 0))</f>
        <v>Exc</v>
      </c>
      <c r="J264" t="str">
        <f>INDEX(products!$A$2:$G$49, MATCH(orders!$D264, products!$A$2:$A$49, 0), MATCH(orders!J$1, products!$A$1:$G$1, 0))</f>
        <v>M</v>
      </c>
      <c r="K264" s="1">
        <f>INDEX(products!$A$2:$G$49, MATCH(orders!$D264, products!$A$2:$A$49, 0), MATCH(orders!K$1, products!$A$1:$G$1, 0))</f>
        <v>1</v>
      </c>
      <c r="L264" s="5">
        <f>INDEX(products!$A$2:$G$49, MATCH(orders!$D264, products!$A$2:$A$49, 0), MATCH(orders!L$1, products!$A$1:$G$1, 0))</f>
        <v>13.75</v>
      </c>
      <c r="M264" s="10">
        <f t="shared" si="4"/>
        <v>41.25</v>
      </c>
      <c r="N264" t="str" cm="1">
        <f t="array" ref="N264">_xlfn.IFS(I264 = "Exc", "Excelsa", I264 = "Ara", "Arabica", I264 = "Lib","Liberica",I264 = "Rob", "Robusta")</f>
        <v>Excelsa</v>
      </c>
      <c r="O264" t="str" cm="1">
        <f t="array" ref="O264">_xlfn.IFS(J264 = "M", "Medium", J264 = "L", "Light", J264 = "D","Dark")</f>
        <v>Medium</v>
      </c>
      <c r="P264" t="str">
        <f>_xlfn.XLOOKUP(Orders[[#This Row],[Customer ID]], customers!$A$2:$A$1001, customers!$I$2:$I$1001, "", 0)</f>
        <v>No</v>
      </c>
    </row>
    <row r="265" spans="1:16" x14ac:dyDescent="0.3">
      <c r="A265" s="2" t="s">
        <v>1975</v>
      </c>
      <c r="B265" s="8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INDEX(products!$A$2:$G$49, MATCH(orders!$D265, products!$A$2:$A$49, 0), MATCH(orders!I$1, products!$A$1:$G$1, 0))</f>
        <v>Lib</v>
      </c>
      <c r="J265" t="str">
        <f>INDEX(products!$A$2:$G$49, MATCH(orders!$D265, products!$A$2:$A$49, 0), MATCH(orders!J$1, products!$A$1:$G$1, 0))</f>
        <v>M</v>
      </c>
      <c r="K265" s="1">
        <f>INDEX(products!$A$2:$G$49, MATCH(orders!$D265, products!$A$2:$A$49, 0), MATCH(orders!K$1, products!$A$1:$G$1, 0))</f>
        <v>2.5</v>
      </c>
      <c r="L265" s="5">
        <f>INDEX(products!$A$2:$G$49, MATCH(orders!$D265, products!$A$2:$A$49, 0), MATCH(orders!L$1, products!$A$1:$G$1, 0))</f>
        <v>33.464999999999996</v>
      </c>
      <c r="M265" s="10">
        <f t="shared" si="4"/>
        <v>133.85999999999999</v>
      </c>
      <c r="N265" t="str" cm="1">
        <f t="array" ref="N265">_xlfn.IFS(I265 = "Exc", "Excelsa", I265 = "Ara", "Arabica", I265 = "Lib","Liberica",I265 = "Rob", "Robusta")</f>
        <v>Liberica</v>
      </c>
      <c r="O265" t="str" cm="1">
        <f t="array" ref="O265">_xlfn.IFS(J265 = "M", "Medium", J265 = "L", "Light", J265 = "D","Dark")</f>
        <v>Medium</v>
      </c>
      <c r="P265" t="str">
        <f>_xlfn.XLOOKUP(Orders[[#This Row],[Customer ID]], customers!$A$2:$A$1001, customers!$I$2:$I$1001, "", 0)</f>
        <v>No</v>
      </c>
    </row>
    <row r="266" spans="1:16" x14ac:dyDescent="0.3">
      <c r="A266" s="2" t="s">
        <v>1980</v>
      </c>
      <c r="B266" s="8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INDEX(products!$A$2:$G$49, MATCH(orders!$D266, products!$A$2:$A$49, 0), MATCH(orders!I$1, products!$A$1:$G$1, 0))</f>
        <v>Rob</v>
      </c>
      <c r="J266" t="str">
        <f>INDEX(products!$A$2:$G$49, MATCH(orders!$D266, products!$A$2:$A$49, 0), MATCH(orders!J$1, products!$A$1:$G$1, 0))</f>
        <v>L</v>
      </c>
      <c r="K266" s="1">
        <f>INDEX(products!$A$2:$G$49, MATCH(orders!$D266, products!$A$2:$A$49, 0), MATCH(orders!K$1, products!$A$1:$G$1, 0))</f>
        <v>1</v>
      </c>
      <c r="L266" s="5">
        <f>INDEX(products!$A$2:$G$49, MATCH(orders!$D266, products!$A$2:$A$49, 0), MATCH(orders!L$1, products!$A$1:$G$1, 0))</f>
        <v>11.95</v>
      </c>
      <c r="M266" s="10">
        <f t="shared" si="4"/>
        <v>59.75</v>
      </c>
      <c r="N266" t="str" cm="1">
        <f t="array" ref="N266">_xlfn.IFS(I266 = "Exc", "Excelsa", I266 = "Ara", "Arabica", I266 = "Lib","Liberica",I266 = "Rob", "Robusta")</f>
        <v>Robusta</v>
      </c>
      <c r="O266" t="str" cm="1">
        <f t="array" ref="O266">_xlfn.IFS(J266 = "M", "Medium", J266 = "L", "Light", J266 = "D","Dark")</f>
        <v>Light</v>
      </c>
      <c r="P266" t="str">
        <f>_xlfn.XLOOKUP(Orders[[#This Row],[Customer ID]], customers!$A$2:$A$1001, customers!$I$2:$I$1001, "", 0)</f>
        <v>Yes</v>
      </c>
    </row>
    <row r="267" spans="1:16" x14ac:dyDescent="0.3">
      <c r="A267" s="2" t="s">
        <v>1986</v>
      </c>
      <c r="B267" s="8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INDEX(products!$A$2:$G$49, MATCH(orders!$D267, products!$A$2:$A$49, 0), MATCH(orders!I$1, products!$A$1:$G$1, 0))</f>
        <v>Ara</v>
      </c>
      <c r="J267" t="str">
        <f>INDEX(products!$A$2:$G$49, MATCH(orders!$D267, products!$A$2:$A$49, 0), MATCH(orders!J$1, products!$A$1:$G$1, 0))</f>
        <v>D</v>
      </c>
      <c r="K267" s="1">
        <f>INDEX(products!$A$2:$G$49, MATCH(orders!$D267, products!$A$2:$A$49, 0), MATCH(orders!K$1, products!$A$1:$G$1, 0))</f>
        <v>0.5</v>
      </c>
      <c r="L267" s="5">
        <f>INDEX(products!$A$2:$G$49, MATCH(orders!$D267, products!$A$2:$A$49, 0), MATCH(orders!L$1, products!$A$1:$G$1, 0))</f>
        <v>5.97</v>
      </c>
      <c r="M267" s="10">
        <f t="shared" si="4"/>
        <v>5.97</v>
      </c>
      <c r="N267" t="str" cm="1">
        <f t="array" ref="N267">_xlfn.IFS(I267 = "Exc", "Excelsa", I267 = "Ara", "Arabica", I267 = "Lib","Liberica",I267 = "Rob", "Robusta")</f>
        <v>Arabica</v>
      </c>
      <c r="O267" t="str" cm="1">
        <f t="array" ref="O267">_xlfn.IFS(J267 = "M", "Medium", J267 = "L", "Light", J267 = "D","Dark")</f>
        <v>Dark</v>
      </c>
      <c r="P267" t="str">
        <f>_xlfn.XLOOKUP(Orders[[#This Row],[Customer ID]], customers!$A$2:$A$1001, customers!$I$2:$I$1001, "", 0)</f>
        <v>Yes</v>
      </c>
    </row>
    <row r="268" spans="1:16" x14ac:dyDescent="0.3">
      <c r="A268" s="2" t="s">
        <v>1992</v>
      </c>
      <c r="B268" s="8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INDEX(products!$A$2:$G$49, MATCH(orders!$D268, products!$A$2:$A$49, 0), MATCH(orders!I$1, products!$A$1:$G$1, 0))</f>
        <v>Exc</v>
      </c>
      <c r="J268" t="str">
        <f>INDEX(products!$A$2:$G$49, MATCH(orders!$D268, products!$A$2:$A$49, 0), MATCH(orders!J$1, products!$A$1:$G$1, 0))</f>
        <v>D</v>
      </c>
      <c r="K268" s="1">
        <f>INDEX(products!$A$2:$G$49, MATCH(orders!$D268, products!$A$2:$A$49, 0), MATCH(orders!K$1, products!$A$1:$G$1, 0))</f>
        <v>1</v>
      </c>
      <c r="L268" s="5">
        <f>INDEX(products!$A$2:$G$49, MATCH(orders!$D268, products!$A$2:$A$49, 0), MATCH(orders!L$1, products!$A$1:$G$1, 0))</f>
        <v>12.15</v>
      </c>
      <c r="M268" s="10">
        <f t="shared" si="4"/>
        <v>24.3</v>
      </c>
      <c r="N268" t="str" cm="1">
        <f t="array" ref="N268">_xlfn.IFS(I268 = "Exc", "Excelsa", I268 = "Ara", "Arabica", I268 = "Lib","Liberica",I268 = "Rob", "Robusta")</f>
        <v>Excelsa</v>
      </c>
      <c r="O268" t="str" cm="1">
        <f t="array" ref="O268">_xlfn.IFS(J268 = "M", "Medium", J268 = "L", "Light", J268 = "D","Dark")</f>
        <v>Dark</v>
      </c>
      <c r="P268" t="str">
        <f>_xlfn.XLOOKUP(Orders[[#This Row],[Customer ID]], customers!$A$2:$A$1001, customers!$I$2:$I$1001, "", 0)</f>
        <v>No</v>
      </c>
    </row>
    <row r="269" spans="1:16" x14ac:dyDescent="0.3">
      <c r="A269" s="2" t="s">
        <v>1998</v>
      </c>
      <c r="B269" s="8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INDEX(products!$A$2:$G$49, MATCH(orders!$D269, products!$A$2:$A$49, 0), MATCH(orders!I$1, products!$A$1:$G$1, 0))</f>
        <v>Exc</v>
      </c>
      <c r="J269" t="str">
        <f>INDEX(products!$A$2:$G$49, MATCH(orders!$D269, products!$A$2:$A$49, 0), MATCH(orders!J$1, products!$A$1:$G$1, 0))</f>
        <v>D</v>
      </c>
      <c r="K269" s="1">
        <f>INDEX(products!$A$2:$G$49, MATCH(orders!$D269, products!$A$2:$A$49, 0), MATCH(orders!K$1, products!$A$1:$G$1, 0))</f>
        <v>0.2</v>
      </c>
      <c r="L269" s="5">
        <f>INDEX(products!$A$2:$G$49, MATCH(orders!$D269, products!$A$2:$A$49, 0), MATCH(orders!L$1, products!$A$1:$G$1, 0))</f>
        <v>3.645</v>
      </c>
      <c r="M269" s="10">
        <f t="shared" si="4"/>
        <v>21.87</v>
      </c>
      <c r="N269" t="str" cm="1">
        <f t="array" ref="N269">_xlfn.IFS(I269 = "Exc", "Excelsa", I269 = "Ara", "Arabica", I269 = "Lib","Liberica",I269 = "Rob", "Robusta")</f>
        <v>Excelsa</v>
      </c>
      <c r="O269" t="str" cm="1">
        <f t="array" ref="O269">_xlfn.IFS(J269 = "M", "Medium", J269 = "L", "Light", J269 = "D","Dark")</f>
        <v>Dark</v>
      </c>
      <c r="P269" t="str">
        <f>_xlfn.XLOOKUP(Orders[[#This Row],[Customer ID]], customers!$A$2:$A$1001, customers!$I$2:$I$1001, "", 0)</f>
        <v>Yes</v>
      </c>
    </row>
    <row r="270" spans="1:16" x14ac:dyDescent="0.3">
      <c r="A270" s="2" t="s">
        <v>2004</v>
      </c>
      <c r="B270" s="8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INDEX(products!$A$2:$G$49, MATCH(orders!$D270, products!$A$2:$A$49, 0), MATCH(orders!I$1, products!$A$1:$G$1, 0))</f>
        <v>Ara</v>
      </c>
      <c r="J270" t="str">
        <f>INDEX(products!$A$2:$G$49, MATCH(orders!$D270, products!$A$2:$A$49, 0), MATCH(orders!J$1, products!$A$1:$G$1, 0))</f>
        <v>D</v>
      </c>
      <c r="K270" s="1">
        <f>INDEX(products!$A$2:$G$49, MATCH(orders!$D270, products!$A$2:$A$49, 0), MATCH(orders!K$1, products!$A$1:$G$1, 0))</f>
        <v>1</v>
      </c>
      <c r="L270" s="5">
        <f>INDEX(products!$A$2:$G$49, MATCH(orders!$D270, products!$A$2:$A$49, 0), MATCH(orders!L$1, products!$A$1:$G$1, 0))</f>
        <v>9.9499999999999993</v>
      </c>
      <c r="M270" s="10">
        <f t="shared" si="4"/>
        <v>19.899999999999999</v>
      </c>
      <c r="N270" t="str" cm="1">
        <f t="array" ref="N270">_xlfn.IFS(I270 = "Exc", "Excelsa", I270 = "Ara", "Arabica", I270 = "Lib","Liberica",I270 = "Rob", "Robusta")</f>
        <v>Arabica</v>
      </c>
      <c r="O270" t="str" cm="1">
        <f t="array" ref="O270">_xlfn.IFS(J270 = "M", "Medium", J270 = "L", "Light", J270 = "D","Dark")</f>
        <v>Dark</v>
      </c>
      <c r="P270" t="str">
        <f>_xlfn.XLOOKUP(Orders[[#This Row],[Customer ID]], customers!$A$2:$A$1001, customers!$I$2:$I$1001, "", 0)</f>
        <v>Yes</v>
      </c>
    </row>
    <row r="271" spans="1:16" x14ac:dyDescent="0.3">
      <c r="A271" s="2" t="s">
        <v>2009</v>
      </c>
      <c r="B271" s="8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INDEX(products!$A$2:$G$49, MATCH(orders!$D271, products!$A$2:$A$49, 0), MATCH(orders!I$1, products!$A$1:$G$1, 0))</f>
        <v>Ara</v>
      </c>
      <c r="J271" t="str">
        <f>INDEX(products!$A$2:$G$49, MATCH(orders!$D271, products!$A$2:$A$49, 0), MATCH(orders!J$1, products!$A$1:$G$1, 0))</f>
        <v>D</v>
      </c>
      <c r="K271" s="1">
        <f>INDEX(products!$A$2:$G$49, MATCH(orders!$D271, products!$A$2:$A$49, 0), MATCH(orders!K$1, products!$A$1:$G$1, 0))</f>
        <v>0.2</v>
      </c>
      <c r="L271" s="5">
        <f>INDEX(products!$A$2:$G$49, MATCH(orders!$D271, products!$A$2:$A$49, 0), MATCH(orders!L$1, products!$A$1:$G$1, 0))</f>
        <v>2.9849999999999999</v>
      </c>
      <c r="M271" s="10">
        <f t="shared" si="4"/>
        <v>5.97</v>
      </c>
      <c r="N271" t="str" cm="1">
        <f t="array" ref="N271">_xlfn.IFS(I271 = "Exc", "Excelsa", I271 = "Ara", "Arabica", I271 = "Lib","Liberica",I271 = "Rob", "Robusta")</f>
        <v>Arabica</v>
      </c>
      <c r="O271" t="str" cm="1">
        <f t="array" ref="O271">_xlfn.IFS(J271 = "M", "Medium", J271 = "L", "Light", J271 = "D","Dark")</f>
        <v>Dark</v>
      </c>
      <c r="P271" t="str">
        <f>_xlfn.XLOOKUP(Orders[[#This Row],[Customer ID]], customers!$A$2:$A$1001, customers!$I$2:$I$1001, "", 0)</f>
        <v>No</v>
      </c>
    </row>
    <row r="272" spans="1:16" x14ac:dyDescent="0.3">
      <c r="A272" s="2" t="s">
        <v>2015</v>
      </c>
      <c r="B272" s="8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INDEX(products!$A$2:$G$49, MATCH(orders!$D272, products!$A$2:$A$49, 0), MATCH(orders!I$1, products!$A$1:$G$1, 0))</f>
        <v>Exc</v>
      </c>
      <c r="J272" t="str">
        <f>INDEX(products!$A$2:$G$49, MATCH(orders!$D272, products!$A$2:$A$49, 0), MATCH(orders!J$1, products!$A$1:$G$1, 0))</f>
        <v>D</v>
      </c>
      <c r="K272" s="1">
        <f>INDEX(products!$A$2:$G$49, MATCH(orders!$D272, products!$A$2:$A$49, 0), MATCH(orders!K$1, products!$A$1:$G$1, 0))</f>
        <v>0.5</v>
      </c>
      <c r="L272" s="5">
        <f>INDEX(products!$A$2:$G$49, MATCH(orders!$D272, products!$A$2:$A$49, 0), MATCH(orders!L$1, products!$A$1:$G$1, 0))</f>
        <v>7.29</v>
      </c>
      <c r="M272" s="10">
        <f t="shared" si="4"/>
        <v>7.29</v>
      </c>
      <c r="N272" t="str" cm="1">
        <f t="array" ref="N272">_xlfn.IFS(I272 = "Exc", "Excelsa", I272 = "Ara", "Arabica", I272 = "Lib","Liberica",I272 = "Rob", "Robusta")</f>
        <v>Excelsa</v>
      </c>
      <c r="O272" t="str" cm="1">
        <f t="array" ref="O272">_xlfn.IFS(J272 = "M", "Medium", J272 = "L", "Light", J272 = "D","Dark")</f>
        <v>Dark</v>
      </c>
      <c r="P272" t="str">
        <f>_xlfn.XLOOKUP(Orders[[#This Row],[Customer ID]], customers!$A$2:$A$1001, customers!$I$2:$I$1001, "", 0)</f>
        <v>Yes</v>
      </c>
    </row>
    <row r="273" spans="1:16" x14ac:dyDescent="0.3">
      <c r="A273" s="2" t="s">
        <v>2019</v>
      </c>
      <c r="B273" s="8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INDEX(products!$A$2:$G$49, MATCH(orders!$D273, products!$A$2:$A$49, 0), MATCH(orders!I$1, products!$A$1:$G$1, 0))</f>
        <v>Ara</v>
      </c>
      <c r="J273" t="str">
        <f>INDEX(products!$A$2:$G$49, MATCH(orders!$D273, products!$A$2:$A$49, 0), MATCH(orders!J$1, products!$A$1:$G$1, 0))</f>
        <v>D</v>
      </c>
      <c r="K273" s="1">
        <f>INDEX(products!$A$2:$G$49, MATCH(orders!$D273, products!$A$2:$A$49, 0), MATCH(orders!K$1, products!$A$1:$G$1, 0))</f>
        <v>0.2</v>
      </c>
      <c r="L273" s="5">
        <f>INDEX(products!$A$2:$G$49, MATCH(orders!$D273, products!$A$2:$A$49, 0), MATCH(orders!L$1, products!$A$1:$G$1, 0))</f>
        <v>2.9849999999999999</v>
      </c>
      <c r="M273" s="10">
        <f t="shared" si="4"/>
        <v>11.94</v>
      </c>
      <c r="N273" t="str" cm="1">
        <f t="array" ref="N273">_xlfn.IFS(I273 = "Exc", "Excelsa", I273 = "Ara", "Arabica", I273 = "Lib","Liberica",I273 = "Rob", "Robusta")</f>
        <v>Arabica</v>
      </c>
      <c r="O273" t="str" cm="1">
        <f t="array" ref="O273">_xlfn.IFS(J273 = "M", "Medium", J273 = "L", "Light", J273 = "D","Dark")</f>
        <v>Dark</v>
      </c>
      <c r="P273" t="str">
        <f>_xlfn.XLOOKUP(Orders[[#This Row],[Customer ID]], customers!$A$2:$A$1001, customers!$I$2:$I$1001, "", 0)</f>
        <v>Yes</v>
      </c>
    </row>
    <row r="274" spans="1:16" x14ac:dyDescent="0.3">
      <c r="A274" s="2" t="s">
        <v>2025</v>
      </c>
      <c r="B274" s="8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INDEX(products!$A$2:$G$49, MATCH(orders!$D274, products!$A$2:$A$49, 0), MATCH(orders!I$1, products!$A$1:$G$1, 0))</f>
        <v>Rob</v>
      </c>
      <c r="J274" t="str">
        <f>INDEX(products!$A$2:$G$49, MATCH(orders!$D274, products!$A$2:$A$49, 0), MATCH(orders!J$1, products!$A$1:$G$1, 0))</f>
        <v>L</v>
      </c>
      <c r="K274" s="1">
        <f>INDEX(products!$A$2:$G$49, MATCH(orders!$D274, products!$A$2:$A$49, 0), MATCH(orders!K$1, products!$A$1:$G$1, 0))</f>
        <v>1</v>
      </c>
      <c r="L274" s="5">
        <f>INDEX(products!$A$2:$G$49, MATCH(orders!$D274, products!$A$2:$A$49, 0), MATCH(orders!L$1, products!$A$1:$G$1, 0))</f>
        <v>11.95</v>
      </c>
      <c r="M274" s="10">
        <f t="shared" si="4"/>
        <v>71.699999999999989</v>
      </c>
      <c r="N274" t="str" cm="1">
        <f t="array" ref="N274">_xlfn.IFS(I274 = "Exc", "Excelsa", I274 = "Ara", "Arabica", I274 = "Lib","Liberica",I274 = "Rob", "Robusta")</f>
        <v>Robusta</v>
      </c>
      <c r="O274" t="str" cm="1">
        <f t="array" ref="O274">_xlfn.IFS(J274 = "M", "Medium", J274 = "L", "Light", J274 = "D","Dark")</f>
        <v>Light</v>
      </c>
      <c r="P274" t="str">
        <f>_xlfn.XLOOKUP(Orders[[#This Row],[Customer ID]], customers!$A$2:$A$1001, customers!$I$2:$I$1001, "", 0)</f>
        <v>Yes</v>
      </c>
    </row>
    <row r="275" spans="1:16" x14ac:dyDescent="0.3">
      <c r="A275" s="2" t="s">
        <v>2032</v>
      </c>
      <c r="B275" s="8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INDEX(products!$A$2:$G$49, MATCH(orders!$D275, products!$A$2:$A$49, 0), MATCH(orders!I$1, products!$A$1:$G$1, 0))</f>
        <v>Ara</v>
      </c>
      <c r="J275" t="str">
        <f>INDEX(products!$A$2:$G$49, MATCH(orders!$D275, products!$A$2:$A$49, 0), MATCH(orders!J$1, products!$A$1:$G$1, 0))</f>
        <v>L</v>
      </c>
      <c r="K275" s="1">
        <f>INDEX(products!$A$2:$G$49, MATCH(orders!$D275, products!$A$2:$A$49, 0), MATCH(orders!K$1, products!$A$1:$G$1, 0))</f>
        <v>0.2</v>
      </c>
      <c r="L275" s="5">
        <f>INDEX(products!$A$2:$G$49, MATCH(orders!$D275, products!$A$2:$A$49, 0), MATCH(orders!L$1, products!$A$1:$G$1, 0))</f>
        <v>3.8849999999999998</v>
      </c>
      <c r="M275" s="10">
        <f t="shared" si="4"/>
        <v>7.77</v>
      </c>
      <c r="N275" t="str" cm="1">
        <f t="array" ref="N275">_xlfn.IFS(I275 = "Exc", "Excelsa", I275 = "Ara", "Arabica", I275 = "Lib","Liberica",I275 = "Rob", "Robusta")</f>
        <v>Arabica</v>
      </c>
      <c r="O275" t="str" cm="1">
        <f t="array" ref="O275">_xlfn.IFS(J275 = "M", "Medium", J275 = "L", "Light", J275 = "D","Dark")</f>
        <v>Light</v>
      </c>
      <c r="P275" t="str">
        <f>_xlfn.XLOOKUP(Orders[[#This Row],[Customer ID]], customers!$A$2:$A$1001, customers!$I$2:$I$1001, "", 0)</f>
        <v>No</v>
      </c>
    </row>
    <row r="276" spans="1:16" x14ac:dyDescent="0.3">
      <c r="A276" s="2" t="s">
        <v>2038</v>
      </c>
      <c r="B276" s="8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INDEX(products!$A$2:$G$49, MATCH(orders!$D276, products!$A$2:$A$49, 0), MATCH(orders!I$1, products!$A$1:$G$1, 0))</f>
        <v>Ara</v>
      </c>
      <c r="J276" t="str">
        <f>INDEX(products!$A$2:$G$49, MATCH(orders!$D276, products!$A$2:$A$49, 0), MATCH(orders!J$1, products!$A$1:$G$1, 0))</f>
        <v>M</v>
      </c>
      <c r="K276" s="1">
        <f>INDEX(products!$A$2:$G$49, MATCH(orders!$D276, products!$A$2:$A$49, 0), MATCH(orders!K$1, products!$A$1:$G$1, 0))</f>
        <v>2.5</v>
      </c>
      <c r="L276" s="5">
        <f>INDEX(products!$A$2:$G$49, MATCH(orders!$D276, products!$A$2:$A$49, 0), MATCH(orders!L$1, products!$A$1:$G$1, 0))</f>
        <v>25.874999999999996</v>
      </c>
      <c r="M276" s="10">
        <f t="shared" si="4"/>
        <v>25.874999999999996</v>
      </c>
      <c r="N276" t="str" cm="1">
        <f t="array" ref="N276">_xlfn.IFS(I276 = "Exc", "Excelsa", I276 = "Ara", "Arabica", I276 = "Lib","Liberica",I276 = "Rob", "Robusta")</f>
        <v>Arabica</v>
      </c>
      <c r="O276" t="str" cm="1">
        <f t="array" ref="O276">_xlfn.IFS(J276 = "M", "Medium", J276 = "L", "Light", J276 = "D","Dark")</f>
        <v>Medium</v>
      </c>
      <c r="P276" t="str">
        <f>_xlfn.XLOOKUP(Orders[[#This Row],[Customer ID]], customers!$A$2:$A$1001, customers!$I$2:$I$1001, "", 0)</f>
        <v>No</v>
      </c>
    </row>
    <row r="277" spans="1:16" x14ac:dyDescent="0.3">
      <c r="A277" s="2" t="s">
        <v>2044</v>
      </c>
      <c r="B277" s="8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INDEX(products!$A$2:$G$49, MATCH(orders!$D277, products!$A$2:$A$49, 0), MATCH(orders!I$1, products!$A$1:$G$1, 0))</f>
        <v>Exc</v>
      </c>
      <c r="J277" t="str">
        <f>INDEX(products!$A$2:$G$49, MATCH(orders!$D277, products!$A$2:$A$49, 0), MATCH(orders!J$1, products!$A$1:$G$1, 0))</f>
        <v>L</v>
      </c>
      <c r="K277" s="1">
        <f>INDEX(products!$A$2:$G$49, MATCH(orders!$D277, products!$A$2:$A$49, 0), MATCH(orders!K$1, products!$A$1:$G$1, 0))</f>
        <v>2.5</v>
      </c>
      <c r="L277" s="5">
        <f>INDEX(products!$A$2:$G$49, MATCH(orders!$D277, products!$A$2:$A$49, 0), MATCH(orders!L$1, products!$A$1:$G$1, 0))</f>
        <v>34.154999999999994</v>
      </c>
      <c r="M277" s="10">
        <f t="shared" si="4"/>
        <v>204.92999999999995</v>
      </c>
      <c r="N277" t="str" cm="1">
        <f t="array" ref="N277">_xlfn.IFS(I277 = "Exc", "Excelsa", I277 = "Ara", "Arabica", I277 = "Lib","Liberica",I277 = "Rob", "Robusta")</f>
        <v>Excelsa</v>
      </c>
      <c r="O277" t="str" cm="1">
        <f t="array" ref="O277">_xlfn.IFS(J277 = "M", "Medium", J277 = "L", "Light", J277 = "D","Dark")</f>
        <v>Light</v>
      </c>
      <c r="P277" t="str">
        <f>_xlfn.XLOOKUP(Orders[[#This Row],[Customer ID]], customers!$A$2:$A$1001, customers!$I$2:$I$1001, "", 0)</f>
        <v>No</v>
      </c>
    </row>
    <row r="278" spans="1:16" x14ac:dyDescent="0.3">
      <c r="A278" s="2" t="s">
        <v>2050</v>
      </c>
      <c r="B278" s="8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INDEX(products!$A$2:$G$49, MATCH(orders!$D278, products!$A$2:$A$49, 0), MATCH(orders!I$1, products!$A$1:$G$1, 0))</f>
        <v>Rob</v>
      </c>
      <c r="J278" t="str">
        <f>INDEX(products!$A$2:$G$49, MATCH(orders!$D278, products!$A$2:$A$49, 0), MATCH(orders!J$1, products!$A$1:$G$1, 0))</f>
        <v>L</v>
      </c>
      <c r="K278" s="1">
        <f>INDEX(products!$A$2:$G$49, MATCH(orders!$D278, products!$A$2:$A$49, 0), MATCH(orders!K$1, products!$A$1:$G$1, 0))</f>
        <v>2.5</v>
      </c>
      <c r="L278" s="5">
        <f>INDEX(products!$A$2:$G$49, MATCH(orders!$D278, products!$A$2:$A$49, 0), MATCH(orders!L$1, products!$A$1:$G$1, 0))</f>
        <v>27.484999999999996</v>
      </c>
      <c r="M278" s="10">
        <f t="shared" si="4"/>
        <v>109.93999999999998</v>
      </c>
      <c r="N278" t="str" cm="1">
        <f t="array" ref="N278">_xlfn.IFS(I278 = "Exc", "Excelsa", I278 = "Ara", "Arabica", I278 = "Lib","Liberica",I278 = "Rob", "Robusta")</f>
        <v>Robusta</v>
      </c>
      <c r="O278" t="str" cm="1">
        <f t="array" ref="O278">_xlfn.IFS(J278 = "M", "Medium", J278 = "L", "Light", J278 = "D","Dark")</f>
        <v>Light</v>
      </c>
      <c r="P278" t="str">
        <f>_xlfn.XLOOKUP(Orders[[#This Row],[Customer ID]], customers!$A$2:$A$1001, customers!$I$2:$I$1001, "", 0)</f>
        <v>Yes</v>
      </c>
    </row>
    <row r="279" spans="1:16" x14ac:dyDescent="0.3">
      <c r="A279" s="2" t="s">
        <v>2056</v>
      </c>
      <c r="B279" s="8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INDEX(products!$A$2:$G$49, MATCH(orders!$D279, products!$A$2:$A$49, 0), MATCH(orders!I$1, products!$A$1:$G$1, 0))</f>
        <v>Exc</v>
      </c>
      <c r="J279" t="str">
        <f>INDEX(products!$A$2:$G$49, MATCH(orders!$D279, products!$A$2:$A$49, 0), MATCH(orders!J$1, products!$A$1:$G$1, 0))</f>
        <v>L</v>
      </c>
      <c r="K279" s="1">
        <f>INDEX(products!$A$2:$G$49, MATCH(orders!$D279, products!$A$2:$A$49, 0), MATCH(orders!K$1, products!$A$1:$G$1, 0))</f>
        <v>1</v>
      </c>
      <c r="L279" s="5">
        <f>INDEX(products!$A$2:$G$49, MATCH(orders!$D279, products!$A$2:$A$49, 0), MATCH(orders!L$1, products!$A$1:$G$1, 0))</f>
        <v>14.85</v>
      </c>
      <c r="M279" s="10">
        <f t="shared" si="4"/>
        <v>89.1</v>
      </c>
      <c r="N279" t="str" cm="1">
        <f t="array" ref="N279">_xlfn.IFS(I279 = "Exc", "Excelsa", I279 = "Ara", "Arabica", I279 = "Lib","Liberica",I279 = "Rob", "Robusta")</f>
        <v>Excelsa</v>
      </c>
      <c r="O279" t="str" cm="1">
        <f t="array" ref="O279">_xlfn.IFS(J279 = "M", "Medium", J279 = "L", "Light", J279 = "D","Dark")</f>
        <v>Light</v>
      </c>
      <c r="P279" t="str">
        <f>_xlfn.XLOOKUP(Orders[[#This Row],[Customer ID]], customers!$A$2:$A$1001, customers!$I$2:$I$1001, "", 0)</f>
        <v>No</v>
      </c>
    </row>
    <row r="280" spans="1:16" x14ac:dyDescent="0.3">
      <c r="A280" s="2" t="s">
        <v>2062</v>
      </c>
      <c r="B280" s="8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INDEX(products!$A$2:$G$49, MATCH(orders!$D280, products!$A$2:$A$49, 0), MATCH(orders!I$1, products!$A$1:$G$1, 0))</f>
        <v>Ara</v>
      </c>
      <c r="J280" t="str">
        <f>INDEX(products!$A$2:$G$49, MATCH(orders!$D280, products!$A$2:$A$49, 0), MATCH(orders!J$1, products!$A$1:$G$1, 0))</f>
        <v>L</v>
      </c>
      <c r="K280" s="1">
        <f>INDEX(products!$A$2:$G$49, MATCH(orders!$D280, products!$A$2:$A$49, 0), MATCH(orders!K$1, products!$A$1:$G$1, 0))</f>
        <v>0.2</v>
      </c>
      <c r="L280" s="5">
        <f>INDEX(products!$A$2:$G$49, MATCH(orders!$D280, products!$A$2:$A$49, 0), MATCH(orders!L$1, products!$A$1:$G$1, 0))</f>
        <v>3.8849999999999998</v>
      </c>
      <c r="M280" s="10">
        <f t="shared" si="4"/>
        <v>7.77</v>
      </c>
      <c r="N280" t="str" cm="1">
        <f t="array" ref="N280">_xlfn.IFS(I280 = "Exc", "Excelsa", I280 = "Ara", "Arabica", I280 = "Lib","Liberica",I280 = "Rob", "Robusta")</f>
        <v>Arabica</v>
      </c>
      <c r="O280" t="str" cm="1">
        <f t="array" ref="O280">_xlfn.IFS(J280 = "M", "Medium", J280 = "L", "Light", J280 = "D","Dark")</f>
        <v>Light</v>
      </c>
      <c r="P280" t="str">
        <f>_xlfn.XLOOKUP(Orders[[#This Row],[Customer ID]], customers!$A$2:$A$1001, customers!$I$2:$I$1001, "", 0)</f>
        <v>Yes</v>
      </c>
    </row>
    <row r="281" spans="1:16" x14ac:dyDescent="0.3">
      <c r="A281" s="2" t="s">
        <v>2068</v>
      </c>
      <c r="B281" s="8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INDEX(products!$A$2:$G$49, MATCH(orders!$D281, products!$A$2:$A$49, 0), MATCH(orders!I$1, products!$A$1:$G$1, 0))</f>
        <v>Lib</v>
      </c>
      <c r="J281" t="str">
        <f>INDEX(products!$A$2:$G$49, MATCH(orders!$D281, products!$A$2:$A$49, 0), MATCH(orders!J$1, products!$A$1:$G$1, 0))</f>
        <v>M</v>
      </c>
      <c r="K281" s="1">
        <f>INDEX(products!$A$2:$G$49, MATCH(orders!$D281, products!$A$2:$A$49, 0), MATCH(orders!K$1, products!$A$1:$G$1, 0))</f>
        <v>2.5</v>
      </c>
      <c r="L281" s="5">
        <f>INDEX(products!$A$2:$G$49, MATCH(orders!$D281, products!$A$2:$A$49, 0), MATCH(orders!L$1, products!$A$1:$G$1, 0))</f>
        <v>33.464999999999996</v>
      </c>
      <c r="M281" s="10">
        <f t="shared" si="4"/>
        <v>33.464999999999996</v>
      </c>
      <c r="N281" t="str" cm="1">
        <f t="array" ref="N281">_xlfn.IFS(I281 = "Exc", "Excelsa", I281 = "Ara", "Arabica", I281 = "Lib","Liberica",I281 = "Rob", "Robusta")</f>
        <v>Liberica</v>
      </c>
      <c r="O281" t="str" cm="1">
        <f t="array" ref="O281">_xlfn.IFS(J281 = "M", "Medium", J281 = "L", "Light", J281 = "D","Dark")</f>
        <v>Medium</v>
      </c>
      <c r="P281" t="str">
        <f>_xlfn.XLOOKUP(Orders[[#This Row],[Customer ID]], customers!$A$2:$A$1001, customers!$I$2:$I$1001, "", 0)</f>
        <v>Yes</v>
      </c>
    </row>
    <row r="282" spans="1:16" x14ac:dyDescent="0.3">
      <c r="A282" s="2" t="s">
        <v>2074</v>
      </c>
      <c r="B282" s="8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INDEX(products!$A$2:$G$49, MATCH(orders!$D282, products!$A$2:$A$49, 0), MATCH(orders!I$1, products!$A$1:$G$1, 0))</f>
        <v>Exc</v>
      </c>
      <c r="J282" t="str">
        <f>INDEX(products!$A$2:$G$49, MATCH(orders!$D282, products!$A$2:$A$49, 0), MATCH(orders!J$1, products!$A$1:$G$1, 0))</f>
        <v>M</v>
      </c>
      <c r="K282" s="1">
        <f>INDEX(products!$A$2:$G$49, MATCH(orders!$D282, products!$A$2:$A$49, 0), MATCH(orders!K$1, products!$A$1:$G$1, 0))</f>
        <v>0.5</v>
      </c>
      <c r="L282" s="5">
        <f>INDEX(products!$A$2:$G$49, MATCH(orders!$D282, products!$A$2:$A$49, 0), MATCH(orders!L$1, products!$A$1:$G$1, 0))</f>
        <v>8.25</v>
      </c>
      <c r="M282" s="10">
        <f t="shared" si="4"/>
        <v>41.25</v>
      </c>
      <c r="N282" t="str" cm="1">
        <f t="array" ref="N282">_xlfn.IFS(I282 = "Exc", "Excelsa", I282 = "Ara", "Arabica", I282 = "Lib","Liberica",I282 = "Rob", "Robusta")</f>
        <v>Excelsa</v>
      </c>
      <c r="O282" t="str" cm="1">
        <f t="array" ref="O282">_xlfn.IFS(J282 = "M", "Medium", J282 = "L", "Light", J282 = "D","Dark")</f>
        <v>Medium</v>
      </c>
      <c r="P282" t="str">
        <f>_xlfn.XLOOKUP(Orders[[#This Row],[Customer ID]], customers!$A$2:$A$1001, customers!$I$2:$I$1001, "", 0)</f>
        <v>Yes</v>
      </c>
    </row>
    <row r="283" spans="1:16" x14ac:dyDescent="0.3">
      <c r="A283" s="2" t="s">
        <v>2079</v>
      </c>
      <c r="B283" s="8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INDEX(products!$A$2:$G$49, MATCH(orders!$D283, products!$A$2:$A$49, 0), MATCH(orders!I$1, products!$A$1:$G$1, 0))</f>
        <v>Exc</v>
      </c>
      <c r="J283" t="str">
        <f>INDEX(products!$A$2:$G$49, MATCH(orders!$D283, products!$A$2:$A$49, 0), MATCH(orders!J$1, products!$A$1:$G$1, 0))</f>
        <v>L</v>
      </c>
      <c r="K283" s="1">
        <f>INDEX(products!$A$2:$G$49, MATCH(orders!$D283, products!$A$2:$A$49, 0), MATCH(orders!K$1, products!$A$1:$G$1, 0))</f>
        <v>1</v>
      </c>
      <c r="L283" s="5">
        <f>INDEX(products!$A$2:$G$49, MATCH(orders!$D283, products!$A$2:$A$49, 0), MATCH(orders!L$1, products!$A$1:$G$1, 0))</f>
        <v>14.85</v>
      </c>
      <c r="M283" s="10">
        <f t="shared" si="4"/>
        <v>59.4</v>
      </c>
      <c r="N283" t="str" cm="1">
        <f t="array" ref="N283">_xlfn.IFS(I283 = "Exc", "Excelsa", I283 = "Ara", "Arabica", I283 = "Lib","Liberica",I283 = "Rob", "Robusta")</f>
        <v>Excelsa</v>
      </c>
      <c r="O283" t="str" cm="1">
        <f t="array" ref="O283">_xlfn.IFS(J283 = "M", "Medium", J283 = "L", "Light", J283 = "D","Dark")</f>
        <v>Light</v>
      </c>
      <c r="P283" t="str">
        <f>_xlfn.XLOOKUP(Orders[[#This Row],[Customer ID]], customers!$A$2:$A$1001, customers!$I$2:$I$1001, "", 0)</f>
        <v>Yes</v>
      </c>
    </row>
    <row r="284" spans="1:16" x14ac:dyDescent="0.3">
      <c r="A284" s="2" t="s">
        <v>2085</v>
      </c>
      <c r="B284" s="8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INDEX(products!$A$2:$G$49, MATCH(orders!$D284, products!$A$2:$A$49, 0), MATCH(orders!I$1, products!$A$1:$G$1, 0))</f>
        <v>Ara</v>
      </c>
      <c r="J284" t="str">
        <f>INDEX(products!$A$2:$G$49, MATCH(orders!$D284, products!$A$2:$A$49, 0), MATCH(orders!J$1, products!$A$1:$G$1, 0))</f>
        <v>L</v>
      </c>
      <c r="K284" s="1">
        <f>INDEX(products!$A$2:$G$49, MATCH(orders!$D284, products!$A$2:$A$49, 0), MATCH(orders!K$1, products!$A$1:$G$1, 0))</f>
        <v>0.5</v>
      </c>
      <c r="L284" s="5">
        <f>INDEX(products!$A$2:$G$49, MATCH(orders!$D284, products!$A$2:$A$49, 0), MATCH(orders!L$1, products!$A$1:$G$1, 0))</f>
        <v>7.77</v>
      </c>
      <c r="M284" s="10">
        <f t="shared" si="4"/>
        <v>7.77</v>
      </c>
      <c r="N284" t="str" cm="1">
        <f t="array" ref="N284">_xlfn.IFS(I284 = "Exc", "Excelsa", I284 = "Ara", "Arabica", I284 = "Lib","Liberica",I284 = "Rob", "Robusta")</f>
        <v>Arabica</v>
      </c>
      <c r="O284" t="str" cm="1">
        <f t="array" ref="O284">_xlfn.IFS(J284 = "M", "Medium", J284 = "L", "Light", J284 = "D","Dark")</f>
        <v>Light</v>
      </c>
      <c r="P284" t="str">
        <f>_xlfn.XLOOKUP(Orders[[#This Row],[Customer ID]], customers!$A$2:$A$1001, customers!$I$2:$I$1001, "", 0)</f>
        <v>No</v>
      </c>
    </row>
    <row r="285" spans="1:16" x14ac:dyDescent="0.3">
      <c r="A285" s="2" t="s">
        <v>2091</v>
      </c>
      <c r="B285" s="8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INDEX(products!$A$2:$G$49, MATCH(orders!$D285, products!$A$2:$A$49, 0), MATCH(orders!I$1, products!$A$1:$G$1, 0))</f>
        <v>Rob</v>
      </c>
      <c r="J285" t="str">
        <f>INDEX(products!$A$2:$G$49, MATCH(orders!$D285, products!$A$2:$A$49, 0), MATCH(orders!J$1, products!$A$1:$G$1, 0))</f>
        <v>D</v>
      </c>
      <c r="K285" s="1">
        <f>INDEX(products!$A$2:$G$49, MATCH(orders!$D285, products!$A$2:$A$49, 0), MATCH(orders!K$1, products!$A$1:$G$1, 0))</f>
        <v>0.5</v>
      </c>
      <c r="L285" s="5">
        <f>INDEX(products!$A$2:$G$49, MATCH(orders!$D285, products!$A$2:$A$49, 0), MATCH(orders!L$1, products!$A$1:$G$1, 0))</f>
        <v>5.3699999999999992</v>
      </c>
      <c r="M285" s="10">
        <f t="shared" si="4"/>
        <v>5.3699999999999992</v>
      </c>
      <c r="N285" t="str" cm="1">
        <f t="array" ref="N285">_xlfn.IFS(I285 = "Exc", "Excelsa", I285 = "Ara", "Arabica", I285 = "Lib","Liberica",I285 = "Rob", "Robusta")</f>
        <v>Robusta</v>
      </c>
      <c r="O285" t="str" cm="1">
        <f t="array" ref="O285">_xlfn.IFS(J285 = "M", "Medium", J285 = "L", "Light", J285 = "D","Dark")</f>
        <v>Dark</v>
      </c>
      <c r="P285" t="str">
        <f>_xlfn.XLOOKUP(Orders[[#This Row],[Customer ID]], customers!$A$2:$A$1001, customers!$I$2:$I$1001, "", 0)</f>
        <v>Yes</v>
      </c>
    </row>
    <row r="286" spans="1:16" x14ac:dyDescent="0.3">
      <c r="A286" s="2" t="s">
        <v>2097</v>
      </c>
      <c r="B286" s="8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INDEX(products!$A$2:$G$49, MATCH(orders!$D286, products!$A$2:$A$49, 0), MATCH(orders!I$1, products!$A$1:$G$1, 0))</f>
        <v>Exc</v>
      </c>
      <c r="J286" t="str">
        <f>INDEX(products!$A$2:$G$49, MATCH(orders!$D286, products!$A$2:$A$49, 0), MATCH(orders!J$1, products!$A$1:$G$1, 0))</f>
        <v>M</v>
      </c>
      <c r="K286" s="1">
        <f>INDEX(products!$A$2:$G$49, MATCH(orders!$D286, products!$A$2:$A$49, 0), MATCH(orders!K$1, products!$A$1:$G$1, 0))</f>
        <v>2.5</v>
      </c>
      <c r="L286" s="5">
        <f>INDEX(products!$A$2:$G$49, MATCH(orders!$D286, products!$A$2:$A$49, 0), MATCH(orders!L$1, products!$A$1:$G$1, 0))</f>
        <v>31.624999999999996</v>
      </c>
      <c r="M286" s="10">
        <f t="shared" si="4"/>
        <v>94.874999999999986</v>
      </c>
      <c r="N286" t="str" cm="1">
        <f t="array" ref="N286">_xlfn.IFS(I286 = "Exc", "Excelsa", I286 = "Ara", "Arabica", I286 = "Lib","Liberica",I286 = "Rob", "Robusta")</f>
        <v>Excelsa</v>
      </c>
      <c r="O286" t="str" cm="1">
        <f t="array" ref="O286">_xlfn.IFS(J286 = "M", "Medium", J286 = "L", "Light", J286 = "D","Dark")</f>
        <v>Medium</v>
      </c>
      <c r="P286" t="str">
        <f>_xlfn.XLOOKUP(Orders[[#This Row],[Customer ID]], customers!$A$2:$A$1001, customers!$I$2:$I$1001, "", 0)</f>
        <v>No</v>
      </c>
    </row>
    <row r="287" spans="1:16" x14ac:dyDescent="0.3">
      <c r="A287" s="2" t="s">
        <v>2102</v>
      </c>
      <c r="B287" s="8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INDEX(products!$A$2:$G$49, MATCH(orders!$D287, products!$A$2:$A$49, 0), MATCH(orders!I$1, products!$A$1:$G$1, 0))</f>
        <v>Lib</v>
      </c>
      <c r="J287" t="str">
        <f>INDEX(products!$A$2:$G$49, MATCH(orders!$D287, products!$A$2:$A$49, 0), MATCH(orders!J$1, products!$A$1:$G$1, 0))</f>
        <v>L</v>
      </c>
      <c r="K287" s="1">
        <f>INDEX(products!$A$2:$G$49, MATCH(orders!$D287, products!$A$2:$A$49, 0), MATCH(orders!K$1, products!$A$1:$G$1, 0))</f>
        <v>2.5</v>
      </c>
      <c r="L287" s="5">
        <f>INDEX(products!$A$2:$G$49, MATCH(orders!$D287, products!$A$2:$A$49, 0), MATCH(orders!L$1, products!$A$1:$G$1, 0))</f>
        <v>36.454999999999998</v>
      </c>
      <c r="M287" s="10">
        <f t="shared" si="4"/>
        <v>36.454999999999998</v>
      </c>
      <c r="N287" t="str" cm="1">
        <f t="array" ref="N287">_xlfn.IFS(I287 = "Exc", "Excelsa", I287 = "Ara", "Arabica", I287 = "Lib","Liberica",I287 = "Rob", "Robusta")</f>
        <v>Liberica</v>
      </c>
      <c r="O287" t="str" cm="1">
        <f t="array" ref="O287">_xlfn.IFS(J287 = "M", "Medium", J287 = "L", "Light", J287 = "D","Dark")</f>
        <v>Light</v>
      </c>
      <c r="P287" t="str">
        <f>_xlfn.XLOOKUP(Orders[[#This Row],[Customer ID]], customers!$A$2:$A$1001, customers!$I$2:$I$1001, "", 0)</f>
        <v>No</v>
      </c>
    </row>
    <row r="288" spans="1:16" x14ac:dyDescent="0.3">
      <c r="A288" s="2" t="s">
        <v>2107</v>
      </c>
      <c r="B288" s="8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INDEX(products!$A$2:$G$49, MATCH(orders!$D288, products!$A$2:$A$49, 0), MATCH(orders!I$1, products!$A$1:$G$1, 0))</f>
        <v>Ara</v>
      </c>
      <c r="J288" t="str">
        <f>INDEX(products!$A$2:$G$49, MATCH(orders!$D288, products!$A$2:$A$49, 0), MATCH(orders!J$1, products!$A$1:$G$1, 0))</f>
        <v>M</v>
      </c>
      <c r="K288" s="1">
        <f>INDEX(products!$A$2:$G$49, MATCH(orders!$D288, products!$A$2:$A$49, 0), MATCH(orders!K$1, products!$A$1:$G$1, 0))</f>
        <v>0.2</v>
      </c>
      <c r="L288" s="5">
        <f>INDEX(products!$A$2:$G$49, MATCH(orders!$D288, products!$A$2:$A$49, 0), MATCH(orders!L$1, products!$A$1:$G$1, 0))</f>
        <v>3.375</v>
      </c>
      <c r="M288" s="10">
        <f t="shared" si="4"/>
        <v>13.5</v>
      </c>
      <c r="N288" t="str" cm="1">
        <f t="array" ref="N288">_xlfn.IFS(I288 = "Exc", "Excelsa", I288 = "Ara", "Arabica", I288 = "Lib","Liberica",I288 = "Rob", "Robusta")</f>
        <v>Arabica</v>
      </c>
      <c r="O288" t="str" cm="1">
        <f t="array" ref="O288">_xlfn.IFS(J288 = "M", "Medium", J288 = "L", "Light", J288 = "D","Dark")</f>
        <v>Medium</v>
      </c>
      <c r="P288" t="str">
        <f>_xlfn.XLOOKUP(Orders[[#This Row],[Customer ID]], customers!$A$2:$A$1001, customers!$I$2:$I$1001, "", 0)</f>
        <v>Yes</v>
      </c>
    </row>
    <row r="289" spans="1:16" x14ac:dyDescent="0.3">
      <c r="A289" s="2" t="s">
        <v>2112</v>
      </c>
      <c r="B289" s="8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INDEX(products!$A$2:$G$49, MATCH(orders!$D289, products!$A$2:$A$49, 0), MATCH(orders!I$1, products!$A$1:$G$1, 0))</f>
        <v>Rob</v>
      </c>
      <c r="J289" t="str">
        <f>INDEX(products!$A$2:$G$49, MATCH(orders!$D289, products!$A$2:$A$49, 0), MATCH(orders!J$1, products!$A$1:$G$1, 0))</f>
        <v>L</v>
      </c>
      <c r="K289" s="1">
        <f>INDEX(products!$A$2:$G$49, MATCH(orders!$D289, products!$A$2:$A$49, 0), MATCH(orders!K$1, products!$A$1:$G$1, 0))</f>
        <v>0.2</v>
      </c>
      <c r="L289" s="5">
        <f>INDEX(products!$A$2:$G$49, MATCH(orders!$D289, products!$A$2:$A$49, 0), MATCH(orders!L$1, products!$A$1:$G$1, 0))</f>
        <v>3.5849999999999995</v>
      </c>
      <c r="M289" s="10">
        <f t="shared" si="4"/>
        <v>14.339999999999998</v>
      </c>
      <c r="N289" t="str" cm="1">
        <f t="array" ref="N289">_xlfn.IFS(I289 = "Exc", "Excelsa", I289 = "Ara", "Arabica", I289 = "Lib","Liberica",I289 = "Rob", "Robusta")</f>
        <v>Robusta</v>
      </c>
      <c r="O289" t="str" cm="1">
        <f t="array" ref="O289">_xlfn.IFS(J289 = "M", "Medium", J289 = "L", "Light", J289 = "D","Dark")</f>
        <v>Light</v>
      </c>
      <c r="P289" t="str">
        <f>_xlfn.XLOOKUP(Orders[[#This Row],[Customer ID]], customers!$A$2:$A$1001, customers!$I$2:$I$1001, "", 0)</f>
        <v>No</v>
      </c>
    </row>
    <row r="290" spans="1:16" x14ac:dyDescent="0.3">
      <c r="A290" s="2" t="s">
        <v>2118</v>
      </c>
      <c r="B290" s="8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INDEX(products!$A$2:$G$49, MATCH(orders!$D290, products!$A$2:$A$49, 0), MATCH(orders!I$1, products!$A$1:$G$1, 0))</f>
        <v>Exc</v>
      </c>
      <c r="J290" t="str">
        <f>INDEX(products!$A$2:$G$49, MATCH(orders!$D290, products!$A$2:$A$49, 0), MATCH(orders!J$1, products!$A$1:$G$1, 0))</f>
        <v>M</v>
      </c>
      <c r="K290" s="1">
        <f>INDEX(products!$A$2:$G$49, MATCH(orders!$D290, products!$A$2:$A$49, 0), MATCH(orders!K$1, products!$A$1:$G$1, 0))</f>
        <v>0.5</v>
      </c>
      <c r="L290" s="5">
        <f>INDEX(products!$A$2:$G$49, MATCH(orders!$D290, products!$A$2:$A$49, 0), MATCH(orders!L$1, products!$A$1:$G$1, 0))</f>
        <v>8.25</v>
      </c>
      <c r="M290" s="10">
        <f t="shared" si="4"/>
        <v>8.25</v>
      </c>
      <c r="N290" t="str" cm="1">
        <f t="array" ref="N290">_xlfn.IFS(I290 = "Exc", "Excelsa", I290 = "Ara", "Arabica", I290 = "Lib","Liberica",I290 = "Rob", "Robusta")</f>
        <v>Excelsa</v>
      </c>
      <c r="O290" t="str" cm="1">
        <f t="array" ref="O290">_xlfn.IFS(J290 = "M", "Medium", J290 = "L", "Light", J290 = "D","Dark")</f>
        <v>Medium</v>
      </c>
      <c r="P290" t="str">
        <f>_xlfn.XLOOKUP(Orders[[#This Row],[Customer ID]], customers!$A$2:$A$1001, customers!$I$2:$I$1001, "", 0)</f>
        <v>Yes</v>
      </c>
    </row>
    <row r="291" spans="1:16" x14ac:dyDescent="0.3">
      <c r="A291" s="2" t="s">
        <v>2123</v>
      </c>
      <c r="B291" s="8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INDEX(products!$A$2:$G$49, MATCH(orders!$D291, products!$A$2:$A$49, 0), MATCH(orders!I$1, products!$A$1:$G$1, 0))</f>
        <v>Rob</v>
      </c>
      <c r="J291" t="str">
        <f>INDEX(products!$A$2:$G$49, MATCH(orders!$D291, products!$A$2:$A$49, 0), MATCH(orders!J$1, products!$A$1:$G$1, 0))</f>
        <v>D</v>
      </c>
      <c r="K291" s="1">
        <f>INDEX(products!$A$2:$G$49, MATCH(orders!$D291, products!$A$2:$A$49, 0), MATCH(orders!K$1, products!$A$1:$G$1, 0))</f>
        <v>0.2</v>
      </c>
      <c r="L291" s="5">
        <f>INDEX(products!$A$2:$G$49, MATCH(orders!$D291, products!$A$2:$A$49, 0), MATCH(orders!L$1, products!$A$1:$G$1, 0))</f>
        <v>2.6849999999999996</v>
      </c>
      <c r="M291" s="10">
        <f t="shared" si="4"/>
        <v>13.424999999999997</v>
      </c>
      <c r="N291" t="str" cm="1">
        <f t="array" ref="N291">_xlfn.IFS(I291 = "Exc", "Excelsa", I291 = "Ara", "Arabica", I291 = "Lib","Liberica",I291 = "Rob", "Robusta")</f>
        <v>Robusta</v>
      </c>
      <c r="O291" t="str" cm="1">
        <f t="array" ref="O291">_xlfn.IFS(J291 = "M", "Medium", J291 = "L", "Light", J291 = "D","Dark")</f>
        <v>Dark</v>
      </c>
      <c r="P291" t="str">
        <f>_xlfn.XLOOKUP(Orders[[#This Row],[Customer ID]], customers!$A$2:$A$1001, customers!$I$2:$I$1001, "", 0)</f>
        <v>Yes</v>
      </c>
    </row>
    <row r="292" spans="1:16" x14ac:dyDescent="0.3">
      <c r="A292" s="2" t="s">
        <v>2127</v>
      </c>
      <c r="B292" s="8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INDEX(products!$A$2:$G$49, MATCH(orders!$D292, products!$A$2:$A$49, 0), MATCH(orders!I$1, products!$A$1:$G$1, 0))</f>
        <v>Ara</v>
      </c>
      <c r="J292" t="str">
        <f>INDEX(products!$A$2:$G$49, MATCH(orders!$D292, products!$A$2:$A$49, 0), MATCH(orders!J$1, products!$A$1:$G$1, 0))</f>
        <v>D</v>
      </c>
      <c r="K292" s="1">
        <f>INDEX(products!$A$2:$G$49, MATCH(orders!$D292, products!$A$2:$A$49, 0), MATCH(orders!K$1, products!$A$1:$G$1, 0))</f>
        <v>1</v>
      </c>
      <c r="L292" s="5">
        <f>INDEX(products!$A$2:$G$49, MATCH(orders!$D292, products!$A$2:$A$49, 0), MATCH(orders!L$1, products!$A$1:$G$1, 0))</f>
        <v>9.9499999999999993</v>
      </c>
      <c r="M292" s="10">
        <f t="shared" si="4"/>
        <v>49.75</v>
      </c>
      <c r="N292" t="str" cm="1">
        <f t="array" ref="N292">_xlfn.IFS(I292 = "Exc", "Excelsa", I292 = "Ara", "Arabica", I292 = "Lib","Liberica",I292 = "Rob", "Robusta")</f>
        <v>Arabica</v>
      </c>
      <c r="O292" t="str" cm="1">
        <f t="array" ref="O292">_xlfn.IFS(J292 = "M", "Medium", J292 = "L", "Light", J292 = "D","Dark")</f>
        <v>Dark</v>
      </c>
      <c r="P292" t="str">
        <f>_xlfn.XLOOKUP(Orders[[#This Row],[Customer ID]], customers!$A$2:$A$1001, customers!$I$2:$I$1001, "", 0)</f>
        <v>No</v>
      </c>
    </row>
    <row r="293" spans="1:16" x14ac:dyDescent="0.3">
      <c r="A293" s="2" t="s">
        <v>2133</v>
      </c>
      <c r="B293" s="8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INDEX(products!$A$2:$G$49, MATCH(orders!$D293, products!$A$2:$A$49, 0), MATCH(orders!I$1, products!$A$1:$G$1, 0))</f>
        <v>Exc</v>
      </c>
      <c r="J293" t="str">
        <f>INDEX(products!$A$2:$G$49, MATCH(orders!$D293, products!$A$2:$A$49, 0), MATCH(orders!J$1, products!$A$1:$G$1, 0))</f>
        <v>M</v>
      </c>
      <c r="K293" s="1">
        <f>INDEX(products!$A$2:$G$49, MATCH(orders!$D293, products!$A$2:$A$49, 0), MATCH(orders!K$1, products!$A$1:$G$1, 0))</f>
        <v>0.5</v>
      </c>
      <c r="L293" s="5">
        <f>INDEX(products!$A$2:$G$49, MATCH(orders!$D293, products!$A$2:$A$49, 0), MATCH(orders!L$1, products!$A$1:$G$1, 0))</f>
        <v>8.25</v>
      </c>
      <c r="M293" s="10">
        <f t="shared" si="4"/>
        <v>16.5</v>
      </c>
      <c r="N293" t="str" cm="1">
        <f t="array" ref="N293">_xlfn.IFS(I293 = "Exc", "Excelsa", I293 = "Ara", "Arabica", I293 = "Lib","Liberica",I293 = "Rob", "Robusta")</f>
        <v>Excelsa</v>
      </c>
      <c r="O293" t="str" cm="1">
        <f t="array" ref="O293">_xlfn.IFS(J293 = "M", "Medium", J293 = "L", "Light", J293 = "D","Dark")</f>
        <v>Medium</v>
      </c>
      <c r="P293" t="str">
        <f>_xlfn.XLOOKUP(Orders[[#This Row],[Customer ID]], customers!$A$2:$A$1001, customers!$I$2:$I$1001, "", 0)</f>
        <v>No</v>
      </c>
    </row>
    <row r="294" spans="1:16" x14ac:dyDescent="0.3">
      <c r="A294" s="2" t="s">
        <v>2137</v>
      </c>
      <c r="B294" s="8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INDEX(products!$A$2:$G$49, MATCH(orders!$D294, products!$A$2:$A$49, 0), MATCH(orders!I$1, products!$A$1:$G$1, 0))</f>
        <v>Ara</v>
      </c>
      <c r="J294" t="str">
        <f>INDEX(products!$A$2:$G$49, MATCH(orders!$D294, products!$A$2:$A$49, 0), MATCH(orders!J$1, products!$A$1:$G$1, 0))</f>
        <v>D</v>
      </c>
      <c r="K294" s="1">
        <f>INDEX(products!$A$2:$G$49, MATCH(orders!$D294, products!$A$2:$A$49, 0), MATCH(orders!K$1, products!$A$1:$G$1, 0))</f>
        <v>0.5</v>
      </c>
      <c r="L294" s="5">
        <f>INDEX(products!$A$2:$G$49, MATCH(orders!$D294, products!$A$2:$A$49, 0), MATCH(orders!L$1, products!$A$1:$G$1, 0))</f>
        <v>5.97</v>
      </c>
      <c r="M294" s="10">
        <f t="shared" si="4"/>
        <v>17.91</v>
      </c>
      <c r="N294" t="str" cm="1">
        <f t="array" ref="N294">_xlfn.IFS(I294 = "Exc", "Excelsa", I294 = "Ara", "Arabica", I294 = "Lib","Liberica",I294 = "Rob", "Robusta")</f>
        <v>Arabica</v>
      </c>
      <c r="O294" t="str" cm="1">
        <f t="array" ref="O294">_xlfn.IFS(J294 = "M", "Medium", J294 = "L", "Light", J294 = "D","Dark")</f>
        <v>Dark</v>
      </c>
      <c r="P294" t="str">
        <f>_xlfn.XLOOKUP(Orders[[#This Row],[Customer ID]], customers!$A$2:$A$1001, customers!$I$2:$I$1001, "", 0)</f>
        <v>No</v>
      </c>
    </row>
    <row r="295" spans="1:16" x14ac:dyDescent="0.3">
      <c r="A295" s="2" t="s">
        <v>2142</v>
      </c>
      <c r="B295" s="8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INDEX(products!$A$2:$G$49, MATCH(orders!$D295, products!$A$2:$A$49, 0), MATCH(orders!I$1, products!$A$1:$G$1, 0))</f>
        <v>Ara</v>
      </c>
      <c r="J295" t="str">
        <f>INDEX(products!$A$2:$G$49, MATCH(orders!$D295, products!$A$2:$A$49, 0), MATCH(orders!J$1, products!$A$1:$G$1, 0))</f>
        <v>D</v>
      </c>
      <c r="K295" s="1">
        <f>INDEX(products!$A$2:$G$49, MATCH(orders!$D295, products!$A$2:$A$49, 0), MATCH(orders!K$1, products!$A$1:$G$1, 0))</f>
        <v>0.5</v>
      </c>
      <c r="L295" s="5">
        <f>INDEX(products!$A$2:$G$49, MATCH(orders!$D295, products!$A$2:$A$49, 0), MATCH(orders!L$1, products!$A$1:$G$1, 0))</f>
        <v>5.97</v>
      </c>
      <c r="M295" s="10">
        <f t="shared" si="4"/>
        <v>29.849999999999998</v>
      </c>
      <c r="N295" t="str" cm="1">
        <f t="array" ref="N295">_xlfn.IFS(I295 = "Exc", "Excelsa", I295 = "Ara", "Arabica", I295 = "Lib","Liberica",I295 = "Rob", "Robusta")</f>
        <v>Arabica</v>
      </c>
      <c r="O295" t="str" cm="1">
        <f t="array" ref="O295">_xlfn.IFS(J295 = "M", "Medium", J295 = "L", "Light", J295 = "D","Dark")</f>
        <v>Dark</v>
      </c>
      <c r="P295" t="str">
        <f>_xlfn.XLOOKUP(Orders[[#This Row],[Customer ID]], customers!$A$2:$A$1001, customers!$I$2:$I$1001, "", 0)</f>
        <v>No</v>
      </c>
    </row>
    <row r="296" spans="1:16" x14ac:dyDescent="0.3">
      <c r="A296" s="2" t="s">
        <v>2148</v>
      </c>
      <c r="B296" s="8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INDEX(products!$A$2:$G$49, MATCH(orders!$D296, products!$A$2:$A$49, 0), MATCH(orders!I$1, products!$A$1:$G$1, 0))</f>
        <v>Exc</v>
      </c>
      <c r="J296" t="str">
        <f>INDEX(products!$A$2:$G$49, MATCH(orders!$D296, products!$A$2:$A$49, 0), MATCH(orders!J$1, products!$A$1:$G$1, 0))</f>
        <v>L</v>
      </c>
      <c r="K296" s="1">
        <f>INDEX(products!$A$2:$G$49, MATCH(orders!$D296, products!$A$2:$A$49, 0), MATCH(orders!K$1, products!$A$1:$G$1, 0))</f>
        <v>1</v>
      </c>
      <c r="L296" s="5">
        <f>INDEX(products!$A$2:$G$49, MATCH(orders!$D296, products!$A$2:$A$49, 0), MATCH(orders!L$1, products!$A$1:$G$1, 0))</f>
        <v>14.85</v>
      </c>
      <c r="M296" s="10">
        <f t="shared" si="4"/>
        <v>44.55</v>
      </c>
      <c r="N296" t="str" cm="1">
        <f t="array" ref="N296">_xlfn.IFS(I296 = "Exc", "Excelsa", I296 = "Ara", "Arabica", I296 = "Lib","Liberica",I296 = "Rob", "Robusta")</f>
        <v>Excelsa</v>
      </c>
      <c r="O296" t="str" cm="1">
        <f t="array" ref="O296">_xlfn.IFS(J296 = "M", "Medium", J296 = "L", "Light", J296 = "D","Dark")</f>
        <v>Light</v>
      </c>
      <c r="P296" t="str">
        <f>_xlfn.XLOOKUP(Orders[[#This Row],[Customer ID]], customers!$A$2:$A$1001, customers!$I$2:$I$1001, "", 0)</f>
        <v>No</v>
      </c>
    </row>
    <row r="297" spans="1:16" x14ac:dyDescent="0.3">
      <c r="A297" s="2" t="s">
        <v>2153</v>
      </c>
      <c r="B297" s="8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INDEX(products!$A$2:$G$49, MATCH(orders!$D297, products!$A$2:$A$49, 0), MATCH(orders!I$1, products!$A$1:$G$1, 0))</f>
        <v>Exc</v>
      </c>
      <c r="J297" t="str">
        <f>INDEX(products!$A$2:$G$49, MATCH(orders!$D297, products!$A$2:$A$49, 0), MATCH(orders!J$1, products!$A$1:$G$1, 0))</f>
        <v>M</v>
      </c>
      <c r="K297" s="1">
        <f>INDEX(products!$A$2:$G$49, MATCH(orders!$D297, products!$A$2:$A$49, 0), MATCH(orders!K$1, products!$A$1:$G$1, 0))</f>
        <v>1</v>
      </c>
      <c r="L297" s="5">
        <f>INDEX(products!$A$2:$G$49, MATCH(orders!$D297, products!$A$2:$A$49, 0), MATCH(orders!L$1, products!$A$1:$G$1, 0))</f>
        <v>13.75</v>
      </c>
      <c r="M297" s="10">
        <f t="shared" si="4"/>
        <v>27.5</v>
      </c>
      <c r="N297" t="str" cm="1">
        <f t="array" ref="N297">_xlfn.IFS(I297 = "Exc", "Excelsa", I297 = "Ara", "Arabica", I297 = "Lib","Liberica",I297 = "Rob", "Robusta")</f>
        <v>Excelsa</v>
      </c>
      <c r="O297" t="str" cm="1">
        <f t="array" ref="O297">_xlfn.IFS(J297 = "M", "Medium", J297 = "L", "Light", J297 = "D","Dark")</f>
        <v>Medium</v>
      </c>
      <c r="P297" t="str">
        <f>_xlfn.XLOOKUP(Orders[[#This Row],[Customer ID]], customers!$A$2:$A$1001, customers!$I$2:$I$1001, "", 0)</f>
        <v>No</v>
      </c>
    </row>
    <row r="298" spans="1:16" x14ac:dyDescent="0.3">
      <c r="A298" s="2" t="s">
        <v>2157</v>
      </c>
      <c r="B298" s="8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INDEX(products!$A$2:$G$49, MATCH(orders!$D298, products!$A$2:$A$49, 0), MATCH(orders!I$1, products!$A$1:$G$1, 0))</f>
        <v>Rob</v>
      </c>
      <c r="J298" t="str">
        <f>INDEX(products!$A$2:$G$49, MATCH(orders!$D298, products!$A$2:$A$49, 0), MATCH(orders!J$1, products!$A$1:$G$1, 0))</f>
        <v>M</v>
      </c>
      <c r="K298" s="1">
        <f>INDEX(products!$A$2:$G$49, MATCH(orders!$D298, products!$A$2:$A$49, 0), MATCH(orders!K$1, products!$A$1:$G$1, 0))</f>
        <v>0.5</v>
      </c>
      <c r="L298" s="5">
        <f>INDEX(products!$A$2:$G$49, MATCH(orders!$D298, products!$A$2:$A$49, 0), MATCH(orders!L$1, products!$A$1:$G$1, 0))</f>
        <v>5.97</v>
      </c>
      <c r="M298" s="10">
        <f t="shared" si="4"/>
        <v>35.82</v>
      </c>
      <c r="N298" t="str" cm="1">
        <f t="array" ref="N298">_xlfn.IFS(I298 = "Exc", "Excelsa", I298 = "Ara", "Arabica", I298 = "Lib","Liberica",I298 = "Rob", "Robusta")</f>
        <v>Robusta</v>
      </c>
      <c r="O298" t="str" cm="1">
        <f t="array" ref="O298">_xlfn.IFS(J298 = "M", "Medium", J298 = "L", "Light", J298 = "D","Dark")</f>
        <v>Medium</v>
      </c>
      <c r="P298" t="str">
        <f>_xlfn.XLOOKUP(Orders[[#This Row],[Customer ID]], customers!$A$2:$A$1001, customers!$I$2:$I$1001, "", 0)</f>
        <v>Yes</v>
      </c>
    </row>
    <row r="299" spans="1:16" x14ac:dyDescent="0.3">
      <c r="A299" s="2" t="s">
        <v>2163</v>
      </c>
      <c r="B299" s="8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INDEX(products!$A$2:$G$49, MATCH(orders!$D299, products!$A$2:$A$49, 0), MATCH(orders!I$1, products!$A$1:$G$1, 0))</f>
        <v>Rob</v>
      </c>
      <c r="J299" t="str">
        <f>INDEX(products!$A$2:$G$49, MATCH(orders!$D299, products!$A$2:$A$49, 0), MATCH(orders!J$1, products!$A$1:$G$1, 0))</f>
        <v>D</v>
      </c>
      <c r="K299" s="1">
        <f>INDEX(products!$A$2:$G$49, MATCH(orders!$D299, products!$A$2:$A$49, 0), MATCH(orders!K$1, products!$A$1:$G$1, 0))</f>
        <v>0.5</v>
      </c>
      <c r="L299" s="5">
        <f>INDEX(products!$A$2:$G$49, MATCH(orders!$D299, products!$A$2:$A$49, 0), MATCH(orders!L$1, products!$A$1:$G$1, 0))</f>
        <v>5.3699999999999992</v>
      </c>
      <c r="M299" s="10">
        <f t="shared" si="4"/>
        <v>16.11</v>
      </c>
      <c r="N299" t="str" cm="1">
        <f t="array" ref="N299">_xlfn.IFS(I299 = "Exc", "Excelsa", I299 = "Ara", "Arabica", I299 = "Lib","Liberica",I299 = "Rob", "Robusta")</f>
        <v>Robusta</v>
      </c>
      <c r="O299" t="str" cm="1">
        <f t="array" ref="O299">_xlfn.IFS(J299 = "M", "Medium", J299 = "L", "Light", J299 = "D","Dark")</f>
        <v>Dark</v>
      </c>
      <c r="P299" t="str">
        <f>_xlfn.XLOOKUP(Orders[[#This Row],[Customer ID]], customers!$A$2:$A$1001, customers!$I$2:$I$1001, "", 0)</f>
        <v>Yes</v>
      </c>
    </row>
    <row r="300" spans="1:16" x14ac:dyDescent="0.3">
      <c r="A300" s="2" t="s">
        <v>2169</v>
      </c>
      <c r="B300" s="8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INDEX(products!$A$2:$G$49, MATCH(orders!$D300, products!$A$2:$A$49, 0), MATCH(orders!I$1, products!$A$1:$G$1, 0))</f>
        <v>Exc</v>
      </c>
      <c r="J300" t="str">
        <f>INDEX(products!$A$2:$G$49, MATCH(orders!$D300, products!$A$2:$A$49, 0), MATCH(orders!J$1, products!$A$1:$G$1, 0))</f>
        <v>L</v>
      </c>
      <c r="K300" s="1">
        <f>INDEX(products!$A$2:$G$49, MATCH(orders!$D300, products!$A$2:$A$49, 0), MATCH(orders!K$1, products!$A$1:$G$1, 0))</f>
        <v>0.2</v>
      </c>
      <c r="L300" s="5">
        <f>INDEX(products!$A$2:$G$49, MATCH(orders!$D300, products!$A$2:$A$49, 0), MATCH(orders!L$1, products!$A$1:$G$1, 0))</f>
        <v>4.4550000000000001</v>
      </c>
      <c r="M300" s="10">
        <f t="shared" si="4"/>
        <v>26.73</v>
      </c>
      <c r="N300" t="str" cm="1">
        <f t="array" ref="N300">_xlfn.IFS(I300 = "Exc", "Excelsa", I300 = "Ara", "Arabica", I300 = "Lib","Liberica",I300 = "Rob", "Robusta")</f>
        <v>Excelsa</v>
      </c>
      <c r="O300" t="str" cm="1">
        <f t="array" ref="O300">_xlfn.IFS(J300 = "M", "Medium", J300 = "L", "Light", J300 = "D","Dark")</f>
        <v>Light</v>
      </c>
      <c r="P300" t="str">
        <f>_xlfn.XLOOKUP(Orders[[#This Row],[Customer ID]], customers!$A$2:$A$1001, customers!$I$2:$I$1001, "", 0)</f>
        <v>Yes</v>
      </c>
    </row>
    <row r="301" spans="1:16" x14ac:dyDescent="0.3">
      <c r="A301" s="2" t="s">
        <v>2175</v>
      </c>
      <c r="B301" s="8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INDEX(products!$A$2:$G$49, MATCH(orders!$D301, products!$A$2:$A$49, 0), MATCH(orders!I$1, products!$A$1:$G$1, 0))</f>
        <v>Exc</v>
      </c>
      <c r="J301" t="str">
        <f>INDEX(products!$A$2:$G$49, MATCH(orders!$D301, products!$A$2:$A$49, 0), MATCH(orders!J$1, products!$A$1:$G$1, 0))</f>
        <v>L</v>
      </c>
      <c r="K301" s="1">
        <f>INDEX(products!$A$2:$G$49, MATCH(orders!$D301, products!$A$2:$A$49, 0), MATCH(orders!K$1, products!$A$1:$G$1, 0))</f>
        <v>2.5</v>
      </c>
      <c r="L301" s="5">
        <f>INDEX(products!$A$2:$G$49, MATCH(orders!$D301, products!$A$2:$A$49, 0), MATCH(orders!L$1, products!$A$1:$G$1, 0))</f>
        <v>34.154999999999994</v>
      </c>
      <c r="M301" s="10">
        <f t="shared" si="4"/>
        <v>204.92999999999995</v>
      </c>
      <c r="N301" t="str" cm="1">
        <f t="array" ref="N301">_xlfn.IFS(I301 = "Exc", "Excelsa", I301 = "Ara", "Arabica", I301 = "Lib","Liberica",I301 = "Rob", "Robusta")</f>
        <v>Excelsa</v>
      </c>
      <c r="O301" t="str" cm="1">
        <f t="array" ref="O301">_xlfn.IFS(J301 = "M", "Medium", J301 = "L", "Light", J301 = "D","Dark")</f>
        <v>Light</v>
      </c>
      <c r="P301" t="str">
        <f>_xlfn.XLOOKUP(Orders[[#This Row],[Customer ID]], customers!$A$2:$A$1001, customers!$I$2:$I$1001, "", 0)</f>
        <v>Yes</v>
      </c>
    </row>
    <row r="302" spans="1:16" x14ac:dyDescent="0.3">
      <c r="A302" s="2" t="s">
        <v>2181</v>
      </c>
      <c r="B302" s="8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INDEX(products!$A$2:$G$49, MATCH(orders!$D302, products!$A$2:$A$49, 0), MATCH(orders!I$1, products!$A$1:$G$1, 0))</f>
        <v>Ara</v>
      </c>
      <c r="J302" t="str">
        <f>INDEX(products!$A$2:$G$49, MATCH(orders!$D302, products!$A$2:$A$49, 0), MATCH(orders!J$1, products!$A$1:$G$1, 0))</f>
        <v>L</v>
      </c>
      <c r="K302" s="1">
        <f>INDEX(products!$A$2:$G$49, MATCH(orders!$D302, products!$A$2:$A$49, 0), MATCH(orders!K$1, products!$A$1:$G$1, 0))</f>
        <v>1</v>
      </c>
      <c r="L302" s="5">
        <f>INDEX(products!$A$2:$G$49, MATCH(orders!$D302, products!$A$2:$A$49, 0), MATCH(orders!L$1, products!$A$1:$G$1, 0))</f>
        <v>12.95</v>
      </c>
      <c r="M302" s="10">
        <f t="shared" si="4"/>
        <v>38.849999999999994</v>
      </c>
      <c r="N302" t="str" cm="1">
        <f t="array" ref="N302">_xlfn.IFS(I302 = "Exc", "Excelsa", I302 = "Ara", "Arabica", I302 = "Lib","Liberica",I302 = "Rob", "Robusta")</f>
        <v>Arabica</v>
      </c>
      <c r="O302" t="str" cm="1">
        <f t="array" ref="O302">_xlfn.IFS(J302 = "M", "Medium", J302 = "L", "Light", J302 = "D","Dark")</f>
        <v>Light</v>
      </c>
      <c r="P302" t="str">
        <f>_xlfn.XLOOKUP(Orders[[#This Row],[Customer ID]], customers!$A$2:$A$1001, customers!$I$2:$I$1001, "", 0)</f>
        <v>Yes</v>
      </c>
    </row>
    <row r="303" spans="1:16" x14ac:dyDescent="0.3">
      <c r="A303" s="2" t="s">
        <v>2187</v>
      </c>
      <c r="B303" s="8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INDEX(products!$A$2:$G$49, MATCH(orders!$D303, products!$A$2:$A$49, 0), MATCH(orders!I$1, products!$A$1:$G$1, 0))</f>
        <v>Lib</v>
      </c>
      <c r="J303" t="str">
        <f>INDEX(products!$A$2:$G$49, MATCH(orders!$D303, products!$A$2:$A$49, 0), MATCH(orders!J$1, products!$A$1:$G$1, 0))</f>
        <v>D</v>
      </c>
      <c r="K303" s="1">
        <f>INDEX(products!$A$2:$G$49, MATCH(orders!$D303, products!$A$2:$A$49, 0), MATCH(orders!K$1, products!$A$1:$G$1, 0))</f>
        <v>0.2</v>
      </c>
      <c r="L303" s="5">
        <f>INDEX(products!$A$2:$G$49, MATCH(orders!$D303, products!$A$2:$A$49, 0), MATCH(orders!L$1, products!$A$1:$G$1, 0))</f>
        <v>3.8849999999999998</v>
      </c>
      <c r="M303" s="10">
        <f t="shared" si="4"/>
        <v>15.54</v>
      </c>
      <c r="N303" t="str" cm="1">
        <f t="array" ref="N303">_xlfn.IFS(I303 = "Exc", "Excelsa", I303 = "Ara", "Arabica", I303 = "Lib","Liberica",I303 = "Rob", "Robusta")</f>
        <v>Liberica</v>
      </c>
      <c r="O303" t="str" cm="1">
        <f t="array" ref="O303">_xlfn.IFS(J303 = "M", "Medium", J303 = "L", "Light", J303 = "D","Dark")</f>
        <v>Dark</v>
      </c>
      <c r="P303" t="str">
        <f>_xlfn.XLOOKUP(Orders[[#This Row],[Customer ID]], customers!$A$2:$A$1001, customers!$I$2:$I$1001, "", 0)</f>
        <v>Yes</v>
      </c>
    </row>
    <row r="304" spans="1:16" x14ac:dyDescent="0.3">
      <c r="A304" s="2" t="s">
        <v>2193</v>
      </c>
      <c r="B304" s="8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INDEX(products!$A$2:$G$49, MATCH(orders!$D304, products!$A$2:$A$49, 0), MATCH(orders!I$1, products!$A$1:$G$1, 0))</f>
        <v>Ara</v>
      </c>
      <c r="J304" t="str">
        <f>INDEX(products!$A$2:$G$49, MATCH(orders!$D304, products!$A$2:$A$49, 0), MATCH(orders!J$1, products!$A$1:$G$1, 0))</f>
        <v>M</v>
      </c>
      <c r="K304" s="1">
        <f>INDEX(products!$A$2:$G$49, MATCH(orders!$D304, products!$A$2:$A$49, 0), MATCH(orders!K$1, products!$A$1:$G$1, 0))</f>
        <v>0.5</v>
      </c>
      <c r="L304" s="5">
        <f>INDEX(products!$A$2:$G$49, MATCH(orders!$D304, products!$A$2:$A$49, 0), MATCH(orders!L$1, products!$A$1:$G$1, 0))</f>
        <v>6.75</v>
      </c>
      <c r="M304" s="10">
        <f t="shared" si="4"/>
        <v>6.75</v>
      </c>
      <c r="N304" t="str" cm="1">
        <f t="array" ref="N304">_xlfn.IFS(I304 = "Exc", "Excelsa", I304 = "Ara", "Arabica", I304 = "Lib","Liberica",I304 = "Rob", "Robusta")</f>
        <v>Arabica</v>
      </c>
      <c r="O304" t="str" cm="1">
        <f t="array" ref="O304">_xlfn.IFS(J304 = "M", "Medium", J304 = "L", "Light", J304 = "D","Dark")</f>
        <v>Medium</v>
      </c>
      <c r="P304" t="str">
        <f>_xlfn.XLOOKUP(Orders[[#This Row],[Customer ID]], customers!$A$2:$A$1001, customers!$I$2:$I$1001, "", 0)</f>
        <v>No</v>
      </c>
    </row>
    <row r="305" spans="1:16" x14ac:dyDescent="0.3">
      <c r="A305" s="2" t="s">
        <v>2199</v>
      </c>
      <c r="B305" s="8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INDEX(products!$A$2:$G$49, MATCH(orders!$D305, products!$A$2:$A$49, 0), MATCH(orders!I$1, products!$A$1:$G$1, 0))</f>
        <v>Exc</v>
      </c>
      <c r="J305" t="str">
        <f>INDEX(products!$A$2:$G$49, MATCH(orders!$D305, products!$A$2:$A$49, 0), MATCH(orders!J$1, products!$A$1:$G$1, 0))</f>
        <v>D</v>
      </c>
      <c r="K305" s="1">
        <f>INDEX(products!$A$2:$G$49, MATCH(orders!$D305, products!$A$2:$A$49, 0), MATCH(orders!K$1, products!$A$1:$G$1, 0))</f>
        <v>2.5</v>
      </c>
      <c r="L305" s="5">
        <f>INDEX(products!$A$2:$G$49, MATCH(orders!$D305, products!$A$2:$A$49, 0), MATCH(orders!L$1, products!$A$1:$G$1, 0))</f>
        <v>27.945</v>
      </c>
      <c r="M305" s="10">
        <f t="shared" si="4"/>
        <v>111.78</v>
      </c>
      <c r="N305" t="str" cm="1">
        <f t="array" ref="N305">_xlfn.IFS(I305 = "Exc", "Excelsa", I305 = "Ara", "Arabica", I305 = "Lib","Liberica",I305 = "Rob", "Robusta")</f>
        <v>Excelsa</v>
      </c>
      <c r="O305" t="str" cm="1">
        <f t="array" ref="O305">_xlfn.IFS(J305 = "M", "Medium", J305 = "L", "Light", J305 = "D","Dark")</f>
        <v>Dark</v>
      </c>
      <c r="P305" t="str">
        <f>_xlfn.XLOOKUP(Orders[[#This Row],[Customer ID]], customers!$A$2:$A$1001, customers!$I$2:$I$1001, "", 0)</f>
        <v>Yes</v>
      </c>
    </row>
    <row r="306" spans="1:16" x14ac:dyDescent="0.3">
      <c r="A306" s="2" t="s">
        <v>2204</v>
      </c>
      <c r="B306" s="8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INDEX(products!$A$2:$G$49, MATCH(orders!$D306, products!$A$2:$A$49, 0), MATCH(orders!I$1, products!$A$1:$G$1, 0))</f>
        <v>Ara</v>
      </c>
      <c r="J306" t="str">
        <f>INDEX(products!$A$2:$G$49, MATCH(orders!$D306, products!$A$2:$A$49, 0), MATCH(orders!J$1, products!$A$1:$G$1, 0))</f>
        <v>L</v>
      </c>
      <c r="K306" s="1">
        <f>INDEX(products!$A$2:$G$49, MATCH(orders!$D306, products!$A$2:$A$49, 0), MATCH(orders!K$1, products!$A$1:$G$1, 0))</f>
        <v>0.2</v>
      </c>
      <c r="L306" s="5">
        <f>INDEX(products!$A$2:$G$49, MATCH(orders!$D306, products!$A$2:$A$49, 0), MATCH(orders!L$1, products!$A$1:$G$1, 0))</f>
        <v>3.8849999999999998</v>
      </c>
      <c r="M306" s="10">
        <f t="shared" si="4"/>
        <v>3.8849999999999998</v>
      </c>
      <c r="N306" t="str" cm="1">
        <f t="array" ref="N306">_xlfn.IFS(I306 = "Exc", "Excelsa", I306 = "Ara", "Arabica", I306 = "Lib","Liberica",I306 = "Rob", "Robusta")</f>
        <v>Arabica</v>
      </c>
      <c r="O306" t="str" cm="1">
        <f t="array" ref="O306">_xlfn.IFS(J306 = "M", "Medium", J306 = "L", "Light", J306 = "D","Dark")</f>
        <v>Light</v>
      </c>
      <c r="P306" t="str">
        <f>_xlfn.XLOOKUP(Orders[[#This Row],[Customer ID]], customers!$A$2:$A$1001, customers!$I$2:$I$1001, "", 0)</f>
        <v>Yes</v>
      </c>
    </row>
    <row r="307" spans="1:16" x14ac:dyDescent="0.3">
      <c r="A307" s="2" t="s">
        <v>2209</v>
      </c>
      <c r="B307" s="8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INDEX(products!$A$2:$G$49, MATCH(orders!$D307, products!$A$2:$A$49, 0), MATCH(orders!I$1, products!$A$1:$G$1, 0))</f>
        <v>Lib</v>
      </c>
      <c r="J307" t="str">
        <f>INDEX(products!$A$2:$G$49, MATCH(orders!$D307, products!$A$2:$A$49, 0), MATCH(orders!J$1, products!$A$1:$G$1, 0))</f>
        <v>M</v>
      </c>
      <c r="K307" s="1">
        <f>INDEX(products!$A$2:$G$49, MATCH(orders!$D307, products!$A$2:$A$49, 0), MATCH(orders!K$1, products!$A$1:$G$1, 0))</f>
        <v>0.2</v>
      </c>
      <c r="L307" s="5">
        <f>INDEX(products!$A$2:$G$49, MATCH(orders!$D307, products!$A$2:$A$49, 0), MATCH(orders!L$1, products!$A$1:$G$1, 0))</f>
        <v>4.3650000000000002</v>
      </c>
      <c r="M307" s="10">
        <f t="shared" si="4"/>
        <v>21.825000000000003</v>
      </c>
      <c r="N307" t="str" cm="1">
        <f t="array" ref="N307">_xlfn.IFS(I307 = "Exc", "Excelsa", I307 = "Ara", "Arabica", I307 = "Lib","Liberica",I307 = "Rob", "Robusta")</f>
        <v>Liberica</v>
      </c>
      <c r="O307" t="str" cm="1">
        <f t="array" ref="O307">_xlfn.IFS(J307 = "M", "Medium", J307 = "L", "Light", J307 = "D","Dark")</f>
        <v>Medium</v>
      </c>
      <c r="P307" t="str">
        <f>_xlfn.XLOOKUP(Orders[[#This Row],[Customer ID]], customers!$A$2:$A$1001, customers!$I$2:$I$1001, "", 0)</f>
        <v>No</v>
      </c>
    </row>
    <row r="308" spans="1:16" x14ac:dyDescent="0.3">
      <c r="A308" s="2" t="s">
        <v>2215</v>
      </c>
      <c r="B308" s="8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INDEX(products!$A$2:$G$49, MATCH(orders!$D308, products!$A$2:$A$49, 0), MATCH(orders!I$1, products!$A$1:$G$1, 0))</f>
        <v>Rob</v>
      </c>
      <c r="J308" t="str">
        <f>INDEX(products!$A$2:$G$49, MATCH(orders!$D308, products!$A$2:$A$49, 0), MATCH(orders!J$1, products!$A$1:$G$1, 0))</f>
        <v>M</v>
      </c>
      <c r="K308" s="1">
        <f>INDEX(products!$A$2:$G$49, MATCH(orders!$D308, products!$A$2:$A$49, 0), MATCH(orders!K$1, products!$A$1:$G$1, 0))</f>
        <v>0.2</v>
      </c>
      <c r="L308" s="5">
        <f>INDEX(products!$A$2:$G$49, MATCH(orders!$D308, products!$A$2:$A$49, 0), MATCH(orders!L$1, products!$A$1:$G$1, 0))</f>
        <v>2.9849999999999999</v>
      </c>
      <c r="M308" s="10">
        <f t="shared" si="4"/>
        <v>14.924999999999999</v>
      </c>
      <c r="N308" t="str" cm="1">
        <f t="array" ref="N308">_xlfn.IFS(I308 = "Exc", "Excelsa", I308 = "Ara", "Arabica", I308 = "Lib","Liberica",I308 = "Rob", "Robusta")</f>
        <v>Robusta</v>
      </c>
      <c r="O308" t="str" cm="1">
        <f t="array" ref="O308">_xlfn.IFS(J308 = "M", "Medium", J308 = "L", "Light", J308 = "D","Dark")</f>
        <v>Medium</v>
      </c>
      <c r="P308" t="str">
        <f>_xlfn.XLOOKUP(Orders[[#This Row],[Customer ID]], customers!$A$2:$A$1001, customers!$I$2:$I$1001, "", 0)</f>
        <v>No</v>
      </c>
    </row>
    <row r="309" spans="1:16" x14ac:dyDescent="0.3">
      <c r="A309" s="2" t="s">
        <v>2221</v>
      </c>
      <c r="B309" s="8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INDEX(products!$A$2:$G$49, MATCH(orders!$D309, products!$A$2:$A$49, 0), MATCH(orders!I$1, products!$A$1:$G$1, 0))</f>
        <v>Ara</v>
      </c>
      <c r="J309" t="str">
        <f>INDEX(products!$A$2:$G$49, MATCH(orders!$D309, products!$A$2:$A$49, 0), MATCH(orders!J$1, products!$A$1:$G$1, 0))</f>
        <v>M</v>
      </c>
      <c r="K309" s="1">
        <f>INDEX(products!$A$2:$G$49, MATCH(orders!$D309, products!$A$2:$A$49, 0), MATCH(orders!K$1, products!$A$1:$G$1, 0))</f>
        <v>1</v>
      </c>
      <c r="L309" s="5">
        <f>INDEX(products!$A$2:$G$49, MATCH(orders!$D309, products!$A$2:$A$49, 0), MATCH(orders!L$1, products!$A$1:$G$1, 0))</f>
        <v>11.25</v>
      </c>
      <c r="M309" s="10">
        <f t="shared" si="4"/>
        <v>33.75</v>
      </c>
      <c r="N309" t="str" cm="1">
        <f t="array" ref="N309">_xlfn.IFS(I309 = "Exc", "Excelsa", I309 = "Ara", "Arabica", I309 = "Lib","Liberica",I309 = "Rob", "Robusta")</f>
        <v>Arabica</v>
      </c>
      <c r="O309" t="str" cm="1">
        <f t="array" ref="O309">_xlfn.IFS(J309 = "M", "Medium", J309 = "L", "Light", J309 = "D","Dark")</f>
        <v>Medium</v>
      </c>
      <c r="P309" t="str">
        <f>_xlfn.XLOOKUP(Orders[[#This Row],[Customer ID]], customers!$A$2:$A$1001, customers!$I$2:$I$1001, "", 0)</f>
        <v>Yes</v>
      </c>
    </row>
    <row r="310" spans="1:16" x14ac:dyDescent="0.3">
      <c r="A310" s="2" t="s">
        <v>2227</v>
      </c>
      <c r="B310" s="8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INDEX(products!$A$2:$G$49, MATCH(orders!$D310, products!$A$2:$A$49, 0), MATCH(orders!I$1, products!$A$1:$G$1, 0))</f>
        <v>Ara</v>
      </c>
      <c r="J310" t="str">
        <f>INDEX(products!$A$2:$G$49, MATCH(orders!$D310, products!$A$2:$A$49, 0), MATCH(orders!J$1, products!$A$1:$G$1, 0))</f>
        <v>M</v>
      </c>
      <c r="K310" s="1">
        <f>INDEX(products!$A$2:$G$49, MATCH(orders!$D310, products!$A$2:$A$49, 0), MATCH(orders!K$1, products!$A$1:$G$1, 0))</f>
        <v>1</v>
      </c>
      <c r="L310" s="5">
        <f>INDEX(products!$A$2:$G$49, MATCH(orders!$D310, products!$A$2:$A$49, 0), MATCH(orders!L$1, products!$A$1:$G$1, 0))</f>
        <v>11.25</v>
      </c>
      <c r="M310" s="10">
        <f t="shared" si="4"/>
        <v>33.75</v>
      </c>
      <c r="N310" t="str" cm="1">
        <f t="array" ref="N310">_xlfn.IFS(I310 = "Exc", "Excelsa", I310 = "Ara", "Arabica", I310 = "Lib","Liberica",I310 = "Rob", "Robusta")</f>
        <v>Arabica</v>
      </c>
      <c r="O310" t="str" cm="1">
        <f t="array" ref="O310">_xlfn.IFS(J310 = "M", "Medium", J310 = "L", "Light", J310 = "D","Dark")</f>
        <v>Medium</v>
      </c>
      <c r="P310" t="str">
        <f>_xlfn.XLOOKUP(Orders[[#This Row],[Customer ID]], customers!$A$2:$A$1001, customers!$I$2:$I$1001, "", 0)</f>
        <v>No</v>
      </c>
    </row>
    <row r="311" spans="1:16" x14ac:dyDescent="0.3">
      <c r="A311" s="2" t="s">
        <v>2232</v>
      </c>
      <c r="B311" s="8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INDEX(products!$A$2:$G$49, MATCH(orders!$D311, products!$A$2:$A$49, 0), MATCH(orders!I$1, products!$A$1:$G$1, 0))</f>
        <v>Lib</v>
      </c>
      <c r="J311" t="str">
        <f>INDEX(products!$A$2:$G$49, MATCH(orders!$D311, products!$A$2:$A$49, 0), MATCH(orders!J$1, products!$A$1:$G$1, 0))</f>
        <v>M</v>
      </c>
      <c r="K311" s="1">
        <f>INDEX(products!$A$2:$G$49, MATCH(orders!$D311, products!$A$2:$A$49, 0), MATCH(orders!K$1, products!$A$1:$G$1, 0))</f>
        <v>0.2</v>
      </c>
      <c r="L311" s="5">
        <f>INDEX(products!$A$2:$G$49, MATCH(orders!$D311, products!$A$2:$A$49, 0), MATCH(orders!L$1, products!$A$1:$G$1, 0))</f>
        <v>4.3650000000000002</v>
      </c>
      <c r="M311" s="10">
        <f t="shared" si="4"/>
        <v>26.19</v>
      </c>
      <c r="N311" t="str" cm="1">
        <f t="array" ref="N311">_xlfn.IFS(I311 = "Exc", "Excelsa", I311 = "Ara", "Arabica", I311 = "Lib","Liberica",I311 = "Rob", "Robusta")</f>
        <v>Liberica</v>
      </c>
      <c r="O311" t="str" cm="1">
        <f t="array" ref="O311">_xlfn.IFS(J311 = "M", "Medium", J311 = "L", "Light", J311 = "D","Dark")</f>
        <v>Medium</v>
      </c>
      <c r="P311" t="str">
        <f>_xlfn.XLOOKUP(Orders[[#This Row],[Customer ID]], customers!$A$2:$A$1001, customers!$I$2:$I$1001, "", 0)</f>
        <v>Yes</v>
      </c>
    </row>
    <row r="312" spans="1:16" x14ac:dyDescent="0.3">
      <c r="A312" s="2" t="s">
        <v>2238</v>
      </c>
      <c r="B312" s="8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INDEX(products!$A$2:$G$49, MATCH(orders!$D312, products!$A$2:$A$49, 0), MATCH(orders!I$1, products!$A$1:$G$1, 0))</f>
        <v>Exc</v>
      </c>
      <c r="J312" t="str">
        <f>INDEX(products!$A$2:$G$49, MATCH(orders!$D312, products!$A$2:$A$49, 0), MATCH(orders!J$1, products!$A$1:$G$1, 0))</f>
        <v>L</v>
      </c>
      <c r="K312" s="1">
        <f>INDEX(products!$A$2:$G$49, MATCH(orders!$D312, products!$A$2:$A$49, 0), MATCH(orders!K$1, products!$A$1:$G$1, 0))</f>
        <v>1</v>
      </c>
      <c r="L312" s="5">
        <f>INDEX(products!$A$2:$G$49, MATCH(orders!$D312, products!$A$2:$A$49, 0), MATCH(orders!L$1, products!$A$1:$G$1, 0))</f>
        <v>14.85</v>
      </c>
      <c r="M312" s="10">
        <f t="shared" si="4"/>
        <v>14.85</v>
      </c>
      <c r="N312" t="str" cm="1">
        <f t="array" ref="N312">_xlfn.IFS(I312 = "Exc", "Excelsa", I312 = "Ara", "Arabica", I312 = "Lib","Liberica",I312 = "Rob", "Robusta")</f>
        <v>Excelsa</v>
      </c>
      <c r="O312" t="str" cm="1">
        <f t="array" ref="O312">_xlfn.IFS(J312 = "M", "Medium", J312 = "L", "Light", J312 = "D","Dark")</f>
        <v>Light</v>
      </c>
      <c r="P312" t="str">
        <f>_xlfn.XLOOKUP(Orders[[#This Row],[Customer ID]], customers!$A$2:$A$1001, customers!$I$2:$I$1001, "", 0)</f>
        <v>No</v>
      </c>
    </row>
    <row r="313" spans="1:16" x14ac:dyDescent="0.3">
      <c r="A313" s="2" t="s">
        <v>2244</v>
      </c>
      <c r="B313" s="8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INDEX(products!$A$2:$G$49, MATCH(orders!$D313, products!$A$2:$A$49, 0), MATCH(orders!I$1, products!$A$1:$G$1, 0))</f>
        <v>Exc</v>
      </c>
      <c r="J313" t="str">
        <f>INDEX(products!$A$2:$G$49, MATCH(orders!$D313, products!$A$2:$A$49, 0), MATCH(orders!J$1, products!$A$1:$G$1, 0))</f>
        <v>M</v>
      </c>
      <c r="K313" s="1">
        <f>INDEX(products!$A$2:$G$49, MATCH(orders!$D313, products!$A$2:$A$49, 0), MATCH(orders!K$1, products!$A$1:$G$1, 0))</f>
        <v>2.5</v>
      </c>
      <c r="L313" s="5">
        <f>INDEX(products!$A$2:$G$49, MATCH(orders!$D313, products!$A$2:$A$49, 0), MATCH(orders!L$1, products!$A$1:$G$1, 0))</f>
        <v>31.624999999999996</v>
      </c>
      <c r="M313" s="10">
        <f t="shared" si="4"/>
        <v>189.74999999999997</v>
      </c>
      <c r="N313" t="str" cm="1">
        <f t="array" ref="N313">_xlfn.IFS(I313 = "Exc", "Excelsa", I313 = "Ara", "Arabica", I313 = "Lib","Liberica",I313 = "Rob", "Robusta")</f>
        <v>Excelsa</v>
      </c>
      <c r="O313" t="str" cm="1">
        <f t="array" ref="O313">_xlfn.IFS(J313 = "M", "Medium", J313 = "L", "Light", J313 = "D","Dark")</f>
        <v>Medium</v>
      </c>
      <c r="P313" t="str">
        <f>_xlfn.XLOOKUP(Orders[[#This Row],[Customer ID]], customers!$A$2:$A$1001, customers!$I$2:$I$1001, "", 0)</f>
        <v>Yes</v>
      </c>
    </row>
    <row r="314" spans="1:16" x14ac:dyDescent="0.3">
      <c r="A314" s="2" t="s">
        <v>2250</v>
      </c>
      <c r="B314" s="8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INDEX(products!$A$2:$G$49, MATCH(orders!$D314, products!$A$2:$A$49, 0), MATCH(orders!I$1, products!$A$1:$G$1, 0))</f>
        <v>Rob</v>
      </c>
      <c r="J314" t="str">
        <f>INDEX(products!$A$2:$G$49, MATCH(orders!$D314, products!$A$2:$A$49, 0), MATCH(orders!J$1, products!$A$1:$G$1, 0))</f>
        <v>M</v>
      </c>
      <c r="K314" s="1">
        <f>INDEX(products!$A$2:$G$49, MATCH(orders!$D314, products!$A$2:$A$49, 0), MATCH(orders!K$1, products!$A$1:$G$1, 0))</f>
        <v>0.5</v>
      </c>
      <c r="L314" s="5">
        <f>INDEX(products!$A$2:$G$49, MATCH(orders!$D314, products!$A$2:$A$49, 0), MATCH(orders!L$1, products!$A$1:$G$1, 0))</f>
        <v>5.97</v>
      </c>
      <c r="M314" s="10">
        <f t="shared" si="4"/>
        <v>5.97</v>
      </c>
      <c r="N314" t="str" cm="1">
        <f t="array" ref="N314">_xlfn.IFS(I314 = "Exc", "Excelsa", I314 = "Ara", "Arabica", I314 = "Lib","Liberica",I314 = "Rob", "Robusta")</f>
        <v>Robusta</v>
      </c>
      <c r="O314" t="str" cm="1">
        <f t="array" ref="O314">_xlfn.IFS(J314 = "M", "Medium", J314 = "L", "Light", J314 = "D","Dark")</f>
        <v>Medium</v>
      </c>
      <c r="P314" t="str">
        <f>_xlfn.XLOOKUP(Orders[[#This Row],[Customer ID]], customers!$A$2:$A$1001, customers!$I$2:$I$1001, "", 0)</f>
        <v>Yes</v>
      </c>
    </row>
    <row r="315" spans="1:16" x14ac:dyDescent="0.3">
      <c r="A315" s="2" t="s">
        <v>2256</v>
      </c>
      <c r="B315" s="8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INDEX(products!$A$2:$G$49, MATCH(orders!$D315, products!$A$2:$A$49, 0), MATCH(orders!I$1, products!$A$1:$G$1, 0))</f>
        <v>Rob</v>
      </c>
      <c r="J315" t="str">
        <f>INDEX(products!$A$2:$G$49, MATCH(orders!$D315, products!$A$2:$A$49, 0), MATCH(orders!J$1, products!$A$1:$G$1, 0))</f>
        <v>M</v>
      </c>
      <c r="K315" s="1">
        <f>INDEX(products!$A$2:$G$49, MATCH(orders!$D315, products!$A$2:$A$49, 0), MATCH(orders!K$1, products!$A$1:$G$1, 0))</f>
        <v>1</v>
      </c>
      <c r="L315" s="5">
        <f>INDEX(products!$A$2:$G$49, MATCH(orders!$D315, products!$A$2:$A$49, 0), MATCH(orders!L$1, products!$A$1:$G$1, 0))</f>
        <v>9.9499999999999993</v>
      </c>
      <c r="M315" s="10">
        <f t="shared" si="4"/>
        <v>29.849999999999998</v>
      </c>
      <c r="N315" t="str" cm="1">
        <f t="array" ref="N315">_xlfn.IFS(I315 = "Exc", "Excelsa", I315 = "Ara", "Arabica", I315 = "Lib","Liberica",I315 = "Rob", "Robusta")</f>
        <v>Robusta</v>
      </c>
      <c r="O315" t="str" cm="1">
        <f t="array" ref="O315">_xlfn.IFS(J315 = "M", "Medium", J315 = "L", "Light", J315 = "D","Dark")</f>
        <v>Medium</v>
      </c>
      <c r="P315" t="str">
        <f>_xlfn.XLOOKUP(Orders[[#This Row],[Customer ID]], customers!$A$2:$A$1001, customers!$I$2:$I$1001, "", 0)</f>
        <v>Yes</v>
      </c>
    </row>
    <row r="316" spans="1:16" x14ac:dyDescent="0.3">
      <c r="A316" s="2" t="s">
        <v>2262</v>
      </c>
      <c r="B316" s="8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INDEX(products!$A$2:$G$49, MATCH(orders!$D316, products!$A$2:$A$49, 0), MATCH(orders!I$1, products!$A$1:$G$1, 0))</f>
        <v>Rob</v>
      </c>
      <c r="J316" t="str">
        <f>INDEX(products!$A$2:$G$49, MATCH(orders!$D316, products!$A$2:$A$49, 0), MATCH(orders!J$1, products!$A$1:$G$1, 0))</f>
        <v>D</v>
      </c>
      <c r="K316" s="1">
        <f>INDEX(products!$A$2:$G$49, MATCH(orders!$D316, products!$A$2:$A$49, 0), MATCH(orders!K$1, products!$A$1:$G$1, 0))</f>
        <v>1</v>
      </c>
      <c r="L316" s="5">
        <f>INDEX(products!$A$2:$G$49, MATCH(orders!$D316, products!$A$2:$A$49, 0), MATCH(orders!L$1, products!$A$1:$G$1, 0))</f>
        <v>8.9499999999999993</v>
      </c>
      <c r="M316" s="10">
        <f t="shared" si="4"/>
        <v>44.75</v>
      </c>
      <c r="N316" t="str" cm="1">
        <f t="array" ref="N316">_xlfn.IFS(I316 = "Exc", "Excelsa", I316 = "Ara", "Arabica", I316 = "Lib","Liberica",I316 = "Rob", "Robusta")</f>
        <v>Robusta</v>
      </c>
      <c r="O316" t="str" cm="1">
        <f t="array" ref="O316">_xlfn.IFS(J316 = "M", "Medium", J316 = "L", "Light", J316 = "D","Dark")</f>
        <v>Dark</v>
      </c>
      <c r="P316" t="str">
        <f>_xlfn.XLOOKUP(Orders[[#This Row],[Customer ID]], customers!$A$2:$A$1001, customers!$I$2:$I$1001, "", 0)</f>
        <v>No</v>
      </c>
    </row>
    <row r="317" spans="1:16" x14ac:dyDescent="0.3">
      <c r="A317" s="2" t="s">
        <v>2267</v>
      </c>
      <c r="B317" s="8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INDEX(products!$A$2:$G$49, MATCH(orders!$D317, products!$A$2:$A$49, 0), MATCH(orders!I$1, products!$A$1:$G$1, 0))</f>
        <v>Exc</v>
      </c>
      <c r="J317" t="str">
        <f>INDEX(products!$A$2:$G$49, MATCH(orders!$D317, products!$A$2:$A$49, 0), MATCH(orders!J$1, products!$A$1:$G$1, 0))</f>
        <v>L</v>
      </c>
      <c r="K317" s="1">
        <f>INDEX(products!$A$2:$G$49, MATCH(orders!$D317, products!$A$2:$A$49, 0), MATCH(orders!K$1, products!$A$1:$G$1, 0))</f>
        <v>2.5</v>
      </c>
      <c r="L317" s="5">
        <f>INDEX(products!$A$2:$G$49, MATCH(orders!$D317, products!$A$2:$A$49, 0), MATCH(orders!L$1, products!$A$1:$G$1, 0))</f>
        <v>34.154999999999994</v>
      </c>
      <c r="M317" s="10">
        <f t="shared" si="4"/>
        <v>34.154999999999994</v>
      </c>
      <c r="N317" t="str" cm="1">
        <f t="array" ref="N317">_xlfn.IFS(I317 = "Exc", "Excelsa", I317 = "Ara", "Arabica", I317 = "Lib","Liberica",I317 = "Rob", "Robusta")</f>
        <v>Excelsa</v>
      </c>
      <c r="O317" t="str" cm="1">
        <f t="array" ref="O317">_xlfn.IFS(J317 = "M", "Medium", J317 = "L", "Light", J317 = "D","Dark")</f>
        <v>Light</v>
      </c>
      <c r="P317" t="str">
        <f>_xlfn.XLOOKUP(Orders[[#This Row],[Customer ID]], customers!$A$2:$A$1001, customers!$I$2:$I$1001, "", 0)</f>
        <v>Yes</v>
      </c>
    </row>
    <row r="318" spans="1:16" x14ac:dyDescent="0.3">
      <c r="A318" s="2" t="s">
        <v>2273</v>
      </c>
      <c r="B318" s="8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INDEX(products!$A$2:$G$49, MATCH(orders!$D318, products!$A$2:$A$49, 0), MATCH(orders!I$1, products!$A$1:$G$1, 0))</f>
        <v>Exc</v>
      </c>
      <c r="J318" t="str">
        <f>INDEX(products!$A$2:$G$49, MATCH(orders!$D318, products!$A$2:$A$49, 0), MATCH(orders!J$1, products!$A$1:$G$1, 0))</f>
        <v>L</v>
      </c>
      <c r="K318" s="1">
        <f>INDEX(products!$A$2:$G$49, MATCH(orders!$D318, products!$A$2:$A$49, 0), MATCH(orders!K$1, products!$A$1:$G$1, 0))</f>
        <v>2.5</v>
      </c>
      <c r="L318" s="5">
        <f>INDEX(products!$A$2:$G$49, MATCH(orders!$D318, products!$A$2:$A$49, 0), MATCH(orders!L$1, products!$A$1:$G$1, 0))</f>
        <v>34.154999999999994</v>
      </c>
      <c r="M318" s="10">
        <f t="shared" si="4"/>
        <v>204.92999999999995</v>
      </c>
      <c r="N318" t="str" cm="1">
        <f t="array" ref="N318">_xlfn.IFS(I318 = "Exc", "Excelsa", I318 = "Ara", "Arabica", I318 = "Lib","Liberica",I318 = "Rob", "Robusta")</f>
        <v>Excelsa</v>
      </c>
      <c r="O318" t="str" cm="1">
        <f t="array" ref="O318">_xlfn.IFS(J318 = "M", "Medium", J318 = "L", "Light", J318 = "D","Dark")</f>
        <v>Light</v>
      </c>
      <c r="P318" t="str">
        <f>_xlfn.XLOOKUP(Orders[[#This Row],[Customer ID]], customers!$A$2:$A$1001, customers!$I$2:$I$1001, "", 0)</f>
        <v>No</v>
      </c>
    </row>
    <row r="319" spans="1:16" x14ac:dyDescent="0.3">
      <c r="A319" s="2" t="s">
        <v>2279</v>
      </c>
      <c r="B319" s="8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INDEX(products!$A$2:$G$49, MATCH(orders!$D319, products!$A$2:$A$49, 0), MATCH(orders!I$1, products!$A$1:$G$1, 0))</f>
        <v>Exc</v>
      </c>
      <c r="J319" t="str">
        <f>INDEX(products!$A$2:$G$49, MATCH(orders!$D319, products!$A$2:$A$49, 0), MATCH(orders!J$1, products!$A$1:$G$1, 0))</f>
        <v>D</v>
      </c>
      <c r="K319" s="1">
        <f>INDEX(products!$A$2:$G$49, MATCH(orders!$D319, products!$A$2:$A$49, 0), MATCH(orders!K$1, products!$A$1:$G$1, 0))</f>
        <v>0.5</v>
      </c>
      <c r="L319" s="5">
        <f>INDEX(products!$A$2:$G$49, MATCH(orders!$D319, products!$A$2:$A$49, 0), MATCH(orders!L$1, products!$A$1:$G$1, 0))</f>
        <v>7.29</v>
      </c>
      <c r="M319" s="10">
        <f t="shared" si="4"/>
        <v>21.87</v>
      </c>
      <c r="N319" t="str" cm="1">
        <f t="array" ref="N319">_xlfn.IFS(I319 = "Exc", "Excelsa", I319 = "Ara", "Arabica", I319 = "Lib","Liberica",I319 = "Rob", "Robusta")</f>
        <v>Excelsa</v>
      </c>
      <c r="O319" t="str" cm="1">
        <f t="array" ref="O319">_xlfn.IFS(J319 = "M", "Medium", J319 = "L", "Light", J319 = "D","Dark")</f>
        <v>Dark</v>
      </c>
      <c r="P319" t="str">
        <f>_xlfn.XLOOKUP(Orders[[#This Row],[Customer ID]], customers!$A$2:$A$1001, customers!$I$2:$I$1001, "", 0)</f>
        <v>No</v>
      </c>
    </row>
    <row r="320" spans="1:16" x14ac:dyDescent="0.3">
      <c r="A320" s="2" t="s">
        <v>2285</v>
      </c>
      <c r="B320" s="8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INDEX(products!$A$2:$G$49, MATCH(orders!$D320, products!$A$2:$A$49, 0), MATCH(orders!I$1, products!$A$1:$G$1, 0))</f>
        <v>Ara</v>
      </c>
      <c r="J320" t="str">
        <f>INDEX(products!$A$2:$G$49, MATCH(orders!$D320, products!$A$2:$A$49, 0), MATCH(orders!J$1, products!$A$1:$G$1, 0))</f>
        <v>M</v>
      </c>
      <c r="K320" s="1">
        <f>INDEX(products!$A$2:$G$49, MATCH(orders!$D320, products!$A$2:$A$49, 0), MATCH(orders!K$1, products!$A$1:$G$1, 0))</f>
        <v>2.5</v>
      </c>
      <c r="L320" s="5">
        <f>INDEX(products!$A$2:$G$49, MATCH(orders!$D320, products!$A$2:$A$49, 0), MATCH(orders!L$1, products!$A$1:$G$1, 0))</f>
        <v>25.874999999999996</v>
      </c>
      <c r="M320" s="10">
        <f t="shared" si="4"/>
        <v>51.749999999999993</v>
      </c>
      <c r="N320" t="str" cm="1">
        <f t="array" ref="N320">_xlfn.IFS(I320 = "Exc", "Excelsa", I320 = "Ara", "Arabica", I320 = "Lib","Liberica",I320 = "Rob", "Robusta")</f>
        <v>Arabica</v>
      </c>
      <c r="O320" t="str" cm="1">
        <f t="array" ref="O320">_xlfn.IFS(J320 = "M", "Medium", J320 = "L", "Light", J320 = "D","Dark")</f>
        <v>Medium</v>
      </c>
      <c r="P320" t="str">
        <f>_xlfn.XLOOKUP(Orders[[#This Row],[Customer ID]], customers!$A$2:$A$1001, customers!$I$2:$I$1001, "", 0)</f>
        <v>Yes</v>
      </c>
    </row>
    <row r="321" spans="1:16" x14ac:dyDescent="0.3">
      <c r="A321" s="2" t="s">
        <v>2291</v>
      </c>
      <c r="B321" s="8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INDEX(products!$A$2:$G$49, MATCH(orders!$D321, products!$A$2:$A$49, 0), MATCH(orders!I$1, products!$A$1:$G$1, 0))</f>
        <v>Exc</v>
      </c>
      <c r="J321" t="str">
        <f>INDEX(products!$A$2:$G$49, MATCH(orders!$D321, products!$A$2:$A$49, 0), MATCH(orders!J$1, products!$A$1:$G$1, 0))</f>
        <v>M</v>
      </c>
      <c r="K321" s="1">
        <f>INDEX(products!$A$2:$G$49, MATCH(orders!$D321, products!$A$2:$A$49, 0), MATCH(orders!K$1, products!$A$1:$G$1, 0))</f>
        <v>0.2</v>
      </c>
      <c r="L321" s="5">
        <f>INDEX(products!$A$2:$G$49, MATCH(orders!$D321, products!$A$2:$A$49, 0), MATCH(orders!L$1, products!$A$1:$G$1, 0))</f>
        <v>4.125</v>
      </c>
      <c r="M321" s="10">
        <f t="shared" si="4"/>
        <v>8.25</v>
      </c>
      <c r="N321" t="str" cm="1">
        <f t="array" ref="N321">_xlfn.IFS(I321 = "Exc", "Excelsa", I321 = "Ara", "Arabica", I321 = "Lib","Liberica",I321 = "Rob", "Robusta")</f>
        <v>Excelsa</v>
      </c>
      <c r="O321" t="str" cm="1">
        <f t="array" ref="O321">_xlfn.IFS(J321 = "M", "Medium", J321 = "L", "Light", J321 = "D","Dark")</f>
        <v>Medium</v>
      </c>
      <c r="P321" t="str">
        <f>_xlfn.XLOOKUP(Orders[[#This Row],[Customer ID]], customers!$A$2:$A$1001, customers!$I$2:$I$1001, "", 0)</f>
        <v>Yes</v>
      </c>
    </row>
    <row r="322" spans="1:16" x14ac:dyDescent="0.3">
      <c r="A322" s="2" t="s">
        <v>2291</v>
      </c>
      <c r="B322" s="8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INDEX(products!$A$2:$G$49, MATCH(orders!$D322, products!$A$2:$A$49, 0), MATCH(orders!I$1, products!$A$1:$G$1, 0))</f>
        <v>Ara</v>
      </c>
      <c r="J322" t="str">
        <f>INDEX(products!$A$2:$G$49, MATCH(orders!$D322, products!$A$2:$A$49, 0), MATCH(orders!J$1, products!$A$1:$G$1, 0))</f>
        <v>L</v>
      </c>
      <c r="K322" s="1">
        <f>INDEX(products!$A$2:$G$49, MATCH(orders!$D322, products!$A$2:$A$49, 0), MATCH(orders!K$1, products!$A$1:$G$1, 0))</f>
        <v>0.2</v>
      </c>
      <c r="L322" s="5">
        <f>INDEX(products!$A$2:$G$49, MATCH(orders!$D322, products!$A$2:$A$49, 0), MATCH(orders!L$1, products!$A$1:$G$1, 0))</f>
        <v>3.8849999999999998</v>
      </c>
      <c r="M322" s="10">
        <f t="shared" si="4"/>
        <v>19.424999999999997</v>
      </c>
      <c r="N322" t="str" cm="1">
        <f t="array" ref="N322">_xlfn.IFS(I322 = "Exc", "Excelsa", I322 = "Ara", "Arabica", I322 = "Lib","Liberica",I322 = "Rob", "Robusta")</f>
        <v>Arabica</v>
      </c>
      <c r="O322" t="str" cm="1">
        <f t="array" ref="O322">_xlfn.IFS(J322 = "M", "Medium", J322 = "L", "Light", J322 = "D","Dark")</f>
        <v>Light</v>
      </c>
      <c r="P322" t="str">
        <f>_xlfn.XLOOKUP(Orders[[#This Row],[Customer ID]], customers!$A$2:$A$1001, customers!$I$2:$I$1001, "", 0)</f>
        <v>Yes</v>
      </c>
    </row>
    <row r="323" spans="1:16" x14ac:dyDescent="0.3">
      <c r="A323" s="2" t="s">
        <v>2301</v>
      </c>
      <c r="B323" s="8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INDEX(products!$A$2:$G$49, MATCH(orders!$D323, products!$A$2:$A$49, 0), MATCH(orders!I$1, products!$A$1:$G$1, 0))</f>
        <v>Ara</v>
      </c>
      <c r="J323" t="str">
        <f>INDEX(products!$A$2:$G$49, MATCH(orders!$D323, products!$A$2:$A$49, 0), MATCH(orders!J$1, products!$A$1:$G$1, 0))</f>
        <v>M</v>
      </c>
      <c r="K323" s="1">
        <f>INDEX(products!$A$2:$G$49, MATCH(orders!$D323, products!$A$2:$A$49, 0), MATCH(orders!K$1, products!$A$1:$G$1, 0))</f>
        <v>0.2</v>
      </c>
      <c r="L323" s="5">
        <f>INDEX(products!$A$2:$G$49, MATCH(orders!$D323, products!$A$2:$A$49, 0), MATCH(orders!L$1, products!$A$1:$G$1, 0))</f>
        <v>3.375</v>
      </c>
      <c r="M323" s="10">
        <f t="shared" ref="M323:M386" si="5">L323*E323</f>
        <v>20.25</v>
      </c>
      <c r="N323" t="str" cm="1">
        <f t="array" ref="N323">_xlfn.IFS(I323 = "Exc", "Excelsa", I323 = "Ara", "Arabica", I323 = "Lib","Liberica",I323 = "Rob", "Robusta")</f>
        <v>Arabica</v>
      </c>
      <c r="O323" t="str" cm="1">
        <f t="array" ref="O323">_xlfn.IFS(J323 = "M", "Medium", J323 = "L", "Light", J323 = "D","Dark")</f>
        <v>Medium</v>
      </c>
      <c r="P323" t="str">
        <f>_xlfn.XLOOKUP(Orders[[#This Row],[Customer ID]], customers!$A$2:$A$1001, customers!$I$2:$I$1001, "", 0)</f>
        <v>Yes</v>
      </c>
    </row>
    <row r="324" spans="1:16" x14ac:dyDescent="0.3">
      <c r="A324" s="2" t="s">
        <v>2307</v>
      </c>
      <c r="B324" s="8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INDEX(products!$A$2:$G$49, MATCH(orders!$D324, products!$A$2:$A$49, 0), MATCH(orders!I$1, products!$A$1:$G$1, 0))</f>
        <v>Lib</v>
      </c>
      <c r="J324" t="str">
        <f>INDEX(products!$A$2:$G$49, MATCH(orders!$D324, products!$A$2:$A$49, 0), MATCH(orders!J$1, products!$A$1:$G$1, 0))</f>
        <v>D</v>
      </c>
      <c r="K324" s="1">
        <f>INDEX(products!$A$2:$G$49, MATCH(orders!$D324, products!$A$2:$A$49, 0), MATCH(orders!K$1, products!$A$1:$G$1, 0))</f>
        <v>0.5</v>
      </c>
      <c r="L324" s="5">
        <f>INDEX(products!$A$2:$G$49, MATCH(orders!$D324, products!$A$2:$A$49, 0), MATCH(orders!L$1, products!$A$1:$G$1, 0))</f>
        <v>7.77</v>
      </c>
      <c r="M324" s="10">
        <f t="shared" si="5"/>
        <v>23.31</v>
      </c>
      <c r="N324" t="str" cm="1">
        <f t="array" ref="N324">_xlfn.IFS(I324 = "Exc", "Excelsa", I324 = "Ara", "Arabica", I324 = "Lib","Liberica",I324 = "Rob", "Robusta")</f>
        <v>Liberica</v>
      </c>
      <c r="O324" t="str" cm="1">
        <f t="array" ref="O324">_xlfn.IFS(J324 = "M", "Medium", J324 = "L", "Light", J324 = "D","Dark")</f>
        <v>Dark</v>
      </c>
      <c r="P324" t="str">
        <f>_xlfn.XLOOKUP(Orders[[#This Row],[Customer ID]], customers!$A$2:$A$1001, customers!$I$2:$I$1001, "", 0)</f>
        <v>No</v>
      </c>
    </row>
    <row r="325" spans="1:16" x14ac:dyDescent="0.3">
      <c r="A325" s="2" t="s">
        <v>2313</v>
      </c>
      <c r="B325" s="8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INDEX(products!$A$2:$G$49, MATCH(orders!$D325, products!$A$2:$A$49, 0), MATCH(orders!I$1, products!$A$1:$G$1, 0))</f>
        <v>Exc</v>
      </c>
      <c r="J325" t="str">
        <f>INDEX(products!$A$2:$G$49, MATCH(orders!$D325, products!$A$2:$A$49, 0), MATCH(orders!J$1, products!$A$1:$G$1, 0))</f>
        <v>D</v>
      </c>
      <c r="K325" s="1">
        <f>INDEX(products!$A$2:$G$49, MATCH(orders!$D325, products!$A$2:$A$49, 0), MATCH(orders!K$1, products!$A$1:$G$1, 0))</f>
        <v>0.2</v>
      </c>
      <c r="L325" s="5">
        <f>INDEX(products!$A$2:$G$49, MATCH(orders!$D325, products!$A$2:$A$49, 0), MATCH(orders!L$1, products!$A$1:$G$1, 0))</f>
        <v>3.645</v>
      </c>
      <c r="M325" s="10">
        <f t="shared" si="5"/>
        <v>18.225000000000001</v>
      </c>
      <c r="N325" t="str" cm="1">
        <f t="array" ref="N325">_xlfn.IFS(I325 = "Exc", "Excelsa", I325 = "Ara", "Arabica", I325 = "Lib","Liberica",I325 = "Rob", "Robusta")</f>
        <v>Excelsa</v>
      </c>
      <c r="O325" t="str" cm="1">
        <f t="array" ref="O325">_xlfn.IFS(J325 = "M", "Medium", J325 = "L", "Light", J325 = "D","Dark")</f>
        <v>Dark</v>
      </c>
      <c r="P325" t="str">
        <f>_xlfn.XLOOKUP(Orders[[#This Row],[Customer ID]], customers!$A$2:$A$1001, customers!$I$2:$I$1001, "", 0)</f>
        <v>Yes</v>
      </c>
    </row>
    <row r="326" spans="1:16" x14ac:dyDescent="0.3">
      <c r="A326" s="2" t="s">
        <v>2319</v>
      </c>
      <c r="B326" s="8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INDEX(products!$A$2:$G$49, MATCH(orders!$D326, products!$A$2:$A$49, 0), MATCH(orders!I$1, products!$A$1:$G$1, 0))</f>
        <v>Exc</v>
      </c>
      <c r="J326" t="str">
        <f>INDEX(products!$A$2:$G$49, MATCH(orders!$D326, products!$A$2:$A$49, 0), MATCH(orders!J$1, products!$A$1:$G$1, 0))</f>
        <v>M</v>
      </c>
      <c r="K326" s="1">
        <f>INDEX(products!$A$2:$G$49, MATCH(orders!$D326, products!$A$2:$A$49, 0), MATCH(orders!K$1, products!$A$1:$G$1, 0))</f>
        <v>1</v>
      </c>
      <c r="L326" s="5">
        <f>INDEX(products!$A$2:$G$49, MATCH(orders!$D326, products!$A$2:$A$49, 0), MATCH(orders!L$1, products!$A$1:$G$1, 0))</f>
        <v>13.75</v>
      </c>
      <c r="M326" s="10">
        <f t="shared" si="5"/>
        <v>13.75</v>
      </c>
      <c r="N326" t="str" cm="1">
        <f t="array" ref="N326">_xlfn.IFS(I326 = "Exc", "Excelsa", I326 = "Ara", "Arabica", I326 = "Lib","Liberica",I326 = "Rob", "Robusta")</f>
        <v>Excelsa</v>
      </c>
      <c r="O326" t="str" cm="1">
        <f t="array" ref="O326">_xlfn.IFS(J326 = "M", "Medium", J326 = "L", "Light", J326 = "D","Dark")</f>
        <v>Medium</v>
      </c>
      <c r="P326" t="str">
        <f>_xlfn.XLOOKUP(Orders[[#This Row],[Customer ID]], customers!$A$2:$A$1001, customers!$I$2:$I$1001, "", 0)</f>
        <v>No</v>
      </c>
    </row>
    <row r="327" spans="1:16" x14ac:dyDescent="0.3">
      <c r="A327" s="2" t="s">
        <v>2324</v>
      </c>
      <c r="B327" s="8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INDEX(products!$A$2:$G$49, MATCH(orders!$D327, products!$A$2:$A$49, 0), MATCH(orders!I$1, products!$A$1:$G$1, 0))</f>
        <v>Ara</v>
      </c>
      <c r="J327" t="str">
        <f>INDEX(products!$A$2:$G$49, MATCH(orders!$D327, products!$A$2:$A$49, 0), MATCH(orders!J$1, products!$A$1:$G$1, 0))</f>
        <v>L</v>
      </c>
      <c r="K327" s="1">
        <f>INDEX(products!$A$2:$G$49, MATCH(orders!$D327, products!$A$2:$A$49, 0), MATCH(orders!K$1, products!$A$1:$G$1, 0))</f>
        <v>2.5</v>
      </c>
      <c r="L327" s="5">
        <f>INDEX(products!$A$2:$G$49, MATCH(orders!$D327, products!$A$2:$A$49, 0), MATCH(orders!L$1, products!$A$1:$G$1, 0))</f>
        <v>29.784999999999997</v>
      </c>
      <c r="M327" s="10">
        <f t="shared" si="5"/>
        <v>29.784999999999997</v>
      </c>
      <c r="N327" t="str" cm="1">
        <f t="array" ref="N327">_xlfn.IFS(I327 = "Exc", "Excelsa", I327 = "Ara", "Arabica", I327 = "Lib","Liberica",I327 = "Rob", "Robusta")</f>
        <v>Arabica</v>
      </c>
      <c r="O327" t="str" cm="1">
        <f t="array" ref="O327">_xlfn.IFS(J327 = "M", "Medium", J327 = "L", "Light", J327 = "D","Dark")</f>
        <v>Light</v>
      </c>
      <c r="P327" t="str">
        <f>_xlfn.XLOOKUP(Orders[[#This Row],[Customer ID]], customers!$A$2:$A$1001, customers!$I$2:$I$1001, "", 0)</f>
        <v>Yes</v>
      </c>
    </row>
    <row r="328" spans="1:16" x14ac:dyDescent="0.3">
      <c r="A328" s="2" t="s">
        <v>2330</v>
      </c>
      <c r="B328" s="8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INDEX(products!$A$2:$G$49, MATCH(orders!$D328, products!$A$2:$A$49, 0), MATCH(orders!I$1, products!$A$1:$G$1, 0))</f>
        <v>Rob</v>
      </c>
      <c r="J328" t="str">
        <f>INDEX(products!$A$2:$G$49, MATCH(orders!$D328, products!$A$2:$A$49, 0), MATCH(orders!J$1, products!$A$1:$G$1, 0))</f>
        <v>D</v>
      </c>
      <c r="K328" s="1">
        <f>INDEX(products!$A$2:$G$49, MATCH(orders!$D328, products!$A$2:$A$49, 0), MATCH(orders!K$1, products!$A$1:$G$1, 0))</f>
        <v>1</v>
      </c>
      <c r="L328" s="5">
        <f>INDEX(products!$A$2:$G$49, MATCH(orders!$D328, products!$A$2:$A$49, 0), MATCH(orders!L$1, products!$A$1:$G$1, 0))</f>
        <v>8.9499999999999993</v>
      </c>
      <c r="M328" s="10">
        <f t="shared" si="5"/>
        <v>44.75</v>
      </c>
      <c r="N328" t="str" cm="1">
        <f t="array" ref="N328">_xlfn.IFS(I328 = "Exc", "Excelsa", I328 = "Ara", "Arabica", I328 = "Lib","Liberica",I328 = "Rob", "Robusta")</f>
        <v>Robusta</v>
      </c>
      <c r="O328" t="str" cm="1">
        <f t="array" ref="O328">_xlfn.IFS(J328 = "M", "Medium", J328 = "L", "Light", J328 = "D","Dark")</f>
        <v>Dark</v>
      </c>
      <c r="P328" t="str">
        <f>_xlfn.XLOOKUP(Orders[[#This Row],[Customer ID]], customers!$A$2:$A$1001, customers!$I$2:$I$1001, "", 0)</f>
        <v>No</v>
      </c>
    </row>
    <row r="329" spans="1:16" x14ac:dyDescent="0.3">
      <c r="A329" s="2" t="s">
        <v>2335</v>
      </c>
      <c r="B329" s="8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INDEX(products!$A$2:$G$49, MATCH(orders!$D329, products!$A$2:$A$49, 0), MATCH(orders!I$1, products!$A$1:$G$1, 0))</f>
        <v>Rob</v>
      </c>
      <c r="J329" t="str">
        <f>INDEX(products!$A$2:$G$49, MATCH(orders!$D329, products!$A$2:$A$49, 0), MATCH(orders!J$1, products!$A$1:$G$1, 0))</f>
        <v>D</v>
      </c>
      <c r="K329" s="1">
        <f>INDEX(products!$A$2:$G$49, MATCH(orders!$D329, products!$A$2:$A$49, 0), MATCH(orders!K$1, products!$A$1:$G$1, 0))</f>
        <v>1</v>
      </c>
      <c r="L329" s="5">
        <f>INDEX(products!$A$2:$G$49, MATCH(orders!$D329, products!$A$2:$A$49, 0), MATCH(orders!L$1, products!$A$1:$G$1, 0))</f>
        <v>8.9499999999999993</v>
      </c>
      <c r="M329" s="10">
        <f t="shared" si="5"/>
        <v>44.75</v>
      </c>
      <c r="N329" t="str" cm="1">
        <f t="array" ref="N329">_xlfn.IFS(I329 = "Exc", "Excelsa", I329 = "Ara", "Arabica", I329 = "Lib","Liberica",I329 = "Rob", "Robusta")</f>
        <v>Robusta</v>
      </c>
      <c r="O329" t="str" cm="1">
        <f t="array" ref="O329">_xlfn.IFS(J329 = "M", "Medium", J329 = "L", "Light", J329 = "D","Dark")</f>
        <v>Dark</v>
      </c>
      <c r="P329" t="str">
        <f>_xlfn.XLOOKUP(Orders[[#This Row],[Customer ID]], customers!$A$2:$A$1001, customers!$I$2:$I$1001, "", 0)</f>
        <v>Yes</v>
      </c>
    </row>
    <row r="330" spans="1:16" x14ac:dyDescent="0.3">
      <c r="A330" s="2" t="s">
        <v>2341</v>
      </c>
      <c r="B330" s="8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INDEX(products!$A$2:$G$49, MATCH(orders!$D330, products!$A$2:$A$49, 0), MATCH(orders!I$1, products!$A$1:$G$1, 0))</f>
        <v>Lib</v>
      </c>
      <c r="J330" t="str">
        <f>INDEX(products!$A$2:$G$49, MATCH(orders!$D330, products!$A$2:$A$49, 0), MATCH(orders!J$1, products!$A$1:$G$1, 0))</f>
        <v>L</v>
      </c>
      <c r="K330" s="1">
        <f>INDEX(products!$A$2:$G$49, MATCH(orders!$D330, products!$A$2:$A$49, 0), MATCH(orders!K$1, products!$A$1:$G$1, 0))</f>
        <v>0.5</v>
      </c>
      <c r="L330" s="5">
        <f>INDEX(products!$A$2:$G$49, MATCH(orders!$D330, products!$A$2:$A$49, 0), MATCH(orders!L$1, products!$A$1:$G$1, 0))</f>
        <v>9.51</v>
      </c>
      <c r="M330" s="10">
        <f t="shared" si="5"/>
        <v>38.04</v>
      </c>
      <c r="N330" t="str" cm="1">
        <f t="array" ref="N330">_xlfn.IFS(I330 = "Exc", "Excelsa", I330 = "Ara", "Arabica", I330 = "Lib","Liberica",I330 = "Rob", "Robusta")</f>
        <v>Liberica</v>
      </c>
      <c r="O330" t="str" cm="1">
        <f t="array" ref="O330">_xlfn.IFS(J330 = "M", "Medium", J330 = "L", "Light", J330 = "D","Dark")</f>
        <v>Light</v>
      </c>
      <c r="P330" t="str">
        <f>_xlfn.XLOOKUP(Orders[[#This Row],[Customer ID]], customers!$A$2:$A$1001, customers!$I$2:$I$1001, "", 0)</f>
        <v>Yes</v>
      </c>
    </row>
    <row r="331" spans="1:16" x14ac:dyDescent="0.3">
      <c r="A331" s="2" t="s">
        <v>2346</v>
      </c>
      <c r="B331" s="8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INDEX(products!$A$2:$G$49, MATCH(orders!$D331, products!$A$2:$A$49, 0), MATCH(orders!I$1, products!$A$1:$G$1, 0))</f>
        <v>Rob</v>
      </c>
      <c r="J331" t="str">
        <f>INDEX(products!$A$2:$G$49, MATCH(orders!$D331, products!$A$2:$A$49, 0), MATCH(orders!J$1, products!$A$1:$G$1, 0))</f>
        <v>D</v>
      </c>
      <c r="K331" s="1">
        <f>INDEX(products!$A$2:$G$49, MATCH(orders!$D331, products!$A$2:$A$49, 0), MATCH(orders!K$1, products!$A$1:$G$1, 0))</f>
        <v>0.5</v>
      </c>
      <c r="L331" s="5">
        <f>INDEX(products!$A$2:$G$49, MATCH(orders!$D331, products!$A$2:$A$49, 0), MATCH(orders!L$1, products!$A$1:$G$1, 0))</f>
        <v>5.3699999999999992</v>
      </c>
      <c r="M331" s="10">
        <f t="shared" si="5"/>
        <v>21.479999999999997</v>
      </c>
      <c r="N331" t="str" cm="1">
        <f t="array" ref="N331">_xlfn.IFS(I331 = "Exc", "Excelsa", I331 = "Ara", "Arabica", I331 = "Lib","Liberica",I331 = "Rob", "Robusta")</f>
        <v>Robusta</v>
      </c>
      <c r="O331" t="str" cm="1">
        <f t="array" ref="O331">_xlfn.IFS(J331 = "M", "Medium", J331 = "L", "Light", J331 = "D","Dark")</f>
        <v>Dark</v>
      </c>
      <c r="P331" t="str">
        <f>_xlfn.XLOOKUP(Orders[[#This Row],[Customer ID]], customers!$A$2:$A$1001, customers!$I$2:$I$1001, "", 0)</f>
        <v>Yes</v>
      </c>
    </row>
    <row r="332" spans="1:16" x14ac:dyDescent="0.3">
      <c r="A332" s="2" t="s">
        <v>2351</v>
      </c>
      <c r="B332" s="8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INDEX(products!$A$2:$G$49, MATCH(orders!$D332, products!$A$2:$A$49, 0), MATCH(orders!I$1, products!$A$1:$G$1, 0))</f>
        <v>Rob</v>
      </c>
      <c r="J332" t="str">
        <f>INDEX(products!$A$2:$G$49, MATCH(orders!$D332, products!$A$2:$A$49, 0), MATCH(orders!J$1, products!$A$1:$G$1, 0))</f>
        <v>D</v>
      </c>
      <c r="K332" s="1">
        <f>INDEX(products!$A$2:$G$49, MATCH(orders!$D332, products!$A$2:$A$49, 0), MATCH(orders!K$1, products!$A$1:$G$1, 0))</f>
        <v>0.5</v>
      </c>
      <c r="L332" s="5">
        <f>INDEX(products!$A$2:$G$49, MATCH(orders!$D332, products!$A$2:$A$49, 0), MATCH(orders!L$1, products!$A$1:$G$1, 0))</f>
        <v>5.3699999999999992</v>
      </c>
      <c r="M332" s="10">
        <f t="shared" si="5"/>
        <v>16.11</v>
      </c>
      <c r="N332" t="str" cm="1">
        <f t="array" ref="N332">_xlfn.IFS(I332 = "Exc", "Excelsa", I332 = "Ara", "Arabica", I332 = "Lib","Liberica",I332 = "Rob", "Robusta")</f>
        <v>Robusta</v>
      </c>
      <c r="O332" t="str" cm="1">
        <f t="array" ref="O332">_xlfn.IFS(J332 = "M", "Medium", J332 = "L", "Light", J332 = "D","Dark")</f>
        <v>Dark</v>
      </c>
      <c r="P332" t="str">
        <f>_xlfn.XLOOKUP(Orders[[#This Row],[Customer ID]], customers!$A$2:$A$1001, customers!$I$2:$I$1001, "", 0)</f>
        <v>No</v>
      </c>
    </row>
    <row r="333" spans="1:16" x14ac:dyDescent="0.3">
      <c r="A333" s="2" t="s">
        <v>2357</v>
      </c>
      <c r="B333" s="8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INDEX(products!$A$2:$G$49, MATCH(orders!$D333, products!$A$2:$A$49, 0), MATCH(orders!I$1, products!$A$1:$G$1, 0))</f>
        <v>Rob</v>
      </c>
      <c r="J333" t="str">
        <f>INDEX(products!$A$2:$G$49, MATCH(orders!$D333, products!$A$2:$A$49, 0), MATCH(orders!J$1, products!$A$1:$G$1, 0))</f>
        <v>M</v>
      </c>
      <c r="K333" s="1">
        <f>INDEX(products!$A$2:$G$49, MATCH(orders!$D333, products!$A$2:$A$49, 0), MATCH(orders!K$1, products!$A$1:$G$1, 0))</f>
        <v>2.5</v>
      </c>
      <c r="L333" s="5">
        <f>INDEX(products!$A$2:$G$49, MATCH(orders!$D333, products!$A$2:$A$49, 0), MATCH(orders!L$1, products!$A$1:$G$1, 0))</f>
        <v>22.884999999999998</v>
      </c>
      <c r="M333" s="10">
        <f t="shared" si="5"/>
        <v>22.884999999999998</v>
      </c>
      <c r="N333" t="str" cm="1">
        <f t="array" ref="N333">_xlfn.IFS(I333 = "Exc", "Excelsa", I333 = "Ara", "Arabica", I333 = "Lib","Liberica",I333 = "Rob", "Robusta")</f>
        <v>Robusta</v>
      </c>
      <c r="O333" t="str" cm="1">
        <f t="array" ref="O333">_xlfn.IFS(J333 = "M", "Medium", J333 = "L", "Light", J333 = "D","Dark")</f>
        <v>Medium</v>
      </c>
      <c r="P333" t="str">
        <f>_xlfn.XLOOKUP(Orders[[#This Row],[Customer ID]], customers!$A$2:$A$1001, customers!$I$2:$I$1001, "", 0)</f>
        <v>Yes</v>
      </c>
    </row>
    <row r="334" spans="1:16" x14ac:dyDescent="0.3">
      <c r="A334" s="2" t="s">
        <v>2363</v>
      </c>
      <c r="B334" s="8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INDEX(products!$A$2:$G$49, MATCH(orders!$D334, products!$A$2:$A$49, 0), MATCH(orders!I$1, products!$A$1:$G$1, 0))</f>
        <v>Ara</v>
      </c>
      <c r="J334" t="str">
        <f>INDEX(products!$A$2:$G$49, MATCH(orders!$D334, products!$A$2:$A$49, 0), MATCH(orders!J$1, products!$A$1:$G$1, 0))</f>
        <v>D</v>
      </c>
      <c r="K334" s="1">
        <f>INDEX(products!$A$2:$G$49, MATCH(orders!$D334, products!$A$2:$A$49, 0), MATCH(orders!K$1, products!$A$1:$G$1, 0))</f>
        <v>0.5</v>
      </c>
      <c r="L334" s="5">
        <f>INDEX(products!$A$2:$G$49, MATCH(orders!$D334, products!$A$2:$A$49, 0), MATCH(orders!L$1, products!$A$1:$G$1, 0))</f>
        <v>5.97</v>
      </c>
      <c r="M334" s="10">
        <f t="shared" si="5"/>
        <v>17.91</v>
      </c>
      <c r="N334" t="str" cm="1">
        <f t="array" ref="N334">_xlfn.IFS(I334 = "Exc", "Excelsa", I334 = "Ara", "Arabica", I334 = "Lib","Liberica",I334 = "Rob", "Robusta")</f>
        <v>Arabica</v>
      </c>
      <c r="O334" t="str" cm="1">
        <f t="array" ref="O334">_xlfn.IFS(J334 = "M", "Medium", J334 = "L", "Light", J334 = "D","Dark")</f>
        <v>Dark</v>
      </c>
      <c r="P334" t="str">
        <f>_xlfn.XLOOKUP(Orders[[#This Row],[Customer ID]], customers!$A$2:$A$1001, customers!$I$2:$I$1001, "", 0)</f>
        <v>Yes</v>
      </c>
    </row>
    <row r="335" spans="1:16" x14ac:dyDescent="0.3">
      <c r="A335" s="2" t="s">
        <v>2369</v>
      </c>
      <c r="B335" s="8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INDEX(products!$A$2:$G$49, MATCH(orders!$D335, products!$A$2:$A$49, 0), MATCH(orders!I$1, products!$A$1:$G$1, 0))</f>
        <v>Rob</v>
      </c>
      <c r="J335" t="str">
        <f>INDEX(products!$A$2:$G$49, MATCH(orders!$D335, products!$A$2:$A$49, 0), MATCH(orders!J$1, products!$A$1:$G$1, 0))</f>
        <v>M</v>
      </c>
      <c r="K335" s="1">
        <f>INDEX(products!$A$2:$G$49, MATCH(orders!$D335, products!$A$2:$A$49, 0), MATCH(orders!K$1, products!$A$1:$G$1, 0))</f>
        <v>0.5</v>
      </c>
      <c r="L335" s="5">
        <f>INDEX(products!$A$2:$G$49, MATCH(orders!$D335, products!$A$2:$A$49, 0), MATCH(orders!L$1, products!$A$1:$G$1, 0))</f>
        <v>5.97</v>
      </c>
      <c r="M335" s="10">
        <f t="shared" si="5"/>
        <v>23.88</v>
      </c>
      <c r="N335" t="str" cm="1">
        <f t="array" ref="N335">_xlfn.IFS(I335 = "Exc", "Excelsa", I335 = "Ara", "Arabica", I335 = "Lib","Liberica",I335 = "Rob", "Robusta")</f>
        <v>Robusta</v>
      </c>
      <c r="O335" t="str" cm="1">
        <f t="array" ref="O335">_xlfn.IFS(J335 = "M", "Medium", J335 = "L", "Light", J335 = "D","Dark")</f>
        <v>Medium</v>
      </c>
      <c r="P335" t="str">
        <f>_xlfn.XLOOKUP(Orders[[#This Row],[Customer ID]], customers!$A$2:$A$1001, customers!$I$2:$I$1001, "", 0)</f>
        <v>Yes</v>
      </c>
    </row>
    <row r="336" spans="1:16" x14ac:dyDescent="0.3">
      <c r="A336" s="2" t="s">
        <v>2375</v>
      </c>
      <c r="B336" s="8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INDEX(products!$A$2:$G$49, MATCH(orders!$D336, products!$A$2:$A$49, 0), MATCH(orders!I$1, products!$A$1:$G$1, 0))</f>
        <v>Rob</v>
      </c>
      <c r="J336" t="str">
        <f>INDEX(products!$A$2:$G$49, MATCH(orders!$D336, products!$A$2:$A$49, 0), MATCH(orders!J$1, products!$A$1:$G$1, 0))</f>
        <v>L</v>
      </c>
      <c r="K336" s="1">
        <f>INDEX(products!$A$2:$G$49, MATCH(orders!$D336, products!$A$2:$A$49, 0), MATCH(orders!K$1, products!$A$1:$G$1, 0))</f>
        <v>1</v>
      </c>
      <c r="L336" s="5">
        <f>INDEX(products!$A$2:$G$49, MATCH(orders!$D336, products!$A$2:$A$49, 0), MATCH(orders!L$1, products!$A$1:$G$1, 0))</f>
        <v>11.95</v>
      </c>
      <c r="M336" s="10">
        <f t="shared" si="5"/>
        <v>59.75</v>
      </c>
      <c r="N336" t="str" cm="1">
        <f t="array" ref="N336">_xlfn.IFS(I336 = "Exc", "Excelsa", I336 = "Ara", "Arabica", I336 = "Lib","Liberica",I336 = "Rob", "Robusta")</f>
        <v>Robusta</v>
      </c>
      <c r="O336" t="str" cm="1">
        <f t="array" ref="O336">_xlfn.IFS(J336 = "M", "Medium", J336 = "L", "Light", J336 = "D","Dark")</f>
        <v>Light</v>
      </c>
      <c r="P336" t="str">
        <f>_xlfn.XLOOKUP(Orders[[#This Row],[Customer ID]], customers!$A$2:$A$1001, customers!$I$2:$I$1001, "", 0)</f>
        <v>No</v>
      </c>
    </row>
    <row r="337" spans="1:16" x14ac:dyDescent="0.3">
      <c r="A337" s="2" t="s">
        <v>2379</v>
      </c>
      <c r="B337" s="8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INDEX(products!$A$2:$G$49, MATCH(orders!$D337, products!$A$2:$A$49, 0), MATCH(orders!I$1, products!$A$1:$G$1, 0))</f>
        <v>Lib</v>
      </c>
      <c r="J337" t="str">
        <f>INDEX(products!$A$2:$G$49, MATCH(orders!$D337, products!$A$2:$A$49, 0), MATCH(orders!J$1, products!$A$1:$G$1, 0))</f>
        <v>L</v>
      </c>
      <c r="K337" s="1">
        <f>INDEX(products!$A$2:$G$49, MATCH(orders!$D337, products!$A$2:$A$49, 0), MATCH(orders!K$1, products!$A$1:$G$1, 0))</f>
        <v>0.2</v>
      </c>
      <c r="L337" s="5">
        <f>INDEX(products!$A$2:$G$49, MATCH(orders!$D337, products!$A$2:$A$49, 0), MATCH(orders!L$1, products!$A$1:$G$1, 0))</f>
        <v>4.7549999999999999</v>
      </c>
      <c r="M337" s="10">
        <f t="shared" si="5"/>
        <v>28.53</v>
      </c>
      <c r="N337" t="str" cm="1">
        <f t="array" ref="N337">_xlfn.IFS(I337 = "Exc", "Excelsa", I337 = "Ara", "Arabica", I337 = "Lib","Liberica",I337 = "Rob", "Robusta")</f>
        <v>Liberica</v>
      </c>
      <c r="O337" t="str" cm="1">
        <f t="array" ref="O337">_xlfn.IFS(J337 = "M", "Medium", J337 = "L", "Light", J337 = "D","Dark")</f>
        <v>Light</v>
      </c>
      <c r="P337" t="str">
        <f>_xlfn.XLOOKUP(Orders[[#This Row],[Customer ID]], customers!$A$2:$A$1001, customers!$I$2:$I$1001, "", 0)</f>
        <v>Yes</v>
      </c>
    </row>
    <row r="338" spans="1:16" x14ac:dyDescent="0.3">
      <c r="A338" s="2" t="s">
        <v>2385</v>
      </c>
      <c r="B338" s="8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INDEX(products!$A$2:$G$49, MATCH(orders!$D338, products!$A$2:$A$49, 0), MATCH(orders!I$1, products!$A$1:$G$1, 0))</f>
        <v>Ara</v>
      </c>
      <c r="J338" t="str">
        <f>INDEX(products!$A$2:$G$49, MATCH(orders!$D338, products!$A$2:$A$49, 0), MATCH(orders!J$1, products!$A$1:$G$1, 0))</f>
        <v>M</v>
      </c>
      <c r="K338" s="1">
        <f>INDEX(products!$A$2:$G$49, MATCH(orders!$D338, products!$A$2:$A$49, 0), MATCH(orders!K$1, products!$A$1:$G$1, 0))</f>
        <v>1</v>
      </c>
      <c r="L338" s="5">
        <f>INDEX(products!$A$2:$G$49, MATCH(orders!$D338, products!$A$2:$A$49, 0), MATCH(orders!L$1, products!$A$1:$G$1, 0))</f>
        <v>11.25</v>
      </c>
      <c r="M338" s="10">
        <f t="shared" si="5"/>
        <v>45</v>
      </c>
      <c r="N338" t="str" cm="1">
        <f t="array" ref="N338">_xlfn.IFS(I338 = "Exc", "Excelsa", I338 = "Ara", "Arabica", I338 = "Lib","Liberica",I338 = "Rob", "Robusta")</f>
        <v>Arabica</v>
      </c>
      <c r="O338" t="str" cm="1">
        <f t="array" ref="O338">_xlfn.IFS(J338 = "M", "Medium", J338 = "L", "Light", J338 = "D","Dark")</f>
        <v>Medium</v>
      </c>
      <c r="P338" t="str">
        <f>_xlfn.XLOOKUP(Orders[[#This Row],[Customer ID]], customers!$A$2:$A$1001, customers!$I$2:$I$1001, "", 0)</f>
        <v>No</v>
      </c>
    </row>
    <row r="339" spans="1:16" x14ac:dyDescent="0.3">
      <c r="A339" s="2" t="s">
        <v>2391</v>
      </c>
      <c r="B339" s="8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INDEX(products!$A$2:$G$49, MATCH(orders!$D339, products!$A$2:$A$49, 0), MATCH(orders!I$1, products!$A$1:$G$1, 0))</f>
        <v>Exc</v>
      </c>
      <c r="J339" t="str">
        <f>INDEX(products!$A$2:$G$49, MATCH(orders!$D339, products!$A$2:$A$49, 0), MATCH(orders!J$1, products!$A$1:$G$1, 0))</f>
        <v>D</v>
      </c>
      <c r="K339" s="1">
        <f>INDEX(products!$A$2:$G$49, MATCH(orders!$D339, products!$A$2:$A$49, 0), MATCH(orders!K$1, products!$A$1:$G$1, 0))</f>
        <v>2.5</v>
      </c>
      <c r="L339" s="5">
        <f>INDEX(products!$A$2:$G$49, MATCH(orders!$D339, products!$A$2:$A$49, 0), MATCH(orders!L$1, products!$A$1:$G$1, 0))</f>
        <v>27.945</v>
      </c>
      <c r="M339" s="10">
        <f t="shared" si="5"/>
        <v>55.89</v>
      </c>
      <c r="N339" t="str" cm="1">
        <f t="array" ref="N339">_xlfn.IFS(I339 = "Exc", "Excelsa", I339 = "Ara", "Arabica", I339 = "Lib","Liberica",I339 = "Rob", "Robusta")</f>
        <v>Excelsa</v>
      </c>
      <c r="O339" t="str" cm="1">
        <f t="array" ref="O339">_xlfn.IFS(J339 = "M", "Medium", J339 = "L", "Light", J339 = "D","Dark")</f>
        <v>Dark</v>
      </c>
      <c r="P339" t="str">
        <f>_xlfn.XLOOKUP(Orders[[#This Row],[Customer ID]], customers!$A$2:$A$1001, customers!$I$2:$I$1001, "", 0)</f>
        <v>No</v>
      </c>
    </row>
    <row r="340" spans="1:16" x14ac:dyDescent="0.3">
      <c r="A340" s="2" t="s">
        <v>2396</v>
      </c>
      <c r="B340" s="8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INDEX(products!$A$2:$G$49, MATCH(orders!$D340, products!$A$2:$A$49, 0), MATCH(orders!I$1, products!$A$1:$G$1, 0))</f>
        <v>Exc</v>
      </c>
      <c r="J340" t="str">
        <f>INDEX(products!$A$2:$G$49, MATCH(orders!$D340, products!$A$2:$A$49, 0), MATCH(orders!J$1, products!$A$1:$G$1, 0))</f>
        <v>L</v>
      </c>
      <c r="K340" s="1">
        <f>INDEX(products!$A$2:$G$49, MATCH(orders!$D340, products!$A$2:$A$49, 0), MATCH(orders!K$1, products!$A$1:$G$1, 0))</f>
        <v>1</v>
      </c>
      <c r="L340" s="5">
        <f>INDEX(products!$A$2:$G$49, MATCH(orders!$D340, products!$A$2:$A$49, 0), MATCH(orders!L$1, products!$A$1:$G$1, 0))</f>
        <v>14.85</v>
      </c>
      <c r="M340" s="10">
        <f t="shared" si="5"/>
        <v>59.4</v>
      </c>
      <c r="N340" t="str" cm="1">
        <f t="array" ref="N340">_xlfn.IFS(I340 = "Exc", "Excelsa", I340 = "Ara", "Arabica", I340 = "Lib","Liberica",I340 = "Rob", "Robusta")</f>
        <v>Excelsa</v>
      </c>
      <c r="O340" t="str" cm="1">
        <f t="array" ref="O340">_xlfn.IFS(J340 = "M", "Medium", J340 = "L", "Light", J340 = "D","Dark")</f>
        <v>Light</v>
      </c>
      <c r="P340" t="str">
        <f>_xlfn.XLOOKUP(Orders[[#This Row],[Customer ID]], customers!$A$2:$A$1001, customers!$I$2:$I$1001, "", 0)</f>
        <v>No</v>
      </c>
    </row>
    <row r="341" spans="1:16" x14ac:dyDescent="0.3">
      <c r="A341" s="2" t="s">
        <v>2402</v>
      </c>
      <c r="B341" s="8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INDEX(products!$A$2:$G$49, MATCH(orders!$D341, products!$A$2:$A$49, 0), MATCH(orders!I$1, products!$A$1:$G$1, 0))</f>
        <v>Exc</v>
      </c>
      <c r="J341" t="str">
        <f>INDEX(products!$A$2:$G$49, MATCH(orders!$D341, products!$A$2:$A$49, 0), MATCH(orders!J$1, products!$A$1:$G$1, 0))</f>
        <v>D</v>
      </c>
      <c r="K341" s="1">
        <f>INDEX(products!$A$2:$G$49, MATCH(orders!$D341, products!$A$2:$A$49, 0), MATCH(orders!K$1, products!$A$1:$G$1, 0))</f>
        <v>0.2</v>
      </c>
      <c r="L341" s="5">
        <f>INDEX(products!$A$2:$G$49, MATCH(orders!$D341, products!$A$2:$A$49, 0), MATCH(orders!L$1, products!$A$1:$G$1, 0))</f>
        <v>3.645</v>
      </c>
      <c r="M341" s="10">
        <f t="shared" si="5"/>
        <v>7.29</v>
      </c>
      <c r="N341" t="str" cm="1">
        <f t="array" ref="N341">_xlfn.IFS(I341 = "Exc", "Excelsa", I341 = "Ara", "Arabica", I341 = "Lib","Liberica",I341 = "Rob", "Robusta")</f>
        <v>Excelsa</v>
      </c>
      <c r="O341" t="str" cm="1">
        <f t="array" ref="O341">_xlfn.IFS(J341 = "M", "Medium", J341 = "L", "Light", J341 = "D","Dark")</f>
        <v>Dark</v>
      </c>
      <c r="P341" t="str">
        <f>_xlfn.XLOOKUP(Orders[[#This Row],[Customer ID]], customers!$A$2:$A$1001, customers!$I$2:$I$1001, "", 0)</f>
        <v>Yes</v>
      </c>
    </row>
    <row r="342" spans="1:16" x14ac:dyDescent="0.3">
      <c r="A342" s="2" t="s">
        <v>2408</v>
      </c>
      <c r="B342" s="8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INDEX(products!$A$2:$G$49, MATCH(orders!$D342, products!$A$2:$A$49, 0), MATCH(orders!I$1, products!$A$1:$G$1, 0))</f>
        <v>Exc</v>
      </c>
      <c r="J342" t="str">
        <f>INDEX(products!$A$2:$G$49, MATCH(orders!$D342, products!$A$2:$A$49, 0), MATCH(orders!J$1, products!$A$1:$G$1, 0))</f>
        <v>D</v>
      </c>
      <c r="K342" s="1">
        <f>INDEX(products!$A$2:$G$49, MATCH(orders!$D342, products!$A$2:$A$49, 0), MATCH(orders!K$1, products!$A$1:$G$1, 0))</f>
        <v>0.5</v>
      </c>
      <c r="L342" s="5">
        <f>INDEX(products!$A$2:$G$49, MATCH(orders!$D342, products!$A$2:$A$49, 0), MATCH(orders!L$1, products!$A$1:$G$1, 0))</f>
        <v>7.29</v>
      </c>
      <c r="M342" s="10">
        <f t="shared" si="5"/>
        <v>7.29</v>
      </c>
      <c r="N342" t="str" cm="1">
        <f t="array" ref="N342">_xlfn.IFS(I342 = "Exc", "Excelsa", I342 = "Ara", "Arabica", I342 = "Lib","Liberica",I342 = "Rob", "Robusta")</f>
        <v>Excelsa</v>
      </c>
      <c r="O342" t="str" cm="1">
        <f t="array" ref="O342">_xlfn.IFS(J342 = "M", "Medium", J342 = "L", "Light", J342 = "D","Dark")</f>
        <v>Dark</v>
      </c>
      <c r="P342" t="str">
        <f>_xlfn.XLOOKUP(Orders[[#This Row],[Customer ID]], customers!$A$2:$A$1001, customers!$I$2:$I$1001, "", 0)</f>
        <v>Yes</v>
      </c>
    </row>
    <row r="343" spans="1:16" x14ac:dyDescent="0.3">
      <c r="A343" s="2" t="s">
        <v>2414</v>
      </c>
      <c r="B343" s="8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INDEX(products!$A$2:$G$49, MATCH(orders!$D343, products!$A$2:$A$49, 0), MATCH(orders!I$1, products!$A$1:$G$1, 0))</f>
        <v>Exc</v>
      </c>
      <c r="J343" t="str">
        <f>INDEX(products!$A$2:$G$49, MATCH(orders!$D343, products!$A$2:$A$49, 0), MATCH(orders!J$1, products!$A$1:$G$1, 0))</f>
        <v>L</v>
      </c>
      <c r="K343" s="1">
        <f>INDEX(products!$A$2:$G$49, MATCH(orders!$D343, products!$A$2:$A$49, 0), MATCH(orders!K$1, products!$A$1:$G$1, 0))</f>
        <v>0.5</v>
      </c>
      <c r="L343" s="5">
        <f>INDEX(products!$A$2:$G$49, MATCH(orders!$D343, products!$A$2:$A$49, 0), MATCH(orders!L$1, products!$A$1:$G$1, 0))</f>
        <v>8.91</v>
      </c>
      <c r="M343" s="10">
        <f t="shared" si="5"/>
        <v>17.82</v>
      </c>
      <c r="N343" t="str" cm="1">
        <f t="array" ref="N343">_xlfn.IFS(I343 = "Exc", "Excelsa", I343 = "Ara", "Arabica", I343 = "Lib","Liberica",I343 = "Rob", "Robusta")</f>
        <v>Excelsa</v>
      </c>
      <c r="O343" t="str" cm="1">
        <f t="array" ref="O343">_xlfn.IFS(J343 = "M", "Medium", J343 = "L", "Light", J343 = "D","Dark")</f>
        <v>Light</v>
      </c>
      <c r="P343" t="str">
        <f>_xlfn.XLOOKUP(Orders[[#This Row],[Customer ID]], customers!$A$2:$A$1001, customers!$I$2:$I$1001, "", 0)</f>
        <v>No</v>
      </c>
    </row>
    <row r="344" spans="1:16" x14ac:dyDescent="0.3">
      <c r="A344" s="2" t="s">
        <v>2414</v>
      </c>
      <c r="B344" s="8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INDEX(products!$A$2:$G$49, MATCH(orders!$D344, products!$A$2:$A$49, 0), MATCH(orders!I$1, products!$A$1:$G$1, 0))</f>
        <v>Lib</v>
      </c>
      <c r="J344" t="str">
        <f>INDEX(products!$A$2:$G$49, MATCH(orders!$D344, products!$A$2:$A$49, 0), MATCH(orders!J$1, products!$A$1:$G$1, 0))</f>
        <v>D</v>
      </c>
      <c r="K344" s="1">
        <f>INDEX(products!$A$2:$G$49, MATCH(orders!$D344, products!$A$2:$A$49, 0), MATCH(orders!K$1, products!$A$1:$G$1, 0))</f>
        <v>0.5</v>
      </c>
      <c r="L344" s="5">
        <f>INDEX(products!$A$2:$G$49, MATCH(orders!$D344, products!$A$2:$A$49, 0), MATCH(orders!L$1, products!$A$1:$G$1, 0))</f>
        <v>7.77</v>
      </c>
      <c r="M344" s="10">
        <f t="shared" si="5"/>
        <v>38.849999999999994</v>
      </c>
      <c r="N344" t="str" cm="1">
        <f t="array" ref="N344">_xlfn.IFS(I344 = "Exc", "Excelsa", I344 = "Ara", "Arabica", I344 = "Lib","Liberica",I344 = "Rob", "Robusta")</f>
        <v>Liberica</v>
      </c>
      <c r="O344" t="str" cm="1">
        <f t="array" ref="O344">_xlfn.IFS(J344 = "M", "Medium", J344 = "L", "Light", J344 = "D","Dark")</f>
        <v>Dark</v>
      </c>
      <c r="P344" t="str">
        <f>_xlfn.XLOOKUP(Orders[[#This Row],[Customer ID]], customers!$A$2:$A$1001, customers!$I$2:$I$1001, "", 0)</f>
        <v>No</v>
      </c>
    </row>
    <row r="345" spans="1:16" x14ac:dyDescent="0.3">
      <c r="A345" s="2" t="s">
        <v>2424</v>
      </c>
      <c r="B345" s="8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INDEX(products!$A$2:$G$49, MATCH(orders!$D345, products!$A$2:$A$49, 0), MATCH(orders!I$1, products!$A$1:$G$1, 0))</f>
        <v>Rob</v>
      </c>
      <c r="J345" t="str">
        <f>INDEX(products!$A$2:$G$49, MATCH(orders!$D345, products!$A$2:$A$49, 0), MATCH(orders!J$1, products!$A$1:$G$1, 0))</f>
        <v>D</v>
      </c>
      <c r="K345" s="1">
        <f>INDEX(products!$A$2:$G$49, MATCH(orders!$D345, products!$A$2:$A$49, 0), MATCH(orders!K$1, products!$A$1:$G$1, 0))</f>
        <v>0.5</v>
      </c>
      <c r="L345" s="5">
        <f>INDEX(products!$A$2:$G$49, MATCH(orders!$D345, products!$A$2:$A$49, 0), MATCH(orders!L$1, products!$A$1:$G$1, 0))</f>
        <v>5.3699999999999992</v>
      </c>
      <c r="M345" s="10">
        <f t="shared" si="5"/>
        <v>32.22</v>
      </c>
      <c r="N345" t="str" cm="1">
        <f t="array" ref="N345">_xlfn.IFS(I345 = "Exc", "Excelsa", I345 = "Ara", "Arabica", I345 = "Lib","Liberica",I345 = "Rob", "Robusta")</f>
        <v>Robusta</v>
      </c>
      <c r="O345" t="str" cm="1">
        <f t="array" ref="O345">_xlfn.IFS(J345 = "M", "Medium", J345 = "L", "Light", J345 = "D","Dark")</f>
        <v>Dark</v>
      </c>
      <c r="P345" t="str">
        <f>_xlfn.XLOOKUP(Orders[[#This Row],[Customer ID]], customers!$A$2:$A$1001, customers!$I$2:$I$1001, "", 0)</f>
        <v>No</v>
      </c>
    </row>
    <row r="346" spans="1:16" x14ac:dyDescent="0.3">
      <c r="A346" s="2" t="s">
        <v>2429</v>
      </c>
      <c r="B346" s="8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INDEX(products!$A$2:$G$49, MATCH(orders!$D346, products!$A$2:$A$49, 0), MATCH(orders!I$1, products!$A$1:$G$1, 0))</f>
        <v>Rob</v>
      </c>
      <c r="J346" t="str">
        <f>INDEX(products!$A$2:$G$49, MATCH(orders!$D346, products!$A$2:$A$49, 0), MATCH(orders!J$1, products!$A$1:$G$1, 0))</f>
        <v>M</v>
      </c>
      <c r="K346" s="1">
        <f>INDEX(products!$A$2:$G$49, MATCH(orders!$D346, products!$A$2:$A$49, 0), MATCH(orders!K$1, products!$A$1:$G$1, 0))</f>
        <v>1</v>
      </c>
      <c r="L346" s="5">
        <f>INDEX(products!$A$2:$G$49, MATCH(orders!$D346, products!$A$2:$A$49, 0), MATCH(orders!L$1, products!$A$1:$G$1, 0))</f>
        <v>9.9499999999999993</v>
      </c>
      <c r="M346" s="10">
        <f t="shared" si="5"/>
        <v>19.899999999999999</v>
      </c>
      <c r="N346" t="str" cm="1">
        <f t="array" ref="N346">_xlfn.IFS(I346 = "Exc", "Excelsa", I346 = "Ara", "Arabica", I346 = "Lib","Liberica",I346 = "Rob", "Robusta")</f>
        <v>Robusta</v>
      </c>
      <c r="O346" t="str" cm="1">
        <f t="array" ref="O346">_xlfn.IFS(J346 = "M", "Medium", J346 = "L", "Light", J346 = "D","Dark")</f>
        <v>Medium</v>
      </c>
      <c r="P346" t="str">
        <f>_xlfn.XLOOKUP(Orders[[#This Row],[Customer ID]], customers!$A$2:$A$1001, customers!$I$2:$I$1001, "", 0)</f>
        <v>Yes</v>
      </c>
    </row>
    <row r="347" spans="1:16" x14ac:dyDescent="0.3">
      <c r="A347" s="2" t="s">
        <v>2434</v>
      </c>
      <c r="B347" s="8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INDEX(products!$A$2:$G$49, MATCH(orders!$D347, products!$A$2:$A$49, 0), MATCH(orders!I$1, products!$A$1:$G$1, 0))</f>
        <v>Rob</v>
      </c>
      <c r="J347" t="str">
        <f>INDEX(products!$A$2:$G$49, MATCH(orders!$D347, products!$A$2:$A$49, 0), MATCH(orders!J$1, products!$A$1:$G$1, 0))</f>
        <v>L</v>
      </c>
      <c r="K347" s="1">
        <f>INDEX(products!$A$2:$G$49, MATCH(orders!$D347, products!$A$2:$A$49, 0), MATCH(orders!K$1, products!$A$1:$G$1, 0))</f>
        <v>1</v>
      </c>
      <c r="L347" s="5">
        <f>INDEX(products!$A$2:$G$49, MATCH(orders!$D347, products!$A$2:$A$49, 0), MATCH(orders!L$1, products!$A$1:$G$1, 0))</f>
        <v>11.95</v>
      </c>
      <c r="M347" s="10">
        <f t="shared" si="5"/>
        <v>59.75</v>
      </c>
      <c r="N347" t="str" cm="1">
        <f t="array" ref="N347">_xlfn.IFS(I347 = "Exc", "Excelsa", I347 = "Ara", "Arabica", I347 = "Lib","Liberica",I347 = "Rob", "Robusta")</f>
        <v>Robusta</v>
      </c>
      <c r="O347" t="str" cm="1">
        <f t="array" ref="O347">_xlfn.IFS(J347 = "M", "Medium", J347 = "L", "Light", J347 = "D","Dark")</f>
        <v>Light</v>
      </c>
      <c r="P347" t="str">
        <f>_xlfn.XLOOKUP(Orders[[#This Row],[Customer ID]], customers!$A$2:$A$1001, customers!$I$2:$I$1001, "", 0)</f>
        <v>No</v>
      </c>
    </row>
    <row r="348" spans="1:16" x14ac:dyDescent="0.3">
      <c r="A348" s="2" t="s">
        <v>2440</v>
      </c>
      <c r="B348" s="8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INDEX(products!$A$2:$G$49, MATCH(orders!$D348, products!$A$2:$A$49, 0), MATCH(orders!I$1, products!$A$1:$G$1, 0))</f>
        <v>Ara</v>
      </c>
      <c r="J348" t="str">
        <f>INDEX(products!$A$2:$G$49, MATCH(orders!$D348, products!$A$2:$A$49, 0), MATCH(orders!J$1, products!$A$1:$G$1, 0))</f>
        <v>L</v>
      </c>
      <c r="K348" s="1">
        <f>INDEX(products!$A$2:$G$49, MATCH(orders!$D348, products!$A$2:$A$49, 0), MATCH(orders!K$1, products!$A$1:$G$1, 0))</f>
        <v>0.5</v>
      </c>
      <c r="L348" s="5">
        <f>INDEX(products!$A$2:$G$49, MATCH(orders!$D348, products!$A$2:$A$49, 0), MATCH(orders!L$1, products!$A$1:$G$1, 0))</f>
        <v>7.77</v>
      </c>
      <c r="M348" s="10">
        <f t="shared" si="5"/>
        <v>23.31</v>
      </c>
      <c r="N348" t="str" cm="1">
        <f t="array" ref="N348">_xlfn.IFS(I348 = "Exc", "Excelsa", I348 = "Ara", "Arabica", I348 = "Lib","Liberica",I348 = "Rob", "Robusta")</f>
        <v>Arabica</v>
      </c>
      <c r="O348" t="str" cm="1">
        <f t="array" ref="O348">_xlfn.IFS(J348 = "M", "Medium", J348 = "L", "Light", J348 = "D","Dark")</f>
        <v>Light</v>
      </c>
      <c r="P348" t="str">
        <f>_xlfn.XLOOKUP(Orders[[#This Row],[Customer ID]], customers!$A$2:$A$1001, customers!$I$2:$I$1001, "", 0)</f>
        <v>Yes</v>
      </c>
    </row>
    <row r="349" spans="1:16" x14ac:dyDescent="0.3">
      <c r="A349" s="2" t="s">
        <v>2446</v>
      </c>
      <c r="B349" s="8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INDEX(products!$A$2:$G$49, MATCH(orders!$D349, products!$A$2:$A$49, 0), MATCH(orders!I$1, products!$A$1:$G$1, 0))</f>
        <v>Lib</v>
      </c>
      <c r="J349" t="str">
        <f>INDEX(products!$A$2:$G$49, MATCH(orders!$D349, products!$A$2:$A$49, 0), MATCH(orders!J$1, products!$A$1:$G$1, 0))</f>
        <v>M</v>
      </c>
      <c r="K349" s="1">
        <f>INDEX(products!$A$2:$G$49, MATCH(orders!$D349, products!$A$2:$A$49, 0), MATCH(orders!K$1, products!$A$1:$G$1, 0))</f>
        <v>1</v>
      </c>
      <c r="L349" s="5">
        <f>INDEX(products!$A$2:$G$49, MATCH(orders!$D349, products!$A$2:$A$49, 0), MATCH(orders!L$1, products!$A$1:$G$1, 0))</f>
        <v>14.55</v>
      </c>
      <c r="M349" s="10">
        <f t="shared" si="5"/>
        <v>43.650000000000006</v>
      </c>
      <c r="N349" t="str" cm="1">
        <f t="array" ref="N349">_xlfn.IFS(I349 = "Exc", "Excelsa", I349 = "Ara", "Arabica", I349 = "Lib","Liberica",I349 = "Rob", "Robusta")</f>
        <v>Liberica</v>
      </c>
      <c r="O349" t="str" cm="1">
        <f t="array" ref="O349">_xlfn.IFS(J349 = "M", "Medium", J349 = "L", "Light", J349 = "D","Dark")</f>
        <v>Medium</v>
      </c>
      <c r="P349" t="str">
        <f>_xlfn.XLOOKUP(Orders[[#This Row],[Customer ID]], customers!$A$2:$A$1001, customers!$I$2:$I$1001, "", 0)</f>
        <v>No</v>
      </c>
    </row>
    <row r="350" spans="1:16" x14ac:dyDescent="0.3">
      <c r="A350" s="2" t="s">
        <v>2452</v>
      </c>
      <c r="B350" s="8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INDEX(products!$A$2:$G$49, MATCH(orders!$D350, products!$A$2:$A$49, 0), MATCH(orders!I$1, products!$A$1:$G$1, 0))</f>
        <v>Exc</v>
      </c>
      <c r="J350" t="str">
        <f>INDEX(products!$A$2:$G$49, MATCH(orders!$D350, products!$A$2:$A$49, 0), MATCH(orders!J$1, products!$A$1:$G$1, 0))</f>
        <v>L</v>
      </c>
      <c r="K350" s="1">
        <f>INDEX(products!$A$2:$G$49, MATCH(orders!$D350, products!$A$2:$A$49, 0), MATCH(orders!K$1, products!$A$1:$G$1, 0))</f>
        <v>2.5</v>
      </c>
      <c r="L350" s="5">
        <f>INDEX(products!$A$2:$G$49, MATCH(orders!$D350, products!$A$2:$A$49, 0), MATCH(orders!L$1, products!$A$1:$G$1, 0))</f>
        <v>34.154999999999994</v>
      </c>
      <c r="M350" s="10">
        <f t="shared" si="5"/>
        <v>204.92999999999995</v>
      </c>
      <c r="N350" t="str" cm="1">
        <f t="array" ref="N350">_xlfn.IFS(I350 = "Exc", "Excelsa", I350 = "Ara", "Arabica", I350 = "Lib","Liberica",I350 = "Rob", "Robusta")</f>
        <v>Excelsa</v>
      </c>
      <c r="O350" t="str" cm="1">
        <f t="array" ref="O350">_xlfn.IFS(J350 = "M", "Medium", J350 = "L", "Light", J350 = "D","Dark")</f>
        <v>Light</v>
      </c>
      <c r="P350" t="str">
        <f>_xlfn.XLOOKUP(Orders[[#This Row],[Customer ID]], customers!$A$2:$A$1001, customers!$I$2:$I$1001, "", 0)</f>
        <v>No</v>
      </c>
    </row>
    <row r="351" spans="1:16" x14ac:dyDescent="0.3">
      <c r="A351" s="2" t="s">
        <v>2458</v>
      </c>
      <c r="B351" s="8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INDEX(products!$A$2:$G$49, MATCH(orders!$D351, products!$A$2:$A$49, 0), MATCH(orders!I$1, products!$A$1:$G$1, 0))</f>
        <v>Rob</v>
      </c>
      <c r="J351" t="str">
        <f>INDEX(products!$A$2:$G$49, MATCH(orders!$D351, products!$A$2:$A$49, 0), MATCH(orders!J$1, products!$A$1:$G$1, 0))</f>
        <v>L</v>
      </c>
      <c r="K351" s="1">
        <f>INDEX(products!$A$2:$G$49, MATCH(orders!$D351, products!$A$2:$A$49, 0), MATCH(orders!K$1, products!$A$1:$G$1, 0))</f>
        <v>0.2</v>
      </c>
      <c r="L351" s="5">
        <f>INDEX(products!$A$2:$G$49, MATCH(orders!$D351, products!$A$2:$A$49, 0), MATCH(orders!L$1, products!$A$1:$G$1, 0))</f>
        <v>3.5849999999999995</v>
      </c>
      <c r="M351" s="10">
        <f t="shared" si="5"/>
        <v>14.339999999999998</v>
      </c>
      <c r="N351" t="str" cm="1">
        <f t="array" ref="N351">_xlfn.IFS(I351 = "Exc", "Excelsa", I351 = "Ara", "Arabica", I351 = "Lib","Liberica",I351 = "Rob", "Robusta")</f>
        <v>Robusta</v>
      </c>
      <c r="O351" t="str" cm="1">
        <f t="array" ref="O351">_xlfn.IFS(J351 = "M", "Medium", J351 = "L", "Light", J351 = "D","Dark")</f>
        <v>Light</v>
      </c>
      <c r="P351" t="str">
        <f>_xlfn.XLOOKUP(Orders[[#This Row],[Customer ID]], customers!$A$2:$A$1001, customers!$I$2:$I$1001, "", 0)</f>
        <v>No</v>
      </c>
    </row>
    <row r="352" spans="1:16" x14ac:dyDescent="0.3">
      <c r="A352" s="2" t="s">
        <v>2464</v>
      </c>
      <c r="B352" s="8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INDEX(products!$A$2:$G$49, MATCH(orders!$D352, products!$A$2:$A$49, 0), MATCH(orders!I$1, products!$A$1:$G$1, 0))</f>
        <v>Ara</v>
      </c>
      <c r="J352" t="str">
        <f>INDEX(products!$A$2:$G$49, MATCH(orders!$D352, products!$A$2:$A$49, 0), MATCH(orders!J$1, products!$A$1:$G$1, 0))</f>
        <v>D</v>
      </c>
      <c r="K352" s="1">
        <f>INDEX(products!$A$2:$G$49, MATCH(orders!$D352, products!$A$2:$A$49, 0), MATCH(orders!K$1, products!$A$1:$G$1, 0))</f>
        <v>0.5</v>
      </c>
      <c r="L352" s="5">
        <f>INDEX(products!$A$2:$G$49, MATCH(orders!$D352, products!$A$2:$A$49, 0), MATCH(orders!L$1, products!$A$1:$G$1, 0))</f>
        <v>5.97</v>
      </c>
      <c r="M352" s="10">
        <f t="shared" si="5"/>
        <v>23.88</v>
      </c>
      <c r="N352" t="str" cm="1">
        <f t="array" ref="N352">_xlfn.IFS(I352 = "Exc", "Excelsa", I352 = "Ara", "Arabica", I352 = "Lib","Liberica",I352 = "Rob", "Robusta")</f>
        <v>Arabica</v>
      </c>
      <c r="O352" t="str" cm="1">
        <f t="array" ref="O352">_xlfn.IFS(J352 = "M", "Medium", J352 = "L", "Light", J352 = "D","Dark")</f>
        <v>Dark</v>
      </c>
      <c r="P352" t="str">
        <f>_xlfn.XLOOKUP(Orders[[#This Row],[Customer ID]], customers!$A$2:$A$1001, customers!$I$2:$I$1001, "", 0)</f>
        <v>No</v>
      </c>
    </row>
    <row r="353" spans="1:16" x14ac:dyDescent="0.3">
      <c r="A353" s="2" t="s">
        <v>2470</v>
      </c>
      <c r="B353" s="8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INDEX(products!$A$2:$G$49, MATCH(orders!$D353, products!$A$2:$A$49, 0), MATCH(orders!I$1, products!$A$1:$G$1, 0))</f>
        <v>Ara</v>
      </c>
      <c r="J353" t="str">
        <f>INDEX(products!$A$2:$G$49, MATCH(orders!$D353, products!$A$2:$A$49, 0), MATCH(orders!J$1, products!$A$1:$G$1, 0))</f>
        <v>M</v>
      </c>
      <c r="K353" s="1">
        <f>INDEX(products!$A$2:$G$49, MATCH(orders!$D353, products!$A$2:$A$49, 0), MATCH(orders!K$1, products!$A$1:$G$1, 0))</f>
        <v>1</v>
      </c>
      <c r="L353" s="5">
        <f>INDEX(products!$A$2:$G$49, MATCH(orders!$D353, products!$A$2:$A$49, 0), MATCH(orders!L$1, products!$A$1:$G$1, 0))</f>
        <v>11.25</v>
      </c>
      <c r="M353" s="10">
        <f t="shared" si="5"/>
        <v>22.5</v>
      </c>
      <c r="N353" t="str" cm="1">
        <f t="array" ref="N353">_xlfn.IFS(I353 = "Exc", "Excelsa", I353 = "Ara", "Arabica", I353 = "Lib","Liberica",I353 = "Rob", "Robusta")</f>
        <v>Arabica</v>
      </c>
      <c r="O353" t="str" cm="1">
        <f t="array" ref="O353">_xlfn.IFS(J353 = "M", "Medium", J353 = "L", "Light", J353 = "D","Dark")</f>
        <v>Medium</v>
      </c>
      <c r="P353" t="str">
        <f>_xlfn.XLOOKUP(Orders[[#This Row],[Customer ID]], customers!$A$2:$A$1001, customers!$I$2:$I$1001, "", 0)</f>
        <v>No</v>
      </c>
    </row>
    <row r="354" spans="1:16" x14ac:dyDescent="0.3">
      <c r="A354" s="2" t="s">
        <v>2476</v>
      </c>
      <c r="B354" s="8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INDEX(products!$A$2:$G$49, MATCH(orders!$D354, products!$A$2:$A$49, 0), MATCH(orders!I$1, products!$A$1:$G$1, 0))</f>
        <v>Exc</v>
      </c>
      <c r="J354" t="str">
        <f>INDEX(products!$A$2:$G$49, MATCH(orders!$D354, products!$A$2:$A$49, 0), MATCH(orders!J$1, products!$A$1:$G$1, 0))</f>
        <v>D</v>
      </c>
      <c r="K354" s="1">
        <f>INDEX(products!$A$2:$G$49, MATCH(orders!$D354, products!$A$2:$A$49, 0), MATCH(orders!K$1, products!$A$1:$G$1, 0))</f>
        <v>0.5</v>
      </c>
      <c r="L354" s="5">
        <f>INDEX(products!$A$2:$G$49, MATCH(orders!$D354, products!$A$2:$A$49, 0), MATCH(orders!L$1, products!$A$1:$G$1, 0))</f>
        <v>7.29</v>
      </c>
      <c r="M354" s="10">
        <f t="shared" si="5"/>
        <v>36.450000000000003</v>
      </c>
      <c r="N354" t="str" cm="1">
        <f t="array" ref="N354">_xlfn.IFS(I354 = "Exc", "Excelsa", I354 = "Ara", "Arabica", I354 = "Lib","Liberica",I354 = "Rob", "Robusta")</f>
        <v>Excelsa</v>
      </c>
      <c r="O354" t="str" cm="1">
        <f t="array" ref="O354">_xlfn.IFS(J354 = "M", "Medium", J354 = "L", "Light", J354 = "D","Dark")</f>
        <v>Dark</v>
      </c>
      <c r="P354" t="str">
        <f>_xlfn.XLOOKUP(Orders[[#This Row],[Customer ID]], customers!$A$2:$A$1001, customers!$I$2:$I$1001, "", 0)</f>
        <v>No</v>
      </c>
    </row>
    <row r="355" spans="1:16" x14ac:dyDescent="0.3">
      <c r="A355" s="2" t="s">
        <v>2482</v>
      </c>
      <c r="B355" s="8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INDEX(products!$A$2:$G$49, MATCH(orders!$D355, products!$A$2:$A$49, 0), MATCH(orders!I$1, products!$A$1:$G$1, 0))</f>
        <v>Ara</v>
      </c>
      <c r="J355" t="str">
        <f>INDEX(products!$A$2:$G$49, MATCH(orders!$D355, products!$A$2:$A$49, 0), MATCH(orders!J$1, products!$A$1:$G$1, 0))</f>
        <v>M</v>
      </c>
      <c r="K355" s="1">
        <f>INDEX(products!$A$2:$G$49, MATCH(orders!$D355, products!$A$2:$A$49, 0), MATCH(orders!K$1, products!$A$1:$G$1, 0))</f>
        <v>0.5</v>
      </c>
      <c r="L355" s="5">
        <f>INDEX(products!$A$2:$G$49, MATCH(orders!$D355, products!$A$2:$A$49, 0), MATCH(orders!L$1, products!$A$1:$G$1, 0))</f>
        <v>6.75</v>
      </c>
      <c r="M355" s="10">
        <f t="shared" si="5"/>
        <v>27</v>
      </c>
      <c r="N355" t="str" cm="1">
        <f t="array" ref="N355">_xlfn.IFS(I355 = "Exc", "Excelsa", I355 = "Ara", "Arabica", I355 = "Lib","Liberica",I355 = "Rob", "Robusta")</f>
        <v>Arabica</v>
      </c>
      <c r="O355" t="str" cm="1">
        <f t="array" ref="O355">_xlfn.IFS(J355 = "M", "Medium", J355 = "L", "Light", J355 = "D","Dark")</f>
        <v>Medium</v>
      </c>
      <c r="P355" t="str">
        <f>_xlfn.XLOOKUP(Orders[[#This Row],[Customer ID]], customers!$A$2:$A$1001, customers!$I$2:$I$1001, "", 0)</f>
        <v>Yes</v>
      </c>
    </row>
    <row r="356" spans="1:16" x14ac:dyDescent="0.3">
      <c r="A356" s="2" t="s">
        <v>2487</v>
      </c>
      <c r="B356" s="8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INDEX(products!$A$2:$G$49, MATCH(orders!$D356, products!$A$2:$A$49, 0), MATCH(orders!I$1, products!$A$1:$G$1, 0))</f>
        <v>Ara</v>
      </c>
      <c r="J356" t="str">
        <f>INDEX(products!$A$2:$G$49, MATCH(orders!$D356, products!$A$2:$A$49, 0), MATCH(orders!J$1, products!$A$1:$G$1, 0))</f>
        <v>M</v>
      </c>
      <c r="K356" s="1">
        <f>INDEX(products!$A$2:$G$49, MATCH(orders!$D356, products!$A$2:$A$49, 0), MATCH(orders!K$1, products!$A$1:$G$1, 0))</f>
        <v>2.5</v>
      </c>
      <c r="L356" s="5">
        <f>INDEX(products!$A$2:$G$49, MATCH(orders!$D356, products!$A$2:$A$49, 0), MATCH(orders!L$1, products!$A$1:$G$1, 0))</f>
        <v>25.874999999999996</v>
      </c>
      <c r="M356" s="10">
        <f t="shared" si="5"/>
        <v>155.24999999999997</v>
      </c>
      <c r="N356" t="str" cm="1">
        <f t="array" ref="N356">_xlfn.IFS(I356 = "Exc", "Excelsa", I356 = "Ara", "Arabica", I356 = "Lib","Liberica",I356 = "Rob", "Robusta")</f>
        <v>Arabica</v>
      </c>
      <c r="O356" t="str" cm="1">
        <f t="array" ref="O356">_xlfn.IFS(J356 = "M", "Medium", J356 = "L", "Light", J356 = "D","Dark")</f>
        <v>Medium</v>
      </c>
      <c r="P356" t="str">
        <f>_xlfn.XLOOKUP(Orders[[#This Row],[Customer ID]], customers!$A$2:$A$1001, customers!$I$2:$I$1001, "", 0)</f>
        <v>No</v>
      </c>
    </row>
    <row r="357" spans="1:16" x14ac:dyDescent="0.3">
      <c r="A357" s="2" t="s">
        <v>2492</v>
      </c>
      <c r="B357" s="8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INDEX(products!$A$2:$G$49, MATCH(orders!$D357, products!$A$2:$A$49, 0), MATCH(orders!I$1, products!$A$1:$G$1, 0))</f>
        <v>Ara</v>
      </c>
      <c r="J357" t="str">
        <f>INDEX(products!$A$2:$G$49, MATCH(orders!$D357, products!$A$2:$A$49, 0), MATCH(orders!J$1, products!$A$1:$G$1, 0))</f>
        <v>D</v>
      </c>
      <c r="K357" s="1">
        <f>INDEX(products!$A$2:$G$49, MATCH(orders!$D357, products!$A$2:$A$49, 0), MATCH(orders!K$1, products!$A$1:$G$1, 0))</f>
        <v>2.5</v>
      </c>
      <c r="L357" s="5">
        <f>INDEX(products!$A$2:$G$49, MATCH(orders!$D357, products!$A$2:$A$49, 0), MATCH(orders!L$1, products!$A$1:$G$1, 0))</f>
        <v>22.884999999999998</v>
      </c>
      <c r="M357" s="10">
        <f t="shared" si="5"/>
        <v>114.42499999999998</v>
      </c>
      <c r="N357" t="str" cm="1">
        <f t="array" ref="N357">_xlfn.IFS(I357 = "Exc", "Excelsa", I357 = "Ara", "Arabica", I357 = "Lib","Liberica",I357 = "Rob", "Robusta")</f>
        <v>Arabica</v>
      </c>
      <c r="O357" t="str" cm="1">
        <f t="array" ref="O357">_xlfn.IFS(J357 = "M", "Medium", J357 = "L", "Light", J357 = "D","Dark")</f>
        <v>Dark</v>
      </c>
      <c r="P357" t="str">
        <f>_xlfn.XLOOKUP(Orders[[#This Row],[Customer ID]], customers!$A$2:$A$1001, customers!$I$2:$I$1001, "", 0)</f>
        <v>Yes</v>
      </c>
    </row>
    <row r="358" spans="1:16" x14ac:dyDescent="0.3">
      <c r="A358" s="2" t="s">
        <v>2498</v>
      </c>
      <c r="B358" s="8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INDEX(products!$A$2:$G$49, MATCH(orders!$D358, products!$A$2:$A$49, 0), MATCH(orders!I$1, products!$A$1:$G$1, 0))</f>
        <v>Lib</v>
      </c>
      <c r="J358" t="str">
        <f>INDEX(products!$A$2:$G$49, MATCH(orders!$D358, products!$A$2:$A$49, 0), MATCH(orders!J$1, products!$A$1:$G$1, 0))</f>
        <v>D</v>
      </c>
      <c r="K358" s="1">
        <f>INDEX(products!$A$2:$G$49, MATCH(orders!$D358, products!$A$2:$A$49, 0), MATCH(orders!K$1, products!$A$1:$G$1, 0))</f>
        <v>1</v>
      </c>
      <c r="L358" s="5">
        <f>INDEX(products!$A$2:$G$49, MATCH(orders!$D358, products!$A$2:$A$49, 0), MATCH(orders!L$1, products!$A$1:$G$1, 0))</f>
        <v>12.95</v>
      </c>
      <c r="M358" s="10">
        <f t="shared" si="5"/>
        <v>51.8</v>
      </c>
      <c r="N358" t="str" cm="1">
        <f t="array" ref="N358">_xlfn.IFS(I358 = "Exc", "Excelsa", I358 = "Ara", "Arabica", I358 = "Lib","Liberica",I358 = "Rob", "Robusta")</f>
        <v>Liberica</v>
      </c>
      <c r="O358" t="str" cm="1">
        <f t="array" ref="O358">_xlfn.IFS(J358 = "M", "Medium", J358 = "L", "Light", J358 = "D","Dark")</f>
        <v>Dark</v>
      </c>
      <c r="P358" t="str">
        <f>_xlfn.XLOOKUP(Orders[[#This Row],[Customer ID]], customers!$A$2:$A$1001, customers!$I$2:$I$1001, "", 0)</f>
        <v>Yes</v>
      </c>
    </row>
    <row r="359" spans="1:16" x14ac:dyDescent="0.3">
      <c r="A359" s="2" t="s">
        <v>2504</v>
      </c>
      <c r="B359" s="8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INDEX(products!$A$2:$G$49, MATCH(orders!$D359, products!$A$2:$A$49, 0), MATCH(orders!I$1, products!$A$1:$G$1, 0))</f>
        <v>Ara</v>
      </c>
      <c r="J359" t="str">
        <f>INDEX(products!$A$2:$G$49, MATCH(orders!$D359, products!$A$2:$A$49, 0), MATCH(orders!J$1, products!$A$1:$G$1, 0))</f>
        <v>M</v>
      </c>
      <c r="K359" s="1">
        <f>INDEX(products!$A$2:$G$49, MATCH(orders!$D359, products!$A$2:$A$49, 0), MATCH(orders!K$1, products!$A$1:$G$1, 0))</f>
        <v>2.5</v>
      </c>
      <c r="L359" s="5">
        <f>INDEX(products!$A$2:$G$49, MATCH(orders!$D359, products!$A$2:$A$49, 0), MATCH(orders!L$1, products!$A$1:$G$1, 0))</f>
        <v>25.874999999999996</v>
      </c>
      <c r="M359" s="10">
        <f t="shared" si="5"/>
        <v>155.24999999999997</v>
      </c>
      <c r="N359" t="str" cm="1">
        <f t="array" ref="N359">_xlfn.IFS(I359 = "Exc", "Excelsa", I359 = "Ara", "Arabica", I359 = "Lib","Liberica",I359 = "Rob", "Robusta")</f>
        <v>Arabica</v>
      </c>
      <c r="O359" t="str" cm="1">
        <f t="array" ref="O359">_xlfn.IFS(J359 = "M", "Medium", J359 = "L", "Light", J359 = "D","Dark")</f>
        <v>Medium</v>
      </c>
      <c r="P359" t="str">
        <f>_xlfn.XLOOKUP(Orders[[#This Row],[Customer ID]], customers!$A$2:$A$1001, customers!$I$2:$I$1001, "", 0)</f>
        <v>No</v>
      </c>
    </row>
    <row r="360" spans="1:16" x14ac:dyDescent="0.3">
      <c r="A360" s="2" t="s">
        <v>2509</v>
      </c>
      <c r="B360" s="8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INDEX(products!$A$2:$G$49, MATCH(orders!$D360, products!$A$2:$A$49, 0), MATCH(orders!I$1, products!$A$1:$G$1, 0))</f>
        <v>Ara</v>
      </c>
      <c r="J360" t="str">
        <f>INDEX(products!$A$2:$G$49, MATCH(orders!$D360, products!$A$2:$A$49, 0), MATCH(orders!J$1, products!$A$1:$G$1, 0))</f>
        <v>L</v>
      </c>
      <c r="K360" s="1">
        <f>INDEX(products!$A$2:$G$49, MATCH(orders!$D360, products!$A$2:$A$49, 0), MATCH(orders!K$1, products!$A$1:$G$1, 0))</f>
        <v>2.5</v>
      </c>
      <c r="L360" s="5">
        <f>INDEX(products!$A$2:$G$49, MATCH(orders!$D360, products!$A$2:$A$49, 0), MATCH(orders!L$1, products!$A$1:$G$1, 0))</f>
        <v>29.784999999999997</v>
      </c>
      <c r="M360" s="10">
        <f t="shared" si="5"/>
        <v>29.784999999999997</v>
      </c>
      <c r="N360" t="str" cm="1">
        <f t="array" ref="N360">_xlfn.IFS(I360 = "Exc", "Excelsa", I360 = "Ara", "Arabica", I360 = "Lib","Liberica",I360 = "Rob", "Robusta")</f>
        <v>Arabica</v>
      </c>
      <c r="O360" t="str" cm="1">
        <f t="array" ref="O360">_xlfn.IFS(J360 = "M", "Medium", J360 = "L", "Light", J360 = "D","Dark")</f>
        <v>Light</v>
      </c>
      <c r="P360" t="str">
        <f>_xlfn.XLOOKUP(Orders[[#This Row],[Customer ID]], customers!$A$2:$A$1001, customers!$I$2:$I$1001, "", 0)</f>
        <v>No</v>
      </c>
    </row>
    <row r="361" spans="1:16" x14ac:dyDescent="0.3">
      <c r="A361" s="2" t="s">
        <v>2515</v>
      </c>
      <c r="B361" s="8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INDEX(products!$A$2:$G$49, MATCH(orders!$D361, products!$A$2:$A$49, 0), MATCH(orders!I$1, products!$A$1:$G$1, 0))</f>
        <v>Rob</v>
      </c>
      <c r="J361" t="str">
        <f>INDEX(products!$A$2:$G$49, MATCH(orders!$D361, products!$A$2:$A$49, 0), MATCH(orders!J$1, products!$A$1:$G$1, 0))</f>
        <v>L</v>
      </c>
      <c r="K361" s="1">
        <f>INDEX(products!$A$2:$G$49, MATCH(orders!$D361, products!$A$2:$A$49, 0), MATCH(orders!K$1, products!$A$1:$G$1, 0))</f>
        <v>0.2</v>
      </c>
      <c r="L361" s="5">
        <f>INDEX(products!$A$2:$G$49, MATCH(orders!$D361, products!$A$2:$A$49, 0), MATCH(orders!L$1, products!$A$1:$G$1, 0))</f>
        <v>3.5849999999999995</v>
      </c>
      <c r="M361" s="10">
        <f t="shared" si="5"/>
        <v>21.509999999999998</v>
      </c>
      <c r="N361" t="str" cm="1">
        <f t="array" ref="N361">_xlfn.IFS(I361 = "Exc", "Excelsa", I361 = "Ara", "Arabica", I361 = "Lib","Liberica",I361 = "Rob", "Robusta")</f>
        <v>Robusta</v>
      </c>
      <c r="O361" t="str" cm="1">
        <f t="array" ref="O361">_xlfn.IFS(J361 = "M", "Medium", J361 = "L", "Light", J361 = "D","Dark")</f>
        <v>Light</v>
      </c>
      <c r="P361" t="str">
        <f>_xlfn.XLOOKUP(Orders[[#This Row],[Customer ID]], customers!$A$2:$A$1001, customers!$I$2:$I$1001, "", 0)</f>
        <v>No</v>
      </c>
    </row>
    <row r="362" spans="1:16" x14ac:dyDescent="0.3">
      <c r="A362" s="2" t="s">
        <v>2521</v>
      </c>
      <c r="B362" s="8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INDEX(products!$A$2:$G$49, MATCH(orders!$D362, products!$A$2:$A$49, 0), MATCH(orders!I$1, products!$A$1:$G$1, 0))</f>
        <v>Rob</v>
      </c>
      <c r="J362" t="str">
        <f>INDEX(products!$A$2:$G$49, MATCH(orders!$D362, products!$A$2:$A$49, 0), MATCH(orders!J$1, products!$A$1:$G$1, 0))</f>
        <v>D</v>
      </c>
      <c r="K362" s="1">
        <f>INDEX(products!$A$2:$G$49, MATCH(orders!$D362, products!$A$2:$A$49, 0), MATCH(orders!K$1, products!$A$1:$G$1, 0))</f>
        <v>2.5</v>
      </c>
      <c r="L362" s="5">
        <f>INDEX(products!$A$2:$G$49, MATCH(orders!$D362, products!$A$2:$A$49, 0), MATCH(orders!L$1, products!$A$1:$G$1, 0))</f>
        <v>20.584999999999997</v>
      </c>
      <c r="M362" s="10">
        <f t="shared" si="5"/>
        <v>41.169999999999995</v>
      </c>
      <c r="N362" t="str" cm="1">
        <f t="array" ref="N362">_xlfn.IFS(I362 = "Exc", "Excelsa", I362 = "Ara", "Arabica", I362 = "Lib","Liberica",I362 = "Rob", "Robusta")</f>
        <v>Robusta</v>
      </c>
      <c r="O362" t="str" cm="1">
        <f t="array" ref="O362">_xlfn.IFS(J362 = "M", "Medium", J362 = "L", "Light", J362 = "D","Dark")</f>
        <v>Dark</v>
      </c>
      <c r="P362" t="str">
        <f>_xlfn.XLOOKUP(Orders[[#This Row],[Customer ID]], customers!$A$2:$A$1001, customers!$I$2:$I$1001, "", 0)</f>
        <v>No</v>
      </c>
    </row>
    <row r="363" spans="1:16" x14ac:dyDescent="0.3">
      <c r="A363" s="2" t="s">
        <v>2521</v>
      </c>
      <c r="B363" s="8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INDEX(products!$A$2:$G$49, MATCH(orders!$D363, products!$A$2:$A$49, 0), MATCH(orders!I$1, products!$A$1:$G$1, 0))</f>
        <v>Rob</v>
      </c>
      <c r="J363" t="str">
        <f>INDEX(products!$A$2:$G$49, MATCH(orders!$D363, products!$A$2:$A$49, 0), MATCH(orders!J$1, products!$A$1:$G$1, 0))</f>
        <v>M</v>
      </c>
      <c r="K363" s="1">
        <f>INDEX(products!$A$2:$G$49, MATCH(orders!$D363, products!$A$2:$A$49, 0), MATCH(orders!K$1, products!$A$1:$G$1, 0))</f>
        <v>0.5</v>
      </c>
      <c r="L363" s="5">
        <f>INDEX(products!$A$2:$G$49, MATCH(orders!$D363, products!$A$2:$A$49, 0), MATCH(orders!L$1, products!$A$1:$G$1, 0))</f>
        <v>5.97</v>
      </c>
      <c r="M363" s="10">
        <f t="shared" si="5"/>
        <v>5.97</v>
      </c>
      <c r="N363" t="str" cm="1">
        <f t="array" ref="N363">_xlfn.IFS(I363 = "Exc", "Excelsa", I363 = "Ara", "Arabica", I363 = "Lib","Liberica",I363 = "Rob", "Robusta")</f>
        <v>Robusta</v>
      </c>
      <c r="O363" t="str" cm="1">
        <f t="array" ref="O363">_xlfn.IFS(J363 = "M", "Medium", J363 = "L", "Light", J363 = "D","Dark")</f>
        <v>Medium</v>
      </c>
      <c r="P363" t="str">
        <f>_xlfn.XLOOKUP(Orders[[#This Row],[Customer ID]], customers!$A$2:$A$1001, customers!$I$2:$I$1001, "", 0)</f>
        <v>No</v>
      </c>
    </row>
    <row r="364" spans="1:16" x14ac:dyDescent="0.3">
      <c r="A364" s="2" t="s">
        <v>2532</v>
      </c>
      <c r="B364" s="8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INDEX(products!$A$2:$G$49, MATCH(orders!$D364, products!$A$2:$A$49, 0), MATCH(orders!I$1, products!$A$1:$G$1, 0))</f>
        <v>Exc</v>
      </c>
      <c r="J364" t="str">
        <f>INDEX(products!$A$2:$G$49, MATCH(orders!$D364, products!$A$2:$A$49, 0), MATCH(orders!J$1, products!$A$1:$G$1, 0))</f>
        <v>L</v>
      </c>
      <c r="K364" s="1">
        <f>INDEX(products!$A$2:$G$49, MATCH(orders!$D364, products!$A$2:$A$49, 0), MATCH(orders!K$1, products!$A$1:$G$1, 0))</f>
        <v>1</v>
      </c>
      <c r="L364" s="5">
        <f>INDEX(products!$A$2:$G$49, MATCH(orders!$D364, products!$A$2:$A$49, 0), MATCH(orders!L$1, products!$A$1:$G$1, 0))</f>
        <v>14.85</v>
      </c>
      <c r="M364" s="10">
        <f t="shared" si="5"/>
        <v>74.25</v>
      </c>
      <c r="N364" t="str" cm="1">
        <f t="array" ref="N364">_xlfn.IFS(I364 = "Exc", "Excelsa", I364 = "Ara", "Arabica", I364 = "Lib","Liberica",I364 = "Rob", "Robusta")</f>
        <v>Excelsa</v>
      </c>
      <c r="O364" t="str" cm="1">
        <f t="array" ref="O364">_xlfn.IFS(J364 = "M", "Medium", J364 = "L", "Light", J364 = "D","Dark")</f>
        <v>Light</v>
      </c>
      <c r="P364" t="str">
        <f>_xlfn.XLOOKUP(Orders[[#This Row],[Customer ID]], customers!$A$2:$A$1001, customers!$I$2:$I$1001, "", 0)</f>
        <v>Yes</v>
      </c>
    </row>
    <row r="365" spans="1:16" x14ac:dyDescent="0.3">
      <c r="A365" s="2" t="s">
        <v>2538</v>
      </c>
      <c r="B365" s="8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INDEX(products!$A$2:$G$49, MATCH(orders!$D365, products!$A$2:$A$49, 0), MATCH(orders!I$1, products!$A$1:$G$1, 0))</f>
        <v>Lib</v>
      </c>
      <c r="J365" t="str">
        <f>INDEX(products!$A$2:$G$49, MATCH(orders!$D365, products!$A$2:$A$49, 0), MATCH(orders!J$1, products!$A$1:$G$1, 0))</f>
        <v>M</v>
      </c>
      <c r="K365" s="1">
        <f>INDEX(products!$A$2:$G$49, MATCH(orders!$D365, products!$A$2:$A$49, 0), MATCH(orders!K$1, products!$A$1:$G$1, 0))</f>
        <v>1</v>
      </c>
      <c r="L365" s="5">
        <f>INDEX(products!$A$2:$G$49, MATCH(orders!$D365, products!$A$2:$A$49, 0), MATCH(orders!L$1, products!$A$1:$G$1, 0))</f>
        <v>14.55</v>
      </c>
      <c r="M365" s="10">
        <f t="shared" si="5"/>
        <v>87.300000000000011</v>
      </c>
      <c r="N365" t="str" cm="1">
        <f t="array" ref="N365">_xlfn.IFS(I365 = "Exc", "Excelsa", I365 = "Ara", "Arabica", I365 = "Lib","Liberica",I365 = "Rob", "Robusta")</f>
        <v>Liberica</v>
      </c>
      <c r="O365" t="str" cm="1">
        <f t="array" ref="O365">_xlfn.IFS(J365 = "M", "Medium", J365 = "L", "Light", J365 = "D","Dark")</f>
        <v>Medium</v>
      </c>
      <c r="P365" t="str">
        <f>_xlfn.XLOOKUP(Orders[[#This Row],[Customer ID]], customers!$A$2:$A$1001, customers!$I$2:$I$1001, "", 0)</f>
        <v>No</v>
      </c>
    </row>
    <row r="366" spans="1:16" x14ac:dyDescent="0.3">
      <c r="A366" s="2" t="s">
        <v>2543</v>
      </c>
      <c r="B366" s="8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INDEX(products!$A$2:$G$49, MATCH(orders!$D366, products!$A$2:$A$49, 0), MATCH(orders!I$1, products!$A$1:$G$1, 0))</f>
        <v>Exc</v>
      </c>
      <c r="J366" t="str">
        <f>INDEX(products!$A$2:$G$49, MATCH(orders!$D366, products!$A$2:$A$49, 0), MATCH(orders!J$1, products!$A$1:$G$1, 0))</f>
        <v>D</v>
      </c>
      <c r="K366" s="1">
        <f>INDEX(products!$A$2:$G$49, MATCH(orders!$D366, products!$A$2:$A$49, 0), MATCH(orders!K$1, products!$A$1:$G$1, 0))</f>
        <v>1</v>
      </c>
      <c r="L366" s="5">
        <f>INDEX(products!$A$2:$G$49, MATCH(orders!$D366, products!$A$2:$A$49, 0), MATCH(orders!L$1, products!$A$1:$G$1, 0))</f>
        <v>12.15</v>
      </c>
      <c r="M366" s="10">
        <f t="shared" si="5"/>
        <v>72.900000000000006</v>
      </c>
      <c r="N366" t="str" cm="1">
        <f t="array" ref="N366">_xlfn.IFS(I366 = "Exc", "Excelsa", I366 = "Ara", "Arabica", I366 = "Lib","Liberica",I366 = "Rob", "Robusta")</f>
        <v>Excelsa</v>
      </c>
      <c r="O366" t="str" cm="1">
        <f t="array" ref="O366">_xlfn.IFS(J366 = "M", "Medium", J366 = "L", "Light", J366 = "D","Dark")</f>
        <v>Dark</v>
      </c>
      <c r="P366" t="str">
        <f>_xlfn.XLOOKUP(Orders[[#This Row],[Customer ID]], customers!$A$2:$A$1001, customers!$I$2:$I$1001, "", 0)</f>
        <v>Yes</v>
      </c>
    </row>
    <row r="367" spans="1:16" x14ac:dyDescent="0.3">
      <c r="A367" s="2" t="s">
        <v>2549</v>
      </c>
      <c r="B367" s="8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INDEX(products!$A$2:$G$49, MATCH(orders!$D367, products!$A$2:$A$49, 0), MATCH(orders!I$1, products!$A$1:$G$1, 0))</f>
        <v>Lib</v>
      </c>
      <c r="J367" t="str">
        <f>INDEX(products!$A$2:$G$49, MATCH(orders!$D367, products!$A$2:$A$49, 0), MATCH(orders!J$1, products!$A$1:$G$1, 0))</f>
        <v>D</v>
      </c>
      <c r="K367" s="1">
        <f>INDEX(products!$A$2:$G$49, MATCH(orders!$D367, products!$A$2:$A$49, 0), MATCH(orders!K$1, products!$A$1:$G$1, 0))</f>
        <v>0.5</v>
      </c>
      <c r="L367" s="5">
        <f>INDEX(products!$A$2:$G$49, MATCH(orders!$D367, products!$A$2:$A$49, 0), MATCH(orders!L$1, products!$A$1:$G$1, 0))</f>
        <v>7.77</v>
      </c>
      <c r="M367" s="10">
        <f t="shared" si="5"/>
        <v>7.77</v>
      </c>
      <c r="N367" t="str" cm="1">
        <f t="array" ref="N367">_xlfn.IFS(I367 = "Exc", "Excelsa", I367 = "Ara", "Arabica", I367 = "Lib","Liberica",I367 = "Rob", "Robusta")</f>
        <v>Liberica</v>
      </c>
      <c r="O367" t="str" cm="1">
        <f t="array" ref="O367">_xlfn.IFS(J367 = "M", "Medium", J367 = "L", "Light", J367 = "D","Dark")</f>
        <v>Dark</v>
      </c>
      <c r="P367" t="str">
        <f>_xlfn.XLOOKUP(Orders[[#This Row],[Customer ID]], customers!$A$2:$A$1001, customers!$I$2:$I$1001, "", 0)</f>
        <v>No</v>
      </c>
    </row>
    <row r="368" spans="1:16" x14ac:dyDescent="0.3">
      <c r="A368" s="2" t="s">
        <v>2554</v>
      </c>
      <c r="B368" s="8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INDEX(products!$A$2:$G$49, MATCH(orders!$D368, products!$A$2:$A$49, 0), MATCH(orders!I$1, products!$A$1:$G$1, 0))</f>
        <v>Exc</v>
      </c>
      <c r="J368" t="str">
        <f>INDEX(products!$A$2:$G$49, MATCH(orders!$D368, products!$A$2:$A$49, 0), MATCH(orders!J$1, products!$A$1:$G$1, 0))</f>
        <v>D</v>
      </c>
      <c r="K368" s="1">
        <f>INDEX(products!$A$2:$G$49, MATCH(orders!$D368, products!$A$2:$A$49, 0), MATCH(orders!K$1, products!$A$1:$G$1, 0))</f>
        <v>0.5</v>
      </c>
      <c r="L368" s="5">
        <f>INDEX(products!$A$2:$G$49, MATCH(orders!$D368, products!$A$2:$A$49, 0), MATCH(orders!L$1, products!$A$1:$G$1, 0))</f>
        <v>7.29</v>
      </c>
      <c r="M368" s="10">
        <f t="shared" si="5"/>
        <v>43.74</v>
      </c>
      <c r="N368" t="str" cm="1">
        <f t="array" ref="N368">_xlfn.IFS(I368 = "Exc", "Excelsa", I368 = "Ara", "Arabica", I368 = "Lib","Liberica",I368 = "Rob", "Robusta")</f>
        <v>Excelsa</v>
      </c>
      <c r="O368" t="str" cm="1">
        <f t="array" ref="O368">_xlfn.IFS(J368 = "M", "Medium", J368 = "L", "Light", J368 = "D","Dark")</f>
        <v>Dark</v>
      </c>
      <c r="P368" t="str">
        <f>_xlfn.XLOOKUP(Orders[[#This Row],[Customer ID]], customers!$A$2:$A$1001, customers!$I$2:$I$1001, "", 0)</f>
        <v>No</v>
      </c>
    </row>
    <row r="369" spans="1:16" x14ac:dyDescent="0.3">
      <c r="A369" s="2" t="s">
        <v>2559</v>
      </c>
      <c r="B369" s="8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INDEX(products!$A$2:$G$49, MATCH(orders!$D369, products!$A$2:$A$49, 0), MATCH(orders!I$1, products!$A$1:$G$1, 0))</f>
        <v>Lib</v>
      </c>
      <c r="J369" t="str">
        <f>INDEX(products!$A$2:$G$49, MATCH(orders!$D369, products!$A$2:$A$49, 0), MATCH(orders!J$1, products!$A$1:$G$1, 0))</f>
        <v>M</v>
      </c>
      <c r="K369" s="1">
        <f>INDEX(products!$A$2:$G$49, MATCH(orders!$D369, products!$A$2:$A$49, 0), MATCH(orders!K$1, products!$A$1:$G$1, 0))</f>
        <v>0.2</v>
      </c>
      <c r="L369" s="5">
        <f>INDEX(products!$A$2:$G$49, MATCH(orders!$D369, products!$A$2:$A$49, 0), MATCH(orders!L$1, products!$A$1:$G$1, 0))</f>
        <v>4.3650000000000002</v>
      </c>
      <c r="M369" s="10">
        <f t="shared" si="5"/>
        <v>8.73</v>
      </c>
      <c r="N369" t="str" cm="1">
        <f t="array" ref="N369">_xlfn.IFS(I369 = "Exc", "Excelsa", I369 = "Ara", "Arabica", I369 = "Lib","Liberica",I369 = "Rob", "Robusta")</f>
        <v>Liberica</v>
      </c>
      <c r="O369" t="str" cm="1">
        <f t="array" ref="O369">_xlfn.IFS(J369 = "M", "Medium", J369 = "L", "Light", J369 = "D","Dark")</f>
        <v>Medium</v>
      </c>
      <c r="P369" t="str">
        <f>_xlfn.XLOOKUP(Orders[[#This Row],[Customer ID]], customers!$A$2:$A$1001, customers!$I$2:$I$1001, "", 0)</f>
        <v>Yes</v>
      </c>
    </row>
    <row r="370" spans="1:16" x14ac:dyDescent="0.3">
      <c r="A370" s="2" t="s">
        <v>2563</v>
      </c>
      <c r="B370" s="8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INDEX(products!$A$2:$G$49, MATCH(orders!$D370, products!$A$2:$A$49, 0), MATCH(orders!I$1, products!$A$1:$G$1, 0))</f>
        <v>Exc</v>
      </c>
      <c r="J370" t="str">
        <f>INDEX(products!$A$2:$G$49, MATCH(orders!$D370, products!$A$2:$A$49, 0), MATCH(orders!J$1, products!$A$1:$G$1, 0))</f>
        <v>M</v>
      </c>
      <c r="K370" s="1">
        <f>INDEX(products!$A$2:$G$49, MATCH(orders!$D370, products!$A$2:$A$49, 0), MATCH(orders!K$1, products!$A$1:$G$1, 0))</f>
        <v>2.5</v>
      </c>
      <c r="L370" s="5">
        <f>INDEX(products!$A$2:$G$49, MATCH(orders!$D370, products!$A$2:$A$49, 0), MATCH(orders!L$1, products!$A$1:$G$1, 0))</f>
        <v>31.624999999999996</v>
      </c>
      <c r="M370" s="10">
        <f t="shared" si="5"/>
        <v>63.249999999999993</v>
      </c>
      <c r="N370" t="str" cm="1">
        <f t="array" ref="N370">_xlfn.IFS(I370 = "Exc", "Excelsa", I370 = "Ara", "Arabica", I370 = "Lib","Liberica",I370 = "Rob", "Robusta")</f>
        <v>Excelsa</v>
      </c>
      <c r="O370" t="str" cm="1">
        <f t="array" ref="O370">_xlfn.IFS(J370 = "M", "Medium", J370 = "L", "Light", J370 = "D","Dark")</f>
        <v>Medium</v>
      </c>
      <c r="P370" t="str">
        <f>_xlfn.XLOOKUP(Orders[[#This Row],[Customer ID]], customers!$A$2:$A$1001, customers!$I$2:$I$1001, "", 0)</f>
        <v>No</v>
      </c>
    </row>
    <row r="371" spans="1:16" x14ac:dyDescent="0.3">
      <c r="A371" s="2" t="s">
        <v>2569</v>
      </c>
      <c r="B371" s="8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INDEX(products!$A$2:$G$49, MATCH(orders!$D371, products!$A$2:$A$49, 0), MATCH(orders!I$1, products!$A$1:$G$1, 0))</f>
        <v>Exc</v>
      </c>
      <c r="J371" t="str">
        <f>INDEX(products!$A$2:$G$49, MATCH(orders!$D371, products!$A$2:$A$49, 0), MATCH(orders!J$1, products!$A$1:$G$1, 0))</f>
        <v>L</v>
      </c>
      <c r="K371" s="1">
        <f>INDEX(products!$A$2:$G$49, MATCH(orders!$D371, products!$A$2:$A$49, 0), MATCH(orders!K$1, products!$A$1:$G$1, 0))</f>
        <v>0.5</v>
      </c>
      <c r="L371" s="5">
        <f>INDEX(products!$A$2:$G$49, MATCH(orders!$D371, products!$A$2:$A$49, 0), MATCH(orders!L$1, products!$A$1:$G$1, 0))</f>
        <v>8.91</v>
      </c>
      <c r="M371" s="10">
        <f t="shared" si="5"/>
        <v>8.91</v>
      </c>
      <c r="N371" t="str" cm="1">
        <f t="array" ref="N371">_xlfn.IFS(I371 = "Exc", "Excelsa", I371 = "Ara", "Arabica", I371 = "Lib","Liberica",I371 = "Rob", "Robusta")</f>
        <v>Excelsa</v>
      </c>
      <c r="O371" t="str" cm="1">
        <f t="array" ref="O371">_xlfn.IFS(J371 = "M", "Medium", J371 = "L", "Light", J371 = "D","Dark")</f>
        <v>Light</v>
      </c>
      <c r="P371" t="str">
        <f>_xlfn.XLOOKUP(Orders[[#This Row],[Customer ID]], customers!$A$2:$A$1001, customers!$I$2:$I$1001, "", 0)</f>
        <v>Yes</v>
      </c>
    </row>
    <row r="372" spans="1:16" x14ac:dyDescent="0.3">
      <c r="A372" s="2" t="s">
        <v>2573</v>
      </c>
      <c r="B372" s="8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INDEX(products!$A$2:$G$49, MATCH(orders!$D372, products!$A$2:$A$49, 0), MATCH(orders!I$1, products!$A$1:$G$1, 0))</f>
        <v>Exc</v>
      </c>
      <c r="J372" t="str">
        <f>INDEX(products!$A$2:$G$49, MATCH(orders!$D372, products!$A$2:$A$49, 0), MATCH(orders!J$1, products!$A$1:$G$1, 0))</f>
        <v>D</v>
      </c>
      <c r="K372" s="1">
        <f>INDEX(products!$A$2:$G$49, MATCH(orders!$D372, products!$A$2:$A$49, 0), MATCH(orders!K$1, products!$A$1:$G$1, 0))</f>
        <v>1</v>
      </c>
      <c r="L372" s="5">
        <f>INDEX(products!$A$2:$G$49, MATCH(orders!$D372, products!$A$2:$A$49, 0), MATCH(orders!L$1, products!$A$1:$G$1, 0))</f>
        <v>12.15</v>
      </c>
      <c r="M372" s="10">
        <f t="shared" si="5"/>
        <v>24.3</v>
      </c>
      <c r="N372" t="str" cm="1">
        <f t="array" ref="N372">_xlfn.IFS(I372 = "Exc", "Excelsa", I372 = "Ara", "Arabica", I372 = "Lib","Liberica",I372 = "Rob", "Robusta")</f>
        <v>Excelsa</v>
      </c>
      <c r="O372" t="str" cm="1">
        <f t="array" ref="O372">_xlfn.IFS(J372 = "M", "Medium", J372 = "L", "Light", J372 = "D","Dark")</f>
        <v>Dark</v>
      </c>
      <c r="P372" t="str">
        <f>_xlfn.XLOOKUP(Orders[[#This Row],[Customer ID]], customers!$A$2:$A$1001, customers!$I$2:$I$1001, "", 0)</f>
        <v>Yes</v>
      </c>
    </row>
    <row r="373" spans="1:16" x14ac:dyDescent="0.3">
      <c r="A373" s="2" t="s">
        <v>2579</v>
      </c>
      <c r="B373" s="8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INDEX(products!$A$2:$G$49, MATCH(orders!$D373, products!$A$2:$A$49, 0), MATCH(orders!I$1, products!$A$1:$G$1, 0))</f>
        <v>Ara</v>
      </c>
      <c r="J373" t="str">
        <f>INDEX(products!$A$2:$G$49, MATCH(orders!$D373, products!$A$2:$A$49, 0), MATCH(orders!J$1, products!$A$1:$G$1, 0))</f>
        <v>L</v>
      </c>
      <c r="K373" s="1">
        <f>INDEX(products!$A$2:$G$49, MATCH(orders!$D373, products!$A$2:$A$49, 0), MATCH(orders!K$1, products!$A$1:$G$1, 0))</f>
        <v>0.5</v>
      </c>
      <c r="L373" s="5">
        <f>INDEX(products!$A$2:$G$49, MATCH(orders!$D373, products!$A$2:$A$49, 0), MATCH(orders!L$1, products!$A$1:$G$1, 0))</f>
        <v>7.77</v>
      </c>
      <c r="M373" s="10">
        <f t="shared" si="5"/>
        <v>46.62</v>
      </c>
      <c r="N373" t="str" cm="1">
        <f t="array" ref="N373">_xlfn.IFS(I373 = "Exc", "Excelsa", I373 = "Ara", "Arabica", I373 = "Lib","Liberica",I373 = "Rob", "Robusta")</f>
        <v>Arabica</v>
      </c>
      <c r="O373" t="str" cm="1">
        <f t="array" ref="O373">_xlfn.IFS(J373 = "M", "Medium", J373 = "L", "Light", J373 = "D","Dark")</f>
        <v>Light</v>
      </c>
      <c r="P373" t="str">
        <f>_xlfn.XLOOKUP(Orders[[#This Row],[Customer ID]], customers!$A$2:$A$1001, customers!$I$2:$I$1001, "", 0)</f>
        <v>Yes</v>
      </c>
    </row>
    <row r="374" spans="1:16" x14ac:dyDescent="0.3">
      <c r="A374" s="2" t="s">
        <v>2585</v>
      </c>
      <c r="B374" s="8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INDEX(products!$A$2:$G$49, MATCH(orders!$D374, products!$A$2:$A$49, 0), MATCH(orders!I$1, products!$A$1:$G$1, 0))</f>
        <v>Rob</v>
      </c>
      <c r="J374" t="str">
        <f>INDEX(products!$A$2:$G$49, MATCH(orders!$D374, products!$A$2:$A$49, 0), MATCH(orders!J$1, products!$A$1:$G$1, 0))</f>
        <v>L</v>
      </c>
      <c r="K374" s="1">
        <f>INDEX(products!$A$2:$G$49, MATCH(orders!$D374, products!$A$2:$A$49, 0), MATCH(orders!K$1, products!$A$1:$G$1, 0))</f>
        <v>0.5</v>
      </c>
      <c r="L374" s="5">
        <f>INDEX(products!$A$2:$G$49, MATCH(orders!$D374, products!$A$2:$A$49, 0), MATCH(orders!L$1, products!$A$1:$G$1, 0))</f>
        <v>7.169999999999999</v>
      </c>
      <c r="M374" s="10">
        <f t="shared" si="5"/>
        <v>43.019999999999996</v>
      </c>
      <c r="N374" t="str" cm="1">
        <f t="array" ref="N374">_xlfn.IFS(I374 = "Exc", "Excelsa", I374 = "Ara", "Arabica", I374 = "Lib","Liberica",I374 = "Rob", "Robusta")</f>
        <v>Robusta</v>
      </c>
      <c r="O374" t="str" cm="1">
        <f t="array" ref="O374">_xlfn.IFS(J374 = "M", "Medium", J374 = "L", "Light", J374 = "D","Dark")</f>
        <v>Light</v>
      </c>
      <c r="P374" t="str">
        <f>_xlfn.XLOOKUP(Orders[[#This Row],[Customer ID]], customers!$A$2:$A$1001, customers!$I$2:$I$1001, "", 0)</f>
        <v>No</v>
      </c>
    </row>
    <row r="375" spans="1:16" x14ac:dyDescent="0.3">
      <c r="A375" s="2" t="s">
        <v>2591</v>
      </c>
      <c r="B375" s="8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INDEX(products!$A$2:$G$49, MATCH(orders!$D375, products!$A$2:$A$49, 0), MATCH(orders!I$1, products!$A$1:$G$1, 0))</f>
        <v>Ara</v>
      </c>
      <c r="J375" t="str">
        <f>INDEX(products!$A$2:$G$49, MATCH(orders!$D375, products!$A$2:$A$49, 0), MATCH(orders!J$1, products!$A$1:$G$1, 0))</f>
        <v>D</v>
      </c>
      <c r="K375" s="1">
        <f>INDEX(products!$A$2:$G$49, MATCH(orders!$D375, products!$A$2:$A$49, 0), MATCH(orders!K$1, products!$A$1:$G$1, 0))</f>
        <v>0.5</v>
      </c>
      <c r="L375" s="5">
        <f>INDEX(products!$A$2:$G$49, MATCH(orders!$D375, products!$A$2:$A$49, 0), MATCH(orders!L$1, products!$A$1:$G$1, 0))</f>
        <v>5.97</v>
      </c>
      <c r="M375" s="10">
        <f t="shared" si="5"/>
        <v>17.91</v>
      </c>
      <c r="N375" t="str" cm="1">
        <f t="array" ref="N375">_xlfn.IFS(I375 = "Exc", "Excelsa", I375 = "Ara", "Arabica", I375 = "Lib","Liberica",I375 = "Rob", "Robusta")</f>
        <v>Arabica</v>
      </c>
      <c r="O375" t="str" cm="1">
        <f t="array" ref="O375">_xlfn.IFS(J375 = "M", "Medium", J375 = "L", "Light", J375 = "D","Dark")</f>
        <v>Dark</v>
      </c>
      <c r="P375" t="str">
        <f>_xlfn.XLOOKUP(Orders[[#This Row],[Customer ID]], customers!$A$2:$A$1001, customers!$I$2:$I$1001, "", 0)</f>
        <v>Yes</v>
      </c>
    </row>
    <row r="376" spans="1:16" x14ac:dyDescent="0.3">
      <c r="A376" s="2" t="s">
        <v>2597</v>
      </c>
      <c r="B376" s="8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INDEX(products!$A$2:$G$49, MATCH(orders!$D376, products!$A$2:$A$49, 0), MATCH(orders!I$1, products!$A$1:$G$1, 0))</f>
        <v>Lib</v>
      </c>
      <c r="J376" t="str">
        <f>INDEX(products!$A$2:$G$49, MATCH(orders!$D376, products!$A$2:$A$49, 0), MATCH(orders!J$1, products!$A$1:$G$1, 0))</f>
        <v>L</v>
      </c>
      <c r="K376" s="1">
        <f>INDEX(products!$A$2:$G$49, MATCH(orders!$D376, products!$A$2:$A$49, 0), MATCH(orders!K$1, products!$A$1:$G$1, 0))</f>
        <v>0.5</v>
      </c>
      <c r="L376" s="5">
        <f>INDEX(products!$A$2:$G$49, MATCH(orders!$D376, products!$A$2:$A$49, 0), MATCH(orders!L$1, products!$A$1:$G$1, 0))</f>
        <v>9.51</v>
      </c>
      <c r="M376" s="10">
        <f t="shared" si="5"/>
        <v>38.04</v>
      </c>
      <c r="N376" t="str" cm="1">
        <f t="array" ref="N376">_xlfn.IFS(I376 = "Exc", "Excelsa", I376 = "Ara", "Arabica", I376 = "Lib","Liberica",I376 = "Rob", "Robusta")</f>
        <v>Liberica</v>
      </c>
      <c r="O376" t="str" cm="1">
        <f t="array" ref="O376">_xlfn.IFS(J376 = "M", "Medium", J376 = "L", "Light", J376 = "D","Dark")</f>
        <v>Light</v>
      </c>
      <c r="P376" t="str">
        <f>_xlfn.XLOOKUP(Orders[[#This Row],[Customer ID]], customers!$A$2:$A$1001, customers!$I$2:$I$1001, "", 0)</f>
        <v>Yes</v>
      </c>
    </row>
    <row r="377" spans="1:16" x14ac:dyDescent="0.3">
      <c r="A377" s="2" t="s">
        <v>2603</v>
      </c>
      <c r="B377" s="8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INDEX(products!$A$2:$G$49, MATCH(orders!$D377, products!$A$2:$A$49, 0), MATCH(orders!I$1, products!$A$1:$G$1, 0))</f>
        <v>Ara</v>
      </c>
      <c r="J377" t="str">
        <f>INDEX(products!$A$2:$G$49, MATCH(orders!$D377, products!$A$2:$A$49, 0), MATCH(orders!J$1, products!$A$1:$G$1, 0))</f>
        <v>M</v>
      </c>
      <c r="K377" s="1">
        <f>INDEX(products!$A$2:$G$49, MATCH(orders!$D377, products!$A$2:$A$49, 0), MATCH(orders!K$1, products!$A$1:$G$1, 0))</f>
        <v>0.2</v>
      </c>
      <c r="L377" s="5">
        <f>INDEX(products!$A$2:$G$49, MATCH(orders!$D377, products!$A$2:$A$49, 0), MATCH(orders!L$1, products!$A$1:$G$1, 0))</f>
        <v>3.375</v>
      </c>
      <c r="M377" s="10">
        <f t="shared" si="5"/>
        <v>6.75</v>
      </c>
      <c r="N377" t="str" cm="1">
        <f t="array" ref="N377">_xlfn.IFS(I377 = "Exc", "Excelsa", I377 = "Ara", "Arabica", I377 = "Lib","Liberica",I377 = "Rob", "Robusta")</f>
        <v>Arabica</v>
      </c>
      <c r="O377" t="str" cm="1">
        <f t="array" ref="O377">_xlfn.IFS(J377 = "M", "Medium", J377 = "L", "Light", J377 = "D","Dark")</f>
        <v>Medium</v>
      </c>
      <c r="P377" t="str">
        <f>_xlfn.XLOOKUP(Orders[[#This Row],[Customer ID]], customers!$A$2:$A$1001, customers!$I$2:$I$1001, "", 0)</f>
        <v>Yes</v>
      </c>
    </row>
    <row r="378" spans="1:16" x14ac:dyDescent="0.3">
      <c r="A378" s="2" t="s">
        <v>2609</v>
      </c>
      <c r="B378" s="8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INDEX(products!$A$2:$G$49, MATCH(orders!$D378, products!$A$2:$A$49, 0), MATCH(orders!I$1, products!$A$1:$G$1, 0))</f>
        <v>Rob</v>
      </c>
      <c r="J378" t="str">
        <f>INDEX(products!$A$2:$G$49, MATCH(orders!$D378, products!$A$2:$A$49, 0), MATCH(orders!J$1, products!$A$1:$G$1, 0))</f>
        <v>M</v>
      </c>
      <c r="K378" s="1">
        <f>INDEX(products!$A$2:$G$49, MATCH(orders!$D378, products!$A$2:$A$49, 0), MATCH(orders!K$1, products!$A$1:$G$1, 0))</f>
        <v>0.5</v>
      </c>
      <c r="L378" s="5">
        <f>INDEX(products!$A$2:$G$49, MATCH(orders!$D378, products!$A$2:$A$49, 0), MATCH(orders!L$1, products!$A$1:$G$1, 0))</f>
        <v>5.97</v>
      </c>
      <c r="M378" s="10">
        <f t="shared" si="5"/>
        <v>5.97</v>
      </c>
      <c r="N378" t="str" cm="1">
        <f t="array" ref="N378">_xlfn.IFS(I378 = "Exc", "Excelsa", I378 = "Ara", "Arabica", I378 = "Lib","Liberica",I378 = "Rob", "Robusta")</f>
        <v>Robusta</v>
      </c>
      <c r="O378" t="str" cm="1">
        <f t="array" ref="O378">_xlfn.IFS(J378 = "M", "Medium", J378 = "L", "Light", J378 = "D","Dark")</f>
        <v>Medium</v>
      </c>
      <c r="P378" t="str">
        <f>_xlfn.XLOOKUP(Orders[[#This Row],[Customer ID]], customers!$A$2:$A$1001, customers!$I$2:$I$1001, "", 0)</f>
        <v>Yes</v>
      </c>
    </row>
    <row r="379" spans="1:16" x14ac:dyDescent="0.3">
      <c r="A379" s="2" t="s">
        <v>2615</v>
      </c>
      <c r="B379" s="8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INDEX(products!$A$2:$G$49, MATCH(orders!$D379, products!$A$2:$A$49, 0), MATCH(orders!I$1, products!$A$1:$G$1, 0))</f>
        <v>Rob</v>
      </c>
      <c r="J379" t="str">
        <f>INDEX(products!$A$2:$G$49, MATCH(orders!$D379, products!$A$2:$A$49, 0), MATCH(orders!J$1, products!$A$1:$G$1, 0))</f>
        <v>D</v>
      </c>
      <c r="K379" s="1">
        <f>INDEX(products!$A$2:$G$49, MATCH(orders!$D379, products!$A$2:$A$49, 0), MATCH(orders!K$1, products!$A$1:$G$1, 0))</f>
        <v>0.2</v>
      </c>
      <c r="L379" s="5">
        <f>INDEX(products!$A$2:$G$49, MATCH(orders!$D379, products!$A$2:$A$49, 0), MATCH(orders!L$1, products!$A$1:$G$1, 0))</f>
        <v>2.6849999999999996</v>
      </c>
      <c r="M379" s="10">
        <f t="shared" si="5"/>
        <v>8.0549999999999997</v>
      </c>
      <c r="N379" t="str" cm="1">
        <f t="array" ref="N379">_xlfn.IFS(I379 = "Exc", "Excelsa", I379 = "Ara", "Arabica", I379 = "Lib","Liberica",I379 = "Rob", "Robusta")</f>
        <v>Robusta</v>
      </c>
      <c r="O379" t="str" cm="1">
        <f t="array" ref="O379">_xlfn.IFS(J379 = "M", "Medium", J379 = "L", "Light", J379 = "D","Dark")</f>
        <v>Dark</v>
      </c>
      <c r="P379" t="str">
        <f>_xlfn.XLOOKUP(Orders[[#This Row],[Customer ID]], customers!$A$2:$A$1001, customers!$I$2:$I$1001, "", 0)</f>
        <v>No</v>
      </c>
    </row>
    <row r="380" spans="1:16" x14ac:dyDescent="0.3">
      <c r="A380" s="2" t="s">
        <v>2621</v>
      </c>
      <c r="B380" s="8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INDEX(products!$A$2:$G$49, MATCH(orders!$D380, products!$A$2:$A$49, 0), MATCH(orders!I$1, products!$A$1:$G$1, 0))</f>
        <v>Ara</v>
      </c>
      <c r="J380" t="str">
        <f>INDEX(products!$A$2:$G$49, MATCH(orders!$D380, products!$A$2:$A$49, 0), MATCH(orders!J$1, products!$A$1:$G$1, 0))</f>
        <v>L</v>
      </c>
      <c r="K380" s="1">
        <f>INDEX(products!$A$2:$G$49, MATCH(orders!$D380, products!$A$2:$A$49, 0), MATCH(orders!K$1, products!$A$1:$G$1, 0))</f>
        <v>0.5</v>
      </c>
      <c r="L380" s="5">
        <f>INDEX(products!$A$2:$G$49, MATCH(orders!$D380, products!$A$2:$A$49, 0), MATCH(orders!L$1, products!$A$1:$G$1, 0))</f>
        <v>7.77</v>
      </c>
      <c r="M380" s="10">
        <f t="shared" si="5"/>
        <v>23.31</v>
      </c>
      <c r="N380" t="str" cm="1">
        <f t="array" ref="N380">_xlfn.IFS(I380 = "Exc", "Excelsa", I380 = "Ara", "Arabica", I380 = "Lib","Liberica",I380 = "Rob", "Robusta")</f>
        <v>Arabica</v>
      </c>
      <c r="O380" t="str" cm="1">
        <f t="array" ref="O380">_xlfn.IFS(J380 = "M", "Medium", J380 = "L", "Light", J380 = "D","Dark")</f>
        <v>Light</v>
      </c>
      <c r="P380" t="str">
        <f>_xlfn.XLOOKUP(Orders[[#This Row],[Customer ID]], customers!$A$2:$A$1001, customers!$I$2:$I$1001, "", 0)</f>
        <v>Yes</v>
      </c>
    </row>
    <row r="381" spans="1:16" x14ac:dyDescent="0.3">
      <c r="A381" s="2" t="s">
        <v>2627</v>
      </c>
      <c r="B381" s="8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INDEX(products!$A$2:$G$49, MATCH(orders!$D381, products!$A$2:$A$49, 0), MATCH(orders!I$1, products!$A$1:$G$1, 0))</f>
        <v>Rob</v>
      </c>
      <c r="J381" t="str">
        <f>INDEX(products!$A$2:$G$49, MATCH(orders!$D381, products!$A$2:$A$49, 0), MATCH(orders!J$1, products!$A$1:$G$1, 0))</f>
        <v>L</v>
      </c>
      <c r="K381" s="1">
        <f>INDEX(products!$A$2:$G$49, MATCH(orders!$D381, products!$A$2:$A$49, 0), MATCH(orders!K$1, products!$A$1:$G$1, 0))</f>
        <v>0.5</v>
      </c>
      <c r="L381" s="5">
        <f>INDEX(products!$A$2:$G$49, MATCH(orders!$D381, products!$A$2:$A$49, 0), MATCH(orders!L$1, products!$A$1:$G$1, 0))</f>
        <v>7.169999999999999</v>
      </c>
      <c r="M381" s="10">
        <f t="shared" si="5"/>
        <v>43.019999999999996</v>
      </c>
      <c r="N381" t="str" cm="1">
        <f t="array" ref="N381">_xlfn.IFS(I381 = "Exc", "Excelsa", I381 = "Ara", "Arabica", I381 = "Lib","Liberica",I381 = "Rob", "Robusta")</f>
        <v>Robusta</v>
      </c>
      <c r="O381" t="str" cm="1">
        <f t="array" ref="O381">_xlfn.IFS(J381 = "M", "Medium", J381 = "L", "Light", J381 = "D","Dark")</f>
        <v>Light</v>
      </c>
      <c r="P381" t="str">
        <f>_xlfn.XLOOKUP(Orders[[#This Row],[Customer ID]], customers!$A$2:$A$1001, customers!$I$2:$I$1001, "", 0)</f>
        <v>Yes</v>
      </c>
    </row>
    <row r="382" spans="1:16" x14ac:dyDescent="0.3">
      <c r="A382" s="2" t="s">
        <v>2632</v>
      </c>
      <c r="B382" s="8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INDEX(products!$A$2:$G$49, MATCH(orders!$D382, products!$A$2:$A$49, 0), MATCH(orders!I$1, products!$A$1:$G$1, 0))</f>
        <v>Lib</v>
      </c>
      <c r="J382" t="str">
        <f>INDEX(products!$A$2:$G$49, MATCH(orders!$D382, products!$A$2:$A$49, 0), MATCH(orders!J$1, products!$A$1:$G$1, 0))</f>
        <v>D</v>
      </c>
      <c r="K382" s="1">
        <f>INDEX(products!$A$2:$G$49, MATCH(orders!$D382, products!$A$2:$A$49, 0), MATCH(orders!K$1, products!$A$1:$G$1, 0))</f>
        <v>0.5</v>
      </c>
      <c r="L382" s="5">
        <f>INDEX(products!$A$2:$G$49, MATCH(orders!$D382, products!$A$2:$A$49, 0), MATCH(orders!L$1, products!$A$1:$G$1, 0))</f>
        <v>7.77</v>
      </c>
      <c r="M382" s="10">
        <f t="shared" si="5"/>
        <v>23.31</v>
      </c>
      <c r="N382" t="str" cm="1">
        <f t="array" ref="N382">_xlfn.IFS(I382 = "Exc", "Excelsa", I382 = "Ara", "Arabica", I382 = "Lib","Liberica",I382 = "Rob", "Robusta")</f>
        <v>Liberica</v>
      </c>
      <c r="O382" t="str" cm="1">
        <f t="array" ref="O382">_xlfn.IFS(J382 = "M", "Medium", J382 = "L", "Light", J382 = "D","Dark")</f>
        <v>Dark</v>
      </c>
      <c r="P382" t="str">
        <f>_xlfn.XLOOKUP(Orders[[#This Row],[Customer ID]], customers!$A$2:$A$1001, customers!$I$2:$I$1001, "", 0)</f>
        <v>No</v>
      </c>
    </row>
    <row r="383" spans="1:16" x14ac:dyDescent="0.3">
      <c r="A383" s="2" t="s">
        <v>2638</v>
      </c>
      <c r="B383" s="8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INDEX(products!$A$2:$G$49, MATCH(orders!$D383, products!$A$2:$A$49, 0), MATCH(orders!I$1, products!$A$1:$G$1, 0))</f>
        <v>Ara</v>
      </c>
      <c r="J383" t="str">
        <f>INDEX(products!$A$2:$G$49, MATCH(orders!$D383, products!$A$2:$A$49, 0), MATCH(orders!J$1, products!$A$1:$G$1, 0))</f>
        <v>D</v>
      </c>
      <c r="K383" s="1">
        <f>INDEX(products!$A$2:$G$49, MATCH(orders!$D383, products!$A$2:$A$49, 0), MATCH(orders!K$1, products!$A$1:$G$1, 0))</f>
        <v>0.2</v>
      </c>
      <c r="L383" s="5">
        <f>INDEX(products!$A$2:$G$49, MATCH(orders!$D383, products!$A$2:$A$49, 0), MATCH(orders!L$1, products!$A$1:$G$1, 0))</f>
        <v>2.9849999999999999</v>
      </c>
      <c r="M383" s="10">
        <f t="shared" si="5"/>
        <v>14.924999999999999</v>
      </c>
      <c r="N383" t="str" cm="1">
        <f t="array" ref="N383">_xlfn.IFS(I383 = "Exc", "Excelsa", I383 = "Ara", "Arabica", I383 = "Lib","Liberica",I383 = "Rob", "Robusta")</f>
        <v>Arabica</v>
      </c>
      <c r="O383" t="str" cm="1">
        <f t="array" ref="O383">_xlfn.IFS(J383 = "M", "Medium", J383 = "L", "Light", J383 = "D","Dark")</f>
        <v>Dark</v>
      </c>
      <c r="P383" t="str">
        <f>_xlfn.XLOOKUP(Orders[[#This Row],[Customer ID]], customers!$A$2:$A$1001, customers!$I$2:$I$1001, "", 0)</f>
        <v>Yes</v>
      </c>
    </row>
    <row r="384" spans="1:16" x14ac:dyDescent="0.3">
      <c r="A384" s="2" t="s">
        <v>2644</v>
      </c>
      <c r="B384" s="8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INDEX(products!$A$2:$G$49, MATCH(orders!$D384, products!$A$2:$A$49, 0), MATCH(orders!I$1, products!$A$1:$G$1, 0))</f>
        <v>Exc</v>
      </c>
      <c r="J384" t="str">
        <f>INDEX(products!$A$2:$G$49, MATCH(orders!$D384, products!$A$2:$A$49, 0), MATCH(orders!J$1, products!$A$1:$G$1, 0))</f>
        <v>D</v>
      </c>
      <c r="K384" s="1">
        <f>INDEX(products!$A$2:$G$49, MATCH(orders!$D384, products!$A$2:$A$49, 0), MATCH(orders!K$1, products!$A$1:$G$1, 0))</f>
        <v>0.5</v>
      </c>
      <c r="L384" s="5">
        <f>INDEX(products!$A$2:$G$49, MATCH(orders!$D384, products!$A$2:$A$49, 0), MATCH(orders!L$1, products!$A$1:$G$1, 0))</f>
        <v>7.29</v>
      </c>
      <c r="M384" s="10">
        <f t="shared" si="5"/>
        <v>21.87</v>
      </c>
      <c r="N384" t="str" cm="1">
        <f t="array" ref="N384">_xlfn.IFS(I384 = "Exc", "Excelsa", I384 = "Ara", "Arabica", I384 = "Lib","Liberica",I384 = "Rob", "Robusta")</f>
        <v>Excelsa</v>
      </c>
      <c r="O384" t="str" cm="1">
        <f t="array" ref="O384">_xlfn.IFS(J384 = "M", "Medium", J384 = "L", "Light", J384 = "D","Dark")</f>
        <v>Dark</v>
      </c>
      <c r="P384" t="str">
        <f>_xlfn.XLOOKUP(Orders[[#This Row],[Customer ID]], customers!$A$2:$A$1001, customers!$I$2:$I$1001, "", 0)</f>
        <v>No</v>
      </c>
    </row>
    <row r="385" spans="1:16" x14ac:dyDescent="0.3">
      <c r="A385" s="2" t="s">
        <v>2650</v>
      </c>
      <c r="B385" s="8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INDEX(products!$A$2:$G$49, MATCH(orders!$D385, products!$A$2:$A$49, 0), MATCH(orders!I$1, products!$A$1:$G$1, 0))</f>
        <v>Exc</v>
      </c>
      <c r="J385" t="str">
        <f>INDEX(products!$A$2:$G$49, MATCH(orders!$D385, products!$A$2:$A$49, 0), MATCH(orders!J$1, products!$A$1:$G$1, 0))</f>
        <v>L</v>
      </c>
      <c r="K385" s="1">
        <f>INDEX(products!$A$2:$G$49, MATCH(orders!$D385, products!$A$2:$A$49, 0), MATCH(orders!K$1, products!$A$1:$G$1, 0))</f>
        <v>0.5</v>
      </c>
      <c r="L385" s="5">
        <f>INDEX(products!$A$2:$G$49, MATCH(orders!$D385, products!$A$2:$A$49, 0), MATCH(orders!L$1, products!$A$1:$G$1, 0))</f>
        <v>8.91</v>
      </c>
      <c r="M385" s="10">
        <f t="shared" si="5"/>
        <v>53.46</v>
      </c>
      <c r="N385" t="str" cm="1">
        <f t="array" ref="N385">_xlfn.IFS(I385 = "Exc", "Excelsa", I385 = "Ara", "Arabica", I385 = "Lib","Liberica",I385 = "Rob", "Robusta")</f>
        <v>Excelsa</v>
      </c>
      <c r="O385" t="str" cm="1">
        <f t="array" ref="O385">_xlfn.IFS(J385 = "M", "Medium", J385 = "L", "Light", J385 = "D","Dark")</f>
        <v>Light</v>
      </c>
      <c r="P385" t="str">
        <f>_xlfn.XLOOKUP(Orders[[#This Row],[Customer ID]], customers!$A$2:$A$1001, customers!$I$2:$I$1001, "", 0)</f>
        <v>Yes</v>
      </c>
    </row>
    <row r="386" spans="1:16" x14ac:dyDescent="0.3">
      <c r="A386" s="2" t="s">
        <v>2655</v>
      </c>
      <c r="B386" s="8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INDEX(products!$A$2:$G$49, MATCH(orders!$D386, products!$A$2:$A$49, 0), MATCH(orders!I$1, products!$A$1:$G$1, 0))</f>
        <v>Ara</v>
      </c>
      <c r="J386" t="str">
        <f>INDEX(products!$A$2:$G$49, MATCH(orders!$D386, products!$A$2:$A$49, 0), MATCH(orders!J$1, products!$A$1:$G$1, 0))</f>
        <v>L</v>
      </c>
      <c r="K386" s="1">
        <f>INDEX(products!$A$2:$G$49, MATCH(orders!$D386, products!$A$2:$A$49, 0), MATCH(orders!K$1, products!$A$1:$G$1, 0))</f>
        <v>2.5</v>
      </c>
      <c r="L386" s="5">
        <f>INDEX(products!$A$2:$G$49, MATCH(orders!$D386, products!$A$2:$A$49, 0), MATCH(orders!L$1, products!$A$1:$G$1, 0))</f>
        <v>29.784999999999997</v>
      </c>
      <c r="M386" s="10">
        <f t="shared" si="5"/>
        <v>119.13999999999999</v>
      </c>
      <c r="N386" t="str" cm="1">
        <f t="array" ref="N386">_xlfn.IFS(I386 = "Exc", "Excelsa", I386 = "Ara", "Arabica", I386 = "Lib","Liberica",I386 = "Rob", "Robusta")</f>
        <v>Arabica</v>
      </c>
      <c r="O386" t="str" cm="1">
        <f t="array" ref="O386">_xlfn.IFS(J386 = "M", "Medium", J386 = "L", "Light", J386 = "D","Dark")</f>
        <v>Light</v>
      </c>
      <c r="P386" t="str">
        <f>_xlfn.XLOOKUP(Orders[[#This Row],[Customer ID]], customers!$A$2:$A$1001, customers!$I$2:$I$1001, "", 0)</f>
        <v>No</v>
      </c>
    </row>
    <row r="387" spans="1:16" x14ac:dyDescent="0.3">
      <c r="A387" s="2" t="s">
        <v>2660</v>
      </c>
      <c r="B387" s="8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INDEX(products!$A$2:$G$49, MATCH(orders!$D387, products!$A$2:$A$49, 0), MATCH(orders!I$1, products!$A$1:$G$1, 0))</f>
        <v>Lib</v>
      </c>
      <c r="J387" t="str">
        <f>INDEX(products!$A$2:$G$49, MATCH(orders!$D387, products!$A$2:$A$49, 0), MATCH(orders!J$1, products!$A$1:$G$1, 0))</f>
        <v>M</v>
      </c>
      <c r="K387" s="1">
        <f>INDEX(products!$A$2:$G$49, MATCH(orders!$D387, products!$A$2:$A$49, 0), MATCH(orders!K$1, products!$A$1:$G$1, 0))</f>
        <v>0.5</v>
      </c>
      <c r="L387" s="5">
        <f>INDEX(products!$A$2:$G$49, MATCH(orders!$D387, products!$A$2:$A$49, 0), MATCH(orders!L$1, products!$A$1:$G$1, 0))</f>
        <v>8.73</v>
      </c>
      <c r="M387" s="10">
        <f t="shared" ref="M387:M450" si="6">L387*E387</f>
        <v>43.650000000000006</v>
      </c>
      <c r="N387" t="str" cm="1">
        <f t="array" ref="N387">_xlfn.IFS(I387 = "Exc", "Excelsa", I387 = "Ara", "Arabica", I387 = "Lib","Liberica",I387 = "Rob", "Robusta")</f>
        <v>Liberica</v>
      </c>
      <c r="O387" t="str" cm="1">
        <f t="array" ref="O387">_xlfn.IFS(J387 = "M", "Medium", J387 = "L", "Light", J387 = "D","Dark")</f>
        <v>Medium</v>
      </c>
      <c r="P387" t="str">
        <f>_xlfn.XLOOKUP(Orders[[#This Row],[Customer ID]], customers!$A$2:$A$1001, customers!$I$2:$I$1001, "", 0)</f>
        <v>Yes</v>
      </c>
    </row>
    <row r="388" spans="1:16" x14ac:dyDescent="0.3">
      <c r="A388" s="2" t="s">
        <v>2666</v>
      </c>
      <c r="B388" s="8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INDEX(products!$A$2:$G$49, MATCH(orders!$D388, products!$A$2:$A$49, 0), MATCH(orders!I$1, products!$A$1:$G$1, 0))</f>
        <v>Ara</v>
      </c>
      <c r="J388" t="str">
        <f>INDEX(products!$A$2:$G$49, MATCH(orders!$D388, products!$A$2:$A$49, 0), MATCH(orders!J$1, products!$A$1:$G$1, 0))</f>
        <v>D</v>
      </c>
      <c r="K388" s="1">
        <f>INDEX(products!$A$2:$G$49, MATCH(orders!$D388, products!$A$2:$A$49, 0), MATCH(orders!K$1, products!$A$1:$G$1, 0))</f>
        <v>0.2</v>
      </c>
      <c r="L388" s="5">
        <f>INDEX(products!$A$2:$G$49, MATCH(orders!$D388, products!$A$2:$A$49, 0), MATCH(orders!L$1, products!$A$1:$G$1, 0))</f>
        <v>2.9849999999999999</v>
      </c>
      <c r="M388" s="10">
        <f t="shared" si="6"/>
        <v>17.91</v>
      </c>
      <c r="N388" t="str" cm="1">
        <f t="array" ref="N388">_xlfn.IFS(I388 = "Exc", "Excelsa", I388 = "Ara", "Arabica", I388 = "Lib","Liberica",I388 = "Rob", "Robusta")</f>
        <v>Arabica</v>
      </c>
      <c r="O388" t="str" cm="1">
        <f t="array" ref="O388">_xlfn.IFS(J388 = "M", "Medium", J388 = "L", "Light", J388 = "D","Dark")</f>
        <v>Dark</v>
      </c>
      <c r="P388" t="str">
        <f>_xlfn.XLOOKUP(Orders[[#This Row],[Customer ID]], customers!$A$2:$A$1001, customers!$I$2:$I$1001, "", 0)</f>
        <v>Yes</v>
      </c>
    </row>
    <row r="389" spans="1:16" x14ac:dyDescent="0.3">
      <c r="A389" s="2" t="s">
        <v>2671</v>
      </c>
      <c r="B389" s="8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INDEX(products!$A$2:$G$49, MATCH(orders!$D389, products!$A$2:$A$49, 0), MATCH(orders!I$1, products!$A$1:$G$1, 0))</f>
        <v>Exc</v>
      </c>
      <c r="J389" t="str">
        <f>INDEX(products!$A$2:$G$49, MATCH(orders!$D389, products!$A$2:$A$49, 0), MATCH(orders!J$1, products!$A$1:$G$1, 0))</f>
        <v>L</v>
      </c>
      <c r="K389" s="1">
        <f>INDEX(products!$A$2:$G$49, MATCH(orders!$D389, products!$A$2:$A$49, 0), MATCH(orders!K$1, products!$A$1:$G$1, 0))</f>
        <v>1</v>
      </c>
      <c r="L389" s="5">
        <f>INDEX(products!$A$2:$G$49, MATCH(orders!$D389, products!$A$2:$A$49, 0), MATCH(orders!L$1, products!$A$1:$G$1, 0))</f>
        <v>14.85</v>
      </c>
      <c r="M389" s="10">
        <f t="shared" si="6"/>
        <v>74.25</v>
      </c>
      <c r="N389" t="str" cm="1">
        <f t="array" ref="N389">_xlfn.IFS(I389 = "Exc", "Excelsa", I389 = "Ara", "Arabica", I389 = "Lib","Liberica",I389 = "Rob", "Robusta")</f>
        <v>Excelsa</v>
      </c>
      <c r="O389" t="str" cm="1">
        <f t="array" ref="O389">_xlfn.IFS(J389 = "M", "Medium", J389 = "L", "Light", J389 = "D","Dark")</f>
        <v>Light</v>
      </c>
      <c r="P389" t="str">
        <f>_xlfn.XLOOKUP(Orders[[#This Row],[Customer ID]], customers!$A$2:$A$1001, customers!$I$2:$I$1001, "", 0)</f>
        <v>Yes</v>
      </c>
    </row>
    <row r="390" spans="1:16" x14ac:dyDescent="0.3">
      <c r="A390" s="2" t="s">
        <v>2677</v>
      </c>
      <c r="B390" s="8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INDEX(products!$A$2:$G$49, MATCH(orders!$D390, products!$A$2:$A$49, 0), MATCH(orders!I$1, products!$A$1:$G$1, 0))</f>
        <v>Lib</v>
      </c>
      <c r="J390" t="str">
        <f>INDEX(products!$A$2:$G$49, MATCH(orders!$D390, products!$A$2:$A$49, 0), MATCH(orders!J$1, products!$A$1:$G$1, 0))</f>
        <v>D</v>
      </c>
      <c r="K390" s="1">
        <f>INDEX(products!$A$2:$G$49, MATCH(orders!$D390, products!$A$2:$A$49, 0), MATCH(orders!K$1, products!$A$1:$G$1, 0))</f>
        <v>0.2</v>
      </c>
      <c r="L390" s="5">
        <f>INDEX(products!$A$2:$G$49, MATCH(orders!$D390, products!$A$2:$A$49, 0), MATCH(orders!L$1, products!$A$1:$G$1, 0))</f>
        <v>3.8849999999999998</v>
      </c>
      <c r="M390" s="10">
        <f t="shared" si="6"/>
        <v>11.654999999999999</v>
      </c>
      <c r="N390" t="str" cm="1">
        <f t="array" ref="N390">_xlfn.IFS(I390 = "Exc", "Excelsa", I390 = "Ara", "Arabica", I390 = "Lib","Liberica",I390 = "Rob", "Robusta")</f>
        <v>Liberica</v>
      </c>
      <c r="O390" t="str" cm="1">
        <f t="array" ref="O390">_xlfn.IFS(J390 = "M", "Medium", J390 = "L", "Light", J390 = "D","Dark")</f>
        <v>Dark</v>
      </c>
      <c r="P390" t="str">
        <f>_xlfn.XLOOKUP(Orders[[#This Row],[Customer ID]], customers!$A$2:$A$1001, customers!$I$2:$I$1001, "", 0)</f>
        <v>Yes</v>
      </c>
    </row>
    <row r="391" spans="1:16" x14ac:dyDescent="0.3">
      <c r="A391" s="2" t="s">
        <v>2683</v>
      </c>
      <c r="B391" s="8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INDEX(products!$A$2:$G$49, MATCH(orders!$D391, products!$A$2:$A$49, 0), MATCH(orders!I$1, products!$A$1:$G$1, 0))</f>
        <v>Lib</v>
      </c>
      <c r="J391" t="str">
        <f>INDEX(products!$A$2:$G$49, MATCH(orders!$D391, products!$A$2:$A$49, 0), MATCH(orders!J$1, products!$A$1:$G$1, 0))</f>
        <v>D</v>
      </c>
      <c r="K391" s="1">
        <f>INDEX(products!$A$2:$G$49, MATCH(orders!$D391, products!$A$2:$A$49, 0), MATCH(orders!K$1, products!$A$1:$G$1, 0))</f>
        <v>0.5</v>
      </c>
      <c r="L391" s="5">
        <f>INDEX(products!$A$2:$G$49, MATCH(orders!$D391, products!$A$2:$A$49, 0), MATCH(orders!L$1, products!$A$1:$G$1, 0))</f>
        <v>7.77</v>
      </c>
      <c r="M391" s="10">
        <f t="shared" si="6"/>
        <v>23.31</v>
      </c>
      <c r="N391" t="str" cm="1">
        <f t="array" ref="N391">_xlfn.IFS(I391 = "Exc", "Excelsa", I391 = "Ara", "Arabica", I391 = "Lib","Liberica",I391 = "Rob", "Robusta")</f>
        <v>Liberica</v>
      </c>
      <c r="O391" t="str" cm="1">
        <f t="array" ref="O391">_xlfn.IFS(J391 = "M", "Medium", J391 = "L", "Light", J391 = "D","Dark")</f>
        <v>Dark</v>
      </c>
      <c r="P391" t="str">
        <f>_xlfn.XLOOKUP(Orders[[#This Row],[Customer ID]], customers!$A$2:$A$1001, customers!$I$2:$I$1001, "", 0)</f>
        <v>Yes</v>
      </c>
    </row>
    <row r="392" spans="1:16" x14ac:dyDescent="0.3">
      <c r="A392" s="2" t="s">
        <v>2689</v>
      </c>
      <c r="B392" s="8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INDEX(products!$A$2:$G$49, MATCH(orders!$D392, products!$A$2:$A$49, 0), MATCH(orders!I$1, products!$A$1:$G$1, 0))</f>
        <v>Exc</v>
      </c>
      <c r="J392" t="str">
        <f>INDEX(products!$A$2:$G$49, MATCH(orders!$D392, products!$A$2:$A$49, 0), MATCH(orders!J$1, products!$A$1:$G$1, 0))</f>
        <v>D</v>
      </c>
      <c r="K392" s="1">
        <f>INDEX(products!$A$2:$G$49, MATCH(orders!$D392, products!$A$2:$A$49, 0), MATCH(orders!K$1, products!$A$1:$G$1, 0))</f>
        <v>0.5</v>
      </c>
      <c r="L392" s="5">
        <f>INDEX(products!$A$2:$G$49, MATCH(orders!$D392, products!$A$2:$A$49, 0), MATCH(orders!L$1, products!$A$1:$G$1, 0))</f>
        <v>7.29</v>
      </c>
      <c r="M392" s="10">
        <f t="shared" si="6"/>
        <v>14.58</v>
      </c>
      <c r="N392" t="str" cm="1">
        <f t="array" ref="N392">_xlfn.IFS(I392 = "Exc", "Excelsa", I392 = "Ara", "Arabica", I392 = "Lib","Liberica",I392 = "Rob", "Robusta")</f>
        <v>Excelsa</v>
      </c>
      <c r="O392" t="str" cm="1">
        <f t="array" ref="O392">_xlfn.IFS(J392 = "M", "Medium", J392 = "L", "Light", J392 = "D","Dark")</f>
        <v>Dark</v>
      </c>
      <c r="P392" t="str">
        <f>_xlfn.XLOOKUP(Orders[[#This Row],[Customer ID]], customers!$A$2:$A$1001, customers!$I$2:$I$1001, "", 0)</f>
        <v>Yes</v>
      </c>
    </row>
    <row r="393" spans="1:16" x14ac:dyDescent="0.3">
      <c r="A393" s="2" t="s">
        <v>2694</v>
      </c>
      <c r="B393" s="8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INDEX(products!$A$2:$G$49, MATCH(orders!$D393, products!$A$2:$A$49, 0), MATCH(orders!I$1, products!$A$1:$G$1, 0))</f>
        <v>Ara</v>
      </c>
      <c r="J393" t="str">
        <f>INDEX(products!$A$2:$G$49, MATCH(orders!$D393, products!$A$2:$A$49, 0), MATCH(orders!J$1, products!$A$1:$G$1, 0))</f>
        <v>M</v>
      </c>
      <c r="K393" s="1">
        <f>INDEX(products!$A$2:$G$49, MATCH(orders!$D393, products!$A$2:$A$49, 0), MATCH(orders!K$1, products!$A$1:$G$1, 0))</f>
        <v>0.5</v>
      </c>
      <c r="L393" s="5">
        <f>INDEX(products!$A$2:$G$49, MATCH(orders!$D393, products!$A$2:$A$49, 0), MATCH(orders!L$1, products!$A$1:$G$1, 0))</f>
        <v>6.75</v>
      </c>
      <c r="M393" s="10">
        <f t="shared" si="6"/>
        <v>13.5</v>
      </c>
      <c r="N393" t="str" cm="1">
        <f t="array" ref="N393">_xlfn.IFS(I393 = "Exc", "Excelsa", I393 = "Ara", "Arabica", I393 = "Lib","Liberica",I393 = "Rob", "Robusta")</f>
        <v>Arabica</v>
      </c>
      <c r="O393" t="str" cm="1">
        <f t="array" ref="O393">_xlfn.IFS(J393 = "M", "Medium", J393 = "L", "Light", J393 = "D","Dark")</f>
        <v>Medium</v>
      </c>
      <c r="P393" t="str">
        <f>_xlfn.XLOOKUP(Orders[[#This Row],[Customer ID]], customers!$A$2:$A$1001, customers!$I$2:$I$1001, "", 0)</f>
        <v>No</v>
      </c>
    </row>
    <row r="394" spans="1:16" x14ac:dyDescent="0.3">
      <c r="A394" s="2" t="s">
        <v>2699</v>
      </c>
      <c r="B394" s="8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INDEX(products!$A$2:$G$49, MATCH(orders!$D394, products!$A$2:$A$49, 0), MATCH(orders!I$1, products!$A$1:$G$1, 0))</f>
        <v>Exc</v>
      </c>
      <c r="J394" t="str">
        <f>INDEX(products!$A$2:$G$49, MATCH(orders!$D394, products!$A$2:$A$49, 0), MATCH(orders!J$1, products!$A$1:$G$1, 0))</f>
        <v>L</v>
      </c>
      <c r="K394" s="1">
        <f>INDEX(products!$A$2:$G$49, MATCH(orders!$D394, products!$A$2:$A$49, 0), MATCH(orders!K$1, products!$A$1:$G$1, 0))</f>
        <v>1</v>
      </c>
      <c r="L394" s="5">
        <f>INDEX(products!$A$2:$G$49, MATCH(orders!$D394, products!$A$2:$A$49, 0), MATCH(orders!L$1, products!$A$1:$G$1, 0))</f>
        <v>14.85</v>
      </c>
      <c r="M394" s="10">
        <f t="shared" si="6"/>
        <v>89.1</v>
      </c>
      <c r="N394" t="str" cm="1">
        <f t="array" ref="N394">_xlfn.IFS(I394 = "Exc", "Excelsa", I394 = "Ara", "Arabica", I394 = "Lib","Liberica",I394 = "Rob", "Robusta")</f>
        <v>Excelsa</v>
      </c>
      <c r="O394" t="str" cm="1">
        <f t="array" ref="O394">_xlfn.IFS(J394 = "M", "Medium", J394 = "L", "Light", J394 = "D","Dark")</f>
        <v>Light</v>
      </c>
      <c r="P394" t="str">
        <f>_xlfn.XLOOKUP(Orders[[#This Row],[Customer ID]], customers!$A$2:$A$1001, customers!$I$2:$I$1001, "", 0)</f>
        <v>No</v>
      </c>
    </row>
    <row r="395" spans="1:16" x14ac:dyDescent="0.3">
      <c r="A395" s="2" t="s">
        <v>2699</v>
      </c>
      <c r="B395" s="8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INDEX(products!$A$2:$G$49, MATCH(orders!$D395, products!$A$2:$A$49, 0), MATCH(orders!I$1, products!$A$1:$G$1, 0))</f>
        <v>Ara</v>
      </c>
      <c r="J395" t="str">
        <f>INDEX(products!$A$2:$G$49, MATCH(orders!$D395, products!$A$2:$A$49, 0), MATCH(orders!J$1, products!$A$1:$G$1, 0))</f>
        <v>L</v>
      </c>
      <c r="K395" s="1">
        <f>INDEX(products!$A$2:$G$49, MATCH(orders!$D395, products!$A$2:$A$49, 0), MATCH(orders!K$1, products!$A$1:$G$1, 0))</f>
        <v>0.2</v>
      </c>
      <c r="L395" s="5">
        <f>INDEX(products!$A$2:$G$49, MATCH(orders!$D395, products!$A$2:$A$49, 0), MATCH(orders!L$1, products!$A$1:$G$1, 0))</f>
        <v>3.8849999999999998</v>
      </c>
      <c r="M395" s="10">
        <f t="shared" si="6"/>
        <v>3.8849999999999998</v>
      </c>
      <c r="N395" t="str" cm="1">
        <f t="array" ref="N395">_xlfn.IFS(I395 = "Exc", "Excelsa", I395 = "Ara", "Arabica", I395 = "Lib","Liberica",I395 = "Rob", "Robusta")</f>
        <v>Arabica</v>
      </c>
      <c r="O395" t="str" cm="1">
        <f t="array" ref="O395">_xlfn.IFS(J395 = "M", "Medium", J395 = "L", "Light", J395 = "D","Dark")</f>
        <v>Light</v>
      </c>
      <c r="P395" t="str">
        <f>_xlfn.XLOOKUP(Orders[[#This Row],[Customer ID]], customers!$A$2:$A$1001, customers!$I$2:$I$1001, "", 0)</f>
        <v>No</v>
      </c>
    </row>
    <row r="396" spans="1:16" x14ac:dyDescent="0.3">
      <c r="A396" s="2" t="s">
        <v>2710</v>
      </c>
      <c r="B396" s="8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INDEX(products!$A$2:$G$49, MATCH(orders!$D396, products!$A$2:$A$49, 0), MATCH(orders!I$1, products!$A$1:$G$1, 0))</f>
        <v>Rob</v>
      </c>
      <c r="J396" t="str">
        <f>INDEX(products!$A$2:$G$49, MATCH(orders!$D396, products!$A$2:$A$49, 0), MATCH(orders!J$1, products!$A$1:$G$1, 0))</f>
        <v>L</v>
      </c>
      <c r="K396" s="1">
        <f>INDEX(products!$A$2:$G$49, MATCH(orders!$D396, products!$A$2:$A$49, 0), MATCH(orders!K$1, products!$A$1:$G$1, 0))</f>
        <v>2.5</v>
      </c>
      <c r="L396" s="5">
        <f>INDEX(products!$A$2:$G$49, MATCH(orders!$D396, products!$A$2:$A$49, 0), MATCH(orders!L$1, products!$A$1:$G$1, 0))</f>
        <v>27.484999999999996</v>
      </c>
      <c r="M396" s="10">
        <f t="shared" si="6"/>
        <v>109.93999999999998</v>
      </c>
      <c r="N396" t="str" cm="1">
        <f t="array" ref="N396">_xlfn.IFS(I396 = "Exc", "Excelsa", I396 = "Ara", "Arabica", I396 = "Lib","Liberica",I396 = "Rob", "Robusta")</f>
        <v>Robusta</v>
      </c>
      <c r="O396" t="str" cm="1">
        <f t="array" ref="O396">_xlfn.IFS(J396 = "M", "Medium", J396 = "L", "Light", J396 = "D","Dark")</f>
        <v>Light</v>
      </c>
      <c r="P396" t="str">
        <f>_xlfn.XLOOKUP(Orders[[#This Row],[Customer ID]], customers!$A$2:$A$1001, customers!$I$2:$I$1001, "", 0)</f>
        <v>No</v>
      </c>
    </row>
    <row r="397" spans="1:16" x14ac:dyDescent="0.3">
      <c r="A397" s="2" t="s">
        <v>2716</v>
      </c>
      <c r="B397" s="8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INDEX(products!$A$2:$G$49, MATCH(orders!$D397, products!$A$2:$A$49, 0), MATCH(orders!I$1, products!$A$1:$G$1, 0))</f>
        <v>Lib</v>
      </c>
      <c r="J397" t="str">
        <f>INDEX(products!$A$2:$G$49, MATCH(orders!$D397, products!$A$2:$A$49, 0), MATCH(orders!J$1, products!$A$1:$G$1, 0))</f>
        <v>D</v>
      </c>
      <c r="K397" s="1">
        <f>INDEX(products!$A$2:$G$49, MATCH(orders!$D397, products!$A$2:$A$49, 0), MATCH(orders!K$1, products!$A$1:$G$1, 0))</f>
        <v>0.5</v>
      </c>
      <c r="L397" s="5">
        <f>INDEX(products!$A$2:$G$49, MATCH(orders!$D397, products!$A$2:$A$49, 0), MATCH(orders!L$1, products!$A$1:$G$1, 0))</f>
        <v>7.77</v>
      </c>
      <c r="M397" s="10">
        <f t="shared" si="6"/>
        <v>46.62</v>
      </c>
      <c r="N397" t="str" cm="1">
        <f t="array" ref="N397">_xlfn.IFS(I397 = "Exc", "Excelsa", I397 = "Ara", "Arabica", I397 = "Lib","Liberica",I397 = "Rob", "Robusta")</f>
        <v>Liberica</v>
      </c>
      <c r="O397" t="str" cm="1">
        <f t="array" ref="O397">_xlfn.IFS(J397 = "M", "Medium", J397 = "L", "Light", J397 = "D","Dark")</f>
        <v>Dark</v>
      </c>
      <c r="P397" t="str">
        <f>_xlfn.XLOOKUP(Orders[[#This Row],[Customer ID]], customers!$A$2:$A$1001, customers!$I$2:$I$1001, "", 0)</f>
        <v>Yes</v>
      </c>
    </row>
    <row r="398" spans="1:16" x14ac:dyDescent="0.3">
      <c r="A398" s="2" t="s">
        <v>2721</v>
      </c>
      <c r="B398" s="8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INDEX(products!$A$2:$G$49, MATCH(orders!$D398, products!$A$2:$A$49, 0), MATCH(orders!I$1, products!$A$1:$G$1, 0))</f>
        <v>Ara</v>
      </c>
      <c r="J398" t="str">
        <f>INDEX(products!$A$2:$G$49, MATCH(orders!$D398, products!$A$2:$A$49, 0), MATCH(orders!J$1, products!$A$1:$G$1, 0))</f>
        <v>L</v>
      </c>
      <c r="K398" s="1">
        <f>INDEX(products!$A$2:$G$49, MATCH(orders!$D398, products!$A$2:$A$49, 0), MATCH(orders!K$1, products!$A$1:$G$1, 0))</f>
        <v>0.5</v>
      </c>
      <c r="L398" s="5">
        <f>INDEX(products!$A$2:$G$49, MATCH(orders!$D398, products!$A$2:$A$49, 0), MATCH(orders!L$1, products!$A$1:$G$1, 0))</f>
        <v>7.77</v>
      </c>
      <c r="M398" s="10">
        <f t="shared" si="6"/>
        <v>38.849999999999994</v>
      </c>
      <c r="N398" t="str" cm="1">
        <f t="array" ref="N398">_xlfn.IFS(I398 = "Exc", "Excelsa", I398 = "Ara", "Arabica", I398 = "Lib","Liberica",I398 = "Rob", "Robusta")</f>
        <v>Arabica</v>
      </c>
      <c r="O398" t="str" cm="1">
        <f t="array" ref="O398">_xlfn.IFS(J398 = "M", "Medium", J398 = "L", "Light", J398 = "D","Dark")</f>
        <v>Light</v>
      </c>
      <c r="P398" t="str">
        <f>_xlfn.XLOOKUP(Orders[[#This Row],[Customer ID]], customers!$A$2:$A$1001, customers!$I$2:$I$1001, "", 0)</f>
        <v>No</v>
      </c>
    </row>
    <row r="399" spans="1:16" x14ac:dyDescent="0.3">
      <c r="A399" s="2" t="s">
        <v>2727</v>
      </c>
      <c r="B399" s="8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INDEX(products!$A$2:$G$49, MATCH(orders!$D399, products!$A$2:$A$49, 0), MATCH(orders!I$1, products!$A$1:$G$1, 0))</f>
        <v>Lib</v>
      </c>
      <c r="J399" t="str">
        <f>INDEX(products!$A$2:$G$49, MATCH(orders!$D399, products!$A$2:$A$49, 0), MATCH(orders!J$1, products!$A$1:$G$1, 0))</f>
        <v>D</v>
      </c>
      <c r="K399" s="1">
        <f>INDEX(products!$A$2:$G$49, MATCH(orders!$D399, products!$A$2:$A$49, 0), MATCH(orders!K$1, products!$A$1:$G$1, 0))</f>
        <v>0.5</v>
      </c>
      <c r="L399" s="5">
        <f>INDEX(products!$A$2:$G$49, MATCH(orders!$D399, products!$A$2:$A$49, 0), MATCH(orders!L$1, products!$A$1:$G$1, 0))</f>
        <v>7.77</v>
      </c>
      <c r="M399" s="10">
        <f t="shared" si="6"/>
        <v>31.08</v>
      </c>
      <c r="N399" t="str" cm="1">
        <f t="array" ref="N399">_xlfn.IFS(I399 = "Exc", "Excelsa", I399 = "Ara", "Arabica", I399 = "Lib","Liberica",I399 = "Rob", "Robusta")</f>
        <v>Liberica</v>
      </c>
      <c r="O399" t="str" cm="1">
        <f t="array" ref="O399">_xlfn.IFS(J399 = "M", "Medium", J399 = "L", "Light", J399 = "D","Dark")</f>
        <v>Dark</v>
      </c>
      <c r="P399" t="str">
        <f>_xlfn.XLOOKUP(Orders[[#This Row],[Customer ID]], customers!$A$2:$A$1001, customers!$I$2:$I$1001, "", 0)</f>
        <v>Yes</v>
      </c>
    </row>
    <row r="400" spans="1:16" x14ac:dyDescent="0.3">
      <c r="A400" s="2" t="s">
        <v>2733</v>
      </c>
      <c r="B400" s="8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INDEX(products!$A$2:$G$49, MATCH(orders!$D400, products!$A$2:$A$49, 0), MATCH(orders!I$1, products!$A$1:$G$1, 0))</f>
        <v>Ara</v>
      </c>
      <c r="J400" t="str">
        <f>INDEX(products!$A$2:$G$49, MATCH(orders!$D400, products!$A$2:$A$49, 0), MATCH(orders!J$1, products!$A$1:$G$1, 0))</f>
        <v>D</v>
      </c>
      <c r="K400" s="1">
        <f>INDEX(products!$A$2:$G$49, MATCH(orders!$D400, products!$A$2:$A$49, 0), MATCH(orders!K$1, products!$A$1:$G$1, 0))</f>
        <v>0.2</v>
      </c>
      <c r="L400" s="5">
        <f>INDEX(products!$A$2:$G$49, MATCH(orders!$D400, products!$A$2:$A$49, 0), MATCH(orders!L$1, products!$A$1:$G$1, 0))</f>
        <v>2.9849999999999999</v>
      </c>
      <c r="M400" s="10">
        <f t="shared" si="6"/>
        <v>17.91</v>
      </c>
      <c r="N400" t="str" cm="1">
        <f t="array" ref="N400">_xlfn.IFS(I400 = "Exc", "Excelsa", I400 = "Ara", "Arabica", I400 = "Lib","Liberica",I400 = "Rob", "Robusta")</f>
        <v>Arabica</v>
      </c>
      <c r="O400" t="str" cm="1">
        <f t="array" ref="O400">_xlfn.IFS(J400 = "M", "Medium", J400 = "L", "Light", J400 = "D","Dark")</f>
        <v>Dark</v>
      </c>
      <c r="P400" t="str">
        <f>_xlfn.XLOOKUP(Orders[[#This Row],[Customer ID]], customers!$A$2:$A$1001, customers!$I$2:$I$1001, "", 0)</f>
        <v>Yes</v>
      </c>
    </row>
    <row r="401" spans="1:16" x14ac:dyDescent="0.3">
      <c r="A401" s="2" t="s">
        <v>2739</v>
      </c>
      <c r="B401" s="8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INDEX(products!$A$2:$G$49, MATCH(orders!$D401, products!$A$2:$A$49, 0), MATCH(orders!I$1, products!$A$1:$G$1, 0))</f>
        <v>Exc</v>
      </c>
      <c r="J401" t="str">
        <f>INDEX(products!$A$2:$G$49, MATCH(orders!$D401, products!$A$2:$A$49, 0), MATCH(orders!J$1, products!$A$1:$G$1, 0))</f>
        <v>D</v>
      </c>
      <c r="K401" s="1">
        <f>INDEX(products!$A$2:$G$49, MATCH(orders!$D401, products!$A$2:$A$49, 0), MATCH(orders!K$1, products!$A$1:$G$1, 0))</f>
        <v>2.5</v>
      </c>
      <c r="L401" s="5">
        <f>INDEX(products!$A$2:$G$49, MATCH(orders!$D401, products!$A$2:$A$49, 0), MATCH(orders!L$1, products!$A$1:$G$1, 0))</f>
        <v>27.945</v>
      </c>
      <c r="M401" s="10">
        <f t="shared" si="6"/>
        <v>167.67000000000002</v>
      </c>
      <c r="N401" t="str" cm="1">
        <f t="array" ref="N401">_xlfn.IFS(I401 = "Exc", "Excelsa", I401 = "Ara", "Arabica", I401 = "Lib","Liberica",I401 = "Rob", "Robusta")</f>
        <v>Excelsa</v>
      </c>
      <c r="O401" t="str" cm="1">
        <f t="array" ref="O401">_xlfn.IFS(J401 = "M", "Medium", J401 = "L", "Light", J401 = "D","Dark")</f>
        <v>Dark</v>
      </c>
      <c r="P401" t="str">
        <f>_xlfn.XLOOKUP(Orders[[#This Row],[Customer ID]], customers!$A$2:$A$1001, customers!$I$2:$I$1001, "", 0)</f>
        <v>No</v>
      </c>
    </row>
    <row r="402" spans="1:16" x14ac:dyDescent="0.3">
      <c r="A402" s="2" t="s">
        <v>2745</v>
      </c>
      <c r="B402" s="8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INDEX(products!$A$2:$G$49, MATCH(orders!$D402, products!$A$2:$A$49, 0), MATCH(orders!I$1, products!$A$1:$G$1, 0))</f>
        <v>Lib</v>
      </c>
      <c r="J402" t="str">
        <f>INDEX(products!$A$2:$G$49, MATCH(orders!$D402, products!$A$2:$A$49, 0), MATCH(orders!J$1, products!$A$1:$G$1, 0))</f>
        <v>L</v>
      </c>
      <c r="K402" s="1">
        <f>INDEX(products!$A$2:$G$49, MATCH(orders!$D402, products!$A$2:$A$49, 0), MATCH(orders!K$1, products!$A$1:$G$1, 0))</f>
        <v>1</v>
      </c>
      <c r="L402" s="5">
        <f>INDEX(products!$A$2:$G$49, MATCH(orders!$D402, products!$A$2:$A$49, 0), MATCH(orders!L$1, products!$A$1:$G$1, 0))</f>
        <v>15.85</v>
      </c>
      <c r="M402" s="10">
        <f t="shared" si="6"/>
        <v>63.4</v>
      </c>
      <c r="N402" t="str" cm="1">
        <f t="array" ref="N402">_xlfn.IFS(I402 = "Exc", "Excelsa", I402 = "Ara", "Arabica", I402 = "Lib","Liberica",I402 = "Rob", "Robusta")</f>
        <v>Liberica</v>
      </c>
      <c r="O402" t="str" cm="1">
        <f t="array" ref="O402">_xlfn.IFS(J402 = "M", "Medium", J402 = "L", "Light", J402 = "D","Dark")</f>
        <v>Light</v>
      </c>
      <c r="P402" t="str">
        <f>_xlfn.XLOOKUP(Orders[[#This Row],[Customer ID]], customers!$A$2:$A$1001, customers!$I$2:$I$1001, "", 0)</f>
        <v>No</v>
      </c>
    </row>
    <row r="403" spans="1:16" x14ac:dyDescent="0.3">
      <c r="A403" s="2" t="s">
        <v>2751</v>
      </c>
      <c r="B403" s="8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INDEX(products!$A$2:$G$49, MATCH(orders!$D403, products!$A$2:$A$49, 0), MATCH(orders!I$1, products!$A$1:$G$1, 0))</f>
        <v>Lib</v>
      </c>
      <c r="J403" t="str">
        <f>INDEX(products!$A$2:$G$49, MATCH(orders!$D403, products!$A$2:$A$49, 0), MATCH(orders!J$1, products!$A$1:$G$1, 0))</f>
        <v>M</v>
      </c>
      <c r="K403" s="1">
        <f>INDEX(products!$A$2:$G$49, MATCH(orders!$D403, products!$A$2:$A$49, 0), MATCH(orders!K$1, products!$A$1:$G$1, 0))</f>
        <v>0.2</v>
      </c>
      <c r="L403" s="5">
        <f>INDEX(products!$A$2:$G$49, MATCH(orders!$D403, products!$A$2:$A$49, 0), MATCH(orders!L$1, products!$A$1:$G$1, 0))</f>
        <v>4.3650000000000002</v>
      </c>
      <c r="M403" s="10">
        <f t="shared" si="6"/>
        <v>8.73</v>
      </c>
      <c r="N403" t="str" cm="1">
        <f t="array" ref="N403">_xlfn.IFS(I403 = "Exc", "Excelsa", I403 = "Ara", "Arabica", I403 = "Lib","Liberica",I403 = "Rob", "Robusta")</f>
        <v>Liberica</v>
      </c>
      <c r="O403" t="str" cm="1">
        <f t="array" ref="O403">_xlfn.IFS(J403 = "M", "Medium", J403 = "L", "Light", J403 = "D","Dark")</f>
        <v>Medium</v>
      </c>
      <c r="P403" t="str">
        <f>_xlfn.XLOOKUP(Orders[[#This Row],[Customer ID]], customers!$A$2:$A$1001, customers!$I$2:$I$1001, "", 0)</f>
        <v>Yes</v>
      </c>
    </row>
    <row r="404" spans="1:16" x14ac:dyDescent="0.3">
      <c r="A404" s="2" t="s">
        <v>2757</v>
      </c>
      <c r="B404" s="8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INDEX(products!$A$2:$G$49, MATCH(orders!$D404, products!$A$2:$A$49, 0), MATCH(orders!I$1, products!$A$1:$G$1, 0))</f>
        <v>Rob</v>
      </c>
      <c r="J404" t="str">
        <f>INDEX(products!$A$2:$G$49, MATCH(orders!$D404, products!$A$2:$A$49, 0), MATCH(orders!J$1, products!$A$1:$G$1, 0))</f>
        <v>D</v>
      </c>
      <c r="K404" s="1">
        <f>INDEX(products!$A$2:$G$49, MATCH(orders!$D404, products!$A$2:$A$49, 0), MATCH(orders!K$1, products!$A$1:$G$1, 0))</f>
        <v>1</v>
      </c>
      <c r="L404" s="5">
        <f>INDEX(products!$A$2:$G$49, MATCH(orders!$D404, products!$A$2:$A$49, 0), MATCH(orders!L$1, products!$A$1:$G$1, 0))</f>
        <v>8.9499999999999993</v>
      </c>
      <c r="M404" s="10">
        <f t="shared" si="6"/>
        <v>26.849999999999998</v>
      </c>
      <c r="N404" t="str" cm="1">
        <f t="array" ref="N404">_xlfn.IFS(I404 = "Exc", "Excelsa", I404 = "Ara", "Arabica", I404 = "Lib","Liberica",I404 = "Rob", "Robusta")</f>
        <v>Robusta</v>
      </c>
      <c r="O404" t="str" cm="1">
        <f t="array" ref="O404">_xlfn.IFS(J404 = "M", "Medium", J404 = "L", "Light", J404 = "D","Dark")</f>
        <v>Dark</v>
      </c>
      <c r="P404" t="str">
        <f>_xlfn.XLOOKUP(Orders[[#This Row],[Customer ID]], customers!$A$2:$A$1001, customers!$I$2:$I$1001, "", 0)</f>
        <v>Yes</v>
      </c>
    </row>
    <row r="405" spans="1:16" x14ac:dyDescent="0.3">
      <c r="A405" s="2" t="s">
        <v>2763</v>
      </c>
      <c r="B405" s="8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INDEX(products!$A$2:$G$49, MATCH(orders!$D405, products!$A$2:$A$49, 0), MATCH(orders!I$1, products!$A$1:$G$1, 0))</f>
        <v>Lib</v>
      </c>
      <c r="J405" t="str">
        <f>INDEX(products!$A$2:$G$49, MATCH(orders!$D405, products!$A$2:$A$49, 0), MATCH(orders!J$1, products!$A$1:$G$1, 0))</f>
        <v>L</v>
      </c>
      <c r="K405" s="1">
        <f>INDEX(products!$A$2:$G$49, MATCH(orders!$D405, products!$A$2:$A$49, 0), MATCH(orders!K$1, products!$A$1:$G$1, 0))</f>
        <v>0.2</v>
      </c>
      <c r="L405" s="5">
        <f>INDEX(products!$A$2:$G$49, MATCH(orders!$D405, products!$A$2:$A$49, 0), MATCH(orders!L$1, products!$A$1:$G$1, 0))</f>
        <v>4.7549999999999999</v>
      </c>
      <c r="M405" s="10">
        <f t="shared" si="6"/>
        <v>9.51</v>
      </c>
      <c r="N405" t="str" cm="1">
        <f t="array" ref="N405">_xlfn.IFS(I405 = "Exc", "Excelsa", I405 = "Ara", "Arabica", I405 = "Lib","Liberica",I405 = "Rob", "Robusta")</f>
        <v>Liberica</v>
      </c>
      <c r="O405" t="str" cm="1">
        <f t="array" ref="O405">_xlfn.IFS(J405 = "M", "Medium", J405 = "L", "Light", J405 = "D","Dark")</f>
        <v>Light</v>
      </c>
      <c r="P405" t="str">
        <f>_xlfn.XLOOKUP(Orders[[#This Row],[Customer ID]], customers!$A$2:$A$1001, customers!$I$2:$I$1001, "", 0)</f>
        <v>No</v>
      </c>
    </row>
    <row r="406" spans="1:16" x14ac:dyDescent="0.3">
      <c r="A406" s="2" t="s">
        <v>2769</v>
      </c>
      <c r="B406" s="8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INDEX(products!$A$2:$G$49, MATCH(orders!$D406, products!$A$2:$A$49, 0), MATCH(orders!I$1, products!$A$1:$G$1, 0))</f>
        <v>Ara</v>
      </c>
      <c r="J406" t="str">
        <f>INDEX(products!$A$2:$G$49, MATCH(orders!$D406, products!$A$2:$A$49, 0), MATCH(orders!J$1, products!$A$1:$G$1, 0))</f>
        <v>D</v>
      </c>
      <c r="K406" s="1">
        <f>INDEX(products!$A$2:$G$49, MATCH(orders!$D406, products!$A$2:$A$49, 0), MATCH(orders!K$1, products!$A$1:$G$1, 0))</f>
        <v>1</v>
      </c>
      <c r="L406" s="5">
        <f>INDEX(products!$A$2:$G$49, MATCH(orders!$D406, products!$A$2:$A$49, 0), MATCH(orders!L$1, products!$A$1:$G$1, 0))</f>
        <v>9.9499999999999993</v>
      </c>
      <c r="M406" s="10">
        <f t="shared" si="6"/>
        <v>39.799999999999997</v>
      </c>
      <c r="N406" t="str" cm="1">
        <f t="array" ref="N406">_xlfn.IFS(I406 = "Exc", "Excelsa", I406 = "Ara", "Arabica", I406 = "Lib","Liberica",I406 = "Rob", "Robusta")</f>
        <v>Arabica</v>
      </c>
      <c r="O406" t="str" cm="1">
        <f t="array" ref="O406">_xlfn.IFS(J406 = "M", "Medium", J406 = "L", "Light", J406 = "D","Dark")</f>
        <v>Dark</v>
      </c>
      <c r="P406" t="str">
        <f>_xlfn.XLOOKUP(Orders[[#This Row],[Customer ID]], customers!$A$2:$A$1001, customers!$I$2:$I$1001, "", 0)</f>
        <v>No</v>
      </c>
    </row>
    <row r="407" spans="1:16" x14ac:dyDescent="0.3">
      <c r="A407" s="2" t="s">
        <v>2775</v>
      </c>
      <c r="B407" s="8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INDEX(products!$A$2:$G$49, MATCH(orders!$D407, products!$A$2:$A$49, 0), MATCH(orders!I$1, products!$A$1:$G$1, 0))</f>
        <v>Exc</v>
      </c>
      <c r="J407" t="str">
        <f>INDEX(products!$A$2:$G$49, MATCH(orders!$D407, products!$A$2:$A$49, 0), MATCH(orders!J$1, products!$A$1:$G$1, 0))</f>
        <v>M</v>
      </c>
      <c r="K407" s="1">
        <f>INDEX(products!$A$2:$G$49, MATCH(orders!$D407, products!$A$2:$A$49, 0), MATCH(orders!K$1, products!$A$1:$G$1, 0))</f>
        <v>0.5</v>
      </c>
      <c r="L407" s="5">
        <f>INDEX(products!$A$2:$G$49, MATCH(orders!$D407, products!$A$2:$A$49, 0), MATCH(orders!L$1, products!$A$1:$G$1, 0))</f>
        <v>8.25</v>
      </c>
      <c r="M407" s="10">
        <f t="shared" si="6"/>
        <v>24.75</v>
      </c>
      <c r="N407" t="str" cm="1">
        <f t="array" ref="N407">_xlfn.IFS(I407 = "Exc", "Excelsa", I407 = "Ara", "Arabica", I407 = "Lib","Liberica",I407 = "Rob", "Robusta")</f>
        <v>Excelsa</v>
      </c>
      <c r="O407" t="str" cm="1">
        <f t="array" ref="O407">_xlfn.IFS(J407 = "M", "Medium", J407 = "L", "Light", J407 = "D","Dark")</f>
        <v>Medium</v>
      </c>
      <c r="P407" t="str">
        <f>_xlfn.XLOOKUP(Orders[[#This Row],[Customer ID]], customers!$A$2:$A$1001, customers!$I$2:$I$1001, "", 0)</f>
        <v>Yes</v>
      </c>
    </row>
    <row r="408" spans="1:16" x14ac:dyDescent="0.3">
      <c r="A408" s="2" t="s">
        <v>2781</v>
      </c>
      <c r="B408" s="8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INDEX(products!$A$2:$G$49, MATCH(orders!$D408, products!$A$2:$A$49, 0), MATCH(orders!I$1, products!$A$1:$G$1, 0))</f>
        <v>Exc</v>
      </c>
      <c r="J408" t="str">
        <f>INDEX(products!$A$2:$G$49, MATCH(orders!$D408, products!$A$2:$A$49, 0), MATCH(orders!J$1, products!$A$1:$G$1, 0))</f>
        <v>M</v>
      </c>
      <c r="K408" s="1">
        <f>INDEX(products!$A$2:$G$49, MATCH(orders!$D408, products!$A$2:$A$49, 0), MATCH(orders!K$1, products!$A$1:$G$1, 0))</f>
        <v>1</v>
      </c>
      <c r="L408" s="5">
        <f>INDEX(products!$A$2:$G$49, MATCH(orders!$D408, products!$A$2:$A$49, 0), MATCH(orders!L$1, products!$A$1:$G$1, 0))</f>
        <v>13.75</v>
      </c>
      <c r="M408" s="10">
        <f t="shared" si="6"/>
        <v>68.75</v>
      </c>
      <c r="N408" t="str" cm="1">
        <f t="array" ref="N408">_xlfn.IFS(I408 = "Exc", "Excelsa", I408 = "Ara", "Arabica", I408 = "Lib","Liberica",I408 = "Rob", "Robusta")</f>
        <v>Excelsa</v>
      </c>
      <c r="O408" t="str" cm="1">
        <f t="array" ref="O408">_xlfn.IFS(J408 = "M", "Medium", J408 = "L", "Light", J408 = "D","Dark")</f>
        <v>Medium</v>
      </c>
      <c r="P408" t="str">
        <f>_xlfn.XLOOKUP(Orders[[#This Row],[Customer ID]], customers!$A$2:$A$1001, customers!$I$2:$I$1001, "", 0)</f>
        <v>Yes</v>
      </c>
    </row>
    <row r="409" spans="1:16" x14ac:dyDescent="0.3">
      <c r="A409" s="2" t="s">
        <v>2787</v>
      </c>
      <c r="B409" s="8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INDEX(products!$A$2:$G$49, MATCH(orders!$D409, products!$A$2:$A$49, 0), MATCH(orders!I$1, products!$A$1:$G$1, 0))</f>
        <v>Exc</v>
      </c>
      <c r="J409" t="str">
        <f>INDEX(products!$A$2:$G$49, MATCH(orders!$D409, products!$A$2:$A$49, 0), MATCH(orders!J$1, products!$A$1:$G$1, 0))</f>
        <v>M</v>
      </c>
      <c r="K409" s="1">
        <f>INDEX(products!$A$2:$G$49, MATCH(orders!$D409, products!$A$2:$A$49, 0), MATCH(orders!K$1, products!$A$1:$G$1, 0))</f>
        <v>0.5</v>
      </c>
      <c r="L409" s="5">
        <f>INDEX(products!$A$2:$G$49, MATCH(orders!$D409, products!$A$2:$A$49, 0), MATCH(orders!L$1, products!$A$1:$G$1, 0))</f>
        <v>8.25</v>
      </c>
      <c r="M409" s="10">
        <f t="shared" si="6"/>
        <v>49.5</v>
      </c>
      <c r="N409" t="str" cm="1">
        <f t="array" ref="N409">_xlfn.IFS(I409 = "Exc", "Excelsa", I409 = "Ara", "Arabica", I409 = "Lib","Liberica",I409 = "Rob", "Robusta")</f>
        <v>Excelsa</v>
      </c>
      <c r="O409" t="str" cm="1">
        <f t="array" ref="O409">_xlfn.IFS(J409 = "M", "Medium", J409 = "L", "Light", J409 = "D","Dark")</f>
        <v>Medium</v>
      </c>
      <c r="P409" t="str">
        <f>_xlfn.XLOOKUP(Orders[[#This Row],[Customer ID]], customers!$A$2:$A$1001, customers!$I$2:$I$1001, "", 0)</f>
        <v>No</v>
      </c>
    </row>
    <row r="410" spans="1:16" x14ac:dyDescent="0.3">
      <c r="A410" s="2" t="s">
        <v>2792</v>
      </c>
      <c r="B410" s="8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INDEX(products!$A$2:$G$49, MATCH(orders!$D410, products!$A$2:$A$49, 0), MATCH(orders!I$1, products!$A$1:$G$1, 0))</f>
        <v>Ara</v>
      </c>
      <c r="J410" t="str">
        <f>INDEX(products!$A$2:$G$49, MATCH(orders!$D410, products!$A$2:$A$49, 0), MATCH(orders!J$1, products!$A$1:$G$1, 0))</f>
        <v>M</v>
      </c>
      <c r="K410" s="1">
        <f>INDEX(products!$A$2:$G$49, MATCH(orders!$D410, products!$A$2:$A$49, 0), MATCH(orders!K$1, products!$A$1:$G$1, 0))</f>
        <v>2.5</v>
      </c>
      <c r="L410" s="5">
        <f>INDEX(products!$A$2:$G$49, MATCH(orders!$D410, products!$A$2:$A$49, 0), MATCH(orders!L$1, products!$A$1:$G$1, 0))</f>
        <v>25.874999999999996</v>
      </c>
      <c r="M410" s="10">
        <f t="shared" si="6"/>
        <v>51.749999999999993</v>
      </c>
      <c r="N410" t="str" cm="1">
        <f t="array" ref="N410">_xlfn.IFS(I410 = "Exc", "Excelsa", I410 = "Ara", "Arabica", I410 = "Lib","Liberica",I410 = "Rob", "Robusta")</f>
        <v>Arabica</v>
      </c>
      <c r="O410" t="str" cm="1">
        <f t="array" ref="O410">_xlfn.IFS(J410 = "M", "Medium", J410 = "L", "Light", J410 = "D","Dark")</f>
        <v>Medium</v>
      </c>
      <c r="P410" t="str">
        <f>_xlfn.XLOOKUP(Orders[[#This Row],[Customer ID]], customers!$A$2:$A$1001, customers!$I$2:$I$1001, "", 0)</f>
        <v>Yes</v>
      </c>
    </row>
    <row r="411" spans="1:16" x14ac:dyDescent="0.3">
      <c r="A411" s="2" t="s">
        <v>2798</v>
      </c>
      <c r="B411" s="8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INDEX(products!$A$2:$G$49, MATCH(orders!$D411, products!$A$2:$A$49, 0), MATCH(orders!I$1, products!$A$1:$G$1, 0))</f>
        <v>Lib</v>
      </c>
      <c r="J411" t="str">
        <f>INDEX(products!$A$2:$G$49, MATCH(orders!$D411, products!$A$2:$A$49, 0), MATCH(orders!J$1, products!$A$1:$G$1, 0))</f>
        <v>L</v>
      </c>
      <c r="K411" s="1">
        <f>INDEX(products!$A$2:$G$49, MATCH(orders!$D411, products!$A$2:$A$49, 0), MATCH(orders!K$1, products!$A$1:$G$1, 0))</f>
        <v>1</v>
      </c>
      <c r="L411" s="5">
        <f>INDEX(products!$A$2:$G$49, MATCH(orders!$D411, products!$A$2:$A$49, 0), MATCH(orders!L$1, products!$A$1:$G$1, 0))</f>
        <v>15.85</v>
      </c>
      <c r="M411" s="10">
        <f t="shared" si="6"/>
        <v>47.55</v>
      </c>
      <c r="N411" t="str" cm="1">
        <f t="array" ref="N411">_xlfn.IFS(I411 = "Exc", "Excelsa", I411 = "Ara", "Arabica", I411 = "Lib","Liberica",I411 = "Rob", "Robusta")</f>
        <v>Liberica</v>
      </c>
      <c r="O411" t="str" cm="1">
        <f t="array" ref="O411">_xlfn.IFS(J411 = "M", "Medium", J411 = "L", "Light", J411 = "D","Dark")</f>
        <v>Light</v>
      </c>
      <c r="P411" t="str">
        <f>_xlfn.XLOOKUP(Orders[[#This Row],[Customer ID]], customers!$A$2:$A$1001, customers!$I$2:$I$1001, "", 0)</f>
        <v>Yes</v>
      </c>
    </row>
    <row r="412" spans="1:16" x14ac:dyDescent="0.3">
      <c r="A412" s="2" t="s">
        <v>2803</v>
      </c>
      <c r="B412" s="8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INDEX(products!$A$2:$G$49, MATCH(orders!$D412, products!$A$2:$A$49, 0), MATCH(orders!I$1, products!$A$1:$G$1, 0))</f>
        <v>Ara</v>
      </c>
      <c r="J412" t="str">
        <f>INDEX(products!$A$2:$G$49, MATCH(orders!$D412, products!$A$2:$A$49, 0), MATCH(orders!J$1, products!$A$1:$G$1, 0))</f>
        <v>L</v>
      </c>
      <c r="K412" s="1">
        <f>INDEX(products!$A$2:$G$49, MATCH(orders!$D412, products!$A$2:$A$49, 0), MATCH(orders!K$1, products!$A$1:$G$1, 0))</f>
        <v>0.2</v>
      </c>
      <c r="L412" s="5">
        <f>INDEX(products!$A$2:$G$49, MATCH(orders!$D412, products!$A$2:$A$49, 0), MATCH(orders!L$1, products!$A$1:$G$1, 0))</f>
        <v>3.8849999999999998</v>
      </c>
      <c r="M412" s="10">
        <f t="shared" si="6"/>
        <v>15.54</v>
      </c>
      <c r="N412" t="str" cm="1">
        <f t="array" ref="N412">_xlfn.IFS(I412 = "Exc", "Excelsa", I412 = "Ara", "Arabica", I412 = "Lib","Liberica",I412 = "Rob", "Robusta")</f>
        <v>Arabica</v>
      </c>
      <c r="O412" t="str" cm="1">
        <f t="array" ref="O412">_xlfn.IFS(J412 = "M", "Medium", J412 = "L", "Light", J412 = "D","Dark")</f>
        <v>Light</v>
      </c>
      <c r="P412" t="str">
        <f>_xlfn.XLOOKUP(Orders[[#This Row],[Customer ID]], customers!$A$2:$A$1001, customers!$I$2:$I$1001, "", 0)</f>
        <v>No</v>
      </c>
    </row>
    <row r="413" spans="1:16" x14ac:dyDescent="0.3">
      <c r="A413" s="2" t="s">
        <v>2808</v>
      </c>
      <c r="B413" s="8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INDEX(products!$A$2:$G$49, MATCH(orders!$D413, products!$A$2:$A$49, 0), MATCH(orders!I$1, products!$A$1:$G$1, 0))</f>
        <v>Lib</v>
      </c>
      <c r="J413" t="str">
        <f>INDEX(products!$A$2:$G$49, MATCH(orders!$D413, products!$A$2:$A$49, 0), MATCH(orders!J$1, products!$A$1:$G$1, 0))</f>
        <v>M</v>
      </c>
      <c r="K413" s="1">
        <f>INDEX(products!$A$2:$G$49, MATCH(orders!$D413, products!$A$2:$A$49, 0), MATCH(orders!K$1, products!$A$1:$G$1, 0))</f>
        <v>1</v>
      </c>
      <c r="L413" s="5">
        <f>INDEX(products!$A$2:$G$49, MATCH(orders!$D413, products!$A$2:$A$49, 0), MATCH(orders!L$1, products!$A$1:$G$1, 0))</f>
        <v>14.55</v>
      </c>
      <c r="M413" s="10">
        <f t="shared" si="6"/>
        <v>87.300000000000011</v>
      </c>
      <c r="N413" t="str" cm="1">
        <f t="array" ref="N413">_xlfn.IFS(I413 = "Exc", "Excelsa", I413 = "Ara", "Arabica", I413 = "Lib","Liberica",I413 = "Rob", "Robusta")</f>
        <v>Liberica</v>
      </c>
      <c r="O413" t="str" cm="1">
        <f t="array" ref="O413">_xlfn.IFS(J413 = "M", "Medium", J413 = "L", "Light", J413 = "D","Dark")</f>
        <v>Medium</v>
      </c>
      <c r="P413" t="str">
        <f>_xlfn.XLOOKUP(Orders[[#This Row],[Customer ID]], customers!$A$2:$A$1001, customers!$I$2:$I$1001, "", 0)</f>
        <v>Yes</v>
      </c>
    </row>
    <row r="414" spans="1:16" x14ac:dyDescent="0.3">
      <c r="A414" s="2" t="s">
        <v>2813</v>
      </c>
      <c r="B414" s="8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INDEX(products!$A$2:$G$49, MATCH(orders!$D414, products!$A$2:$A$49, 0), MATCH(orders!I$1, products!$A$1:$G$1, 0))</f>
        <v>Ara</v>
      </c>
      <c r="J414" t="str">
        <f>INDEX(products!$A$2:$G$49, MATCH(orders!$D414, products!$A$2:$A$49, 0), MATCH(orders!J$1, products!$A$1:$G$1, 0))</f>
        <v>M</v>
      </c>
      <c r="K414" s="1">
        <f>INDEX(products!$A$2:$G$49, MATCH(orders!$D414, products!$A$2:$A$49, 0), MATCH(orders!K$1, products!$A$1:$G$1, 0))</f>
        <v>1</v>
      </c>
      <c r="L414" s="5">
        <f>INDEX(products!$A$2:$G$49, MATCH(orders!$D414, products!$A$2:$A$49, 0), MATCH(orders!L$1, products!$A$1:$G$1, 0))</f>
        <v>11.25</v>
      </c>
      <c r="M414" s="10">
        <f t="shared" si="6"/>
        <v>56.25</v>
      </c>
      <c r="N414" t="str" cm="1">
        <f t="array" ref="N414">_xlfn.IFS(I414 = "Exc", "Excelsa", I414 = "Ara", "Arabica", I414 = "Lib","Liberica",I414 = "Rob", "Robusta")</f>
        <v>Arabica</v>
      </c>
      <c r="O414" t="str" cm="1">
        <f t="array" ref="O414">_xlfn.IFS(J414 = "M", "Medium", J414 = "L", "Light", J414 = "D","Dark")</f>
        <v>Medium</v>
      </c>
      <c r="P414" t="str">
        <f>_xlfn.XLOOKUP(Orders[[#This Row],[Customer ID]], customers!$A$2:$A$1001, customers!$I$2:$I$1001, "", 0)</f>
        <v>Yes</v>
      </c>
    </row>
    <row r="415" spans="1:16" x14ac:dyDescent="0.3">
      <c r="A415" s="2" t="s">
        <v>2818</v>
      </c>
      <c r="B415" s="8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INDEX(products!$A$2:$G$49, MATCH(orders!$D415, products!$A$2:$A$49, 0), MATCH(orders!I$1, products!$A$1:$G$1, 0))</f>
        <v>Lib</v>
      </c>
      <c r="J415" t="str">
        <f>INDEX(products!$A$2:$G$49, MATCH(orders!$D415, products!$A$2:$A$49, 0), MATCH(orders!J$1, products!$A$1:$G$1, 0))</f>
        <v>L</v>
      </c>
      <c r="K415" s="1">
        <f>INDEX(products!$A$2:$G$49, MATCH(orders!$D415, products!$A$2:$A$49, 0), MATCH(orders!K$1, products!$A$1:$G$1, 0))</f>
        <v>2.5</v>
      </c>
      <c r="L415" s="5">
        <f>INDEX(products!$A$2:$G$49, MATCH(orders!$D415, products!$A$2:$A$49, 0), MATCH(orders!L$1, products!$A$1:$G$1, 0))</f>
        <v>36.454999999999998</v>
      </c>
      <c r="M415" s="10">
        <f t="shared" si="6"/>
        <v>36.454999999999998</v>
      </c>
      <c r="N415" t="str" cm="1">
        <f t="array" ref="N415">_xlfn.IFS(I415 = "Exc", "Excelsa", I415 = "Ara", "Arabica", I415 = "Lib","Liberica",I415 = "Rob", "Robusta")</f>
        <v>Liberica</v>
      </c>
      <c r="O415" t="str" cm="1">
        <f t="array" ref="O415">_xlfn.IFS(J415 = "M", "Medium", J415 = "L", "Light", J415 = "D","Dark")</f>
        <v>Light</v>
      </c>
      <c r="P415" t="str">
        <f>_xlfn.XLOOKUP(Orders[[#This Row],[Customer ID]], customers!$A$2:$A$1001, customers!$I$2:$I$1001, "", 0)</f>
        <v>Yes</v>
      </c>
    </row>
    <row r="416" spans="1:16" x14ac:dyDescent="0.3">
      <c r="A416" s="2" t="s">
        <v>2824</v>
      </c>
      <c r="B416" s="8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INDEX(products!$A$2:$G$49, MATCH(orders!$D416, products!$A$2:$A$49, 0), MATCH(orders!I$1, products!$A$1:$G$1, 0))</f>
        <v>Rob</v>
      </c>
      <c r="J416" t="str">
        <f>INDEX(products!$A$2:$G$49, MATCH(orders!$D416, products!$A$2:$A$49, 0), MATCH(orders!J$1, products!$A$1:$G$1, 0))</f>
        <v>L</v>
      </c>
      <c r="K416" s="1">
        <f>INDEX(products!$A$2:$G$49, MATCH(orders!$D416, products!$A$2:$A$49, 0), MATCH(orders!K$1, products!$A$1:$G$1, 0))</f>
        <v>0.2</v>
      </c>
      <c r="L416" s="5">
        <f>INDEX(products!$A$2:$G$49, MATCH(orders!$D416, products!$A$2:$A$49, 0), MATCH(orders!L$1, products!$A$1:$G$1, 0))</f>
        <v>3.5849999999999995</v>
      </c>
      <c r="M416" s="10">
        <f t="shared" si="6"/>
        <v>10.754999999999999</v>
      </c>
      <c r="N416" t="str" cm="1">
        <f t="array" ref="N416">_xlfn.IFS(I416 = "Exc", "Excelsa", I416 = "Ara", "Arabica", I416 = "Lib","Liberica",I416 = "Rob", "Robusta")</f>
        <v>Robusta</v>
      </c>
      <c r="O416" t="str" cm="1">
        <f t="array" ref="O416">_xlfn.IFS(J416 = "M", "Medium", J416 = "L", "Light", J416 = "D","Dark")</f>
        <v>Light</v>
      </c>
      <c r="P416" t="str">
        <f>_xlfn.XLOOKUP(Orders[[#This Row],[Customer ID]], customers!$A$2:$A$1001, customers!$I$2:$I$1001, "", 0)</f>
        <v>Yes</v>
      </c>
    </row>
    <row r="417" spans="1:16" x14ac:dyDescent="0.3">
      <c r="A417" s="2" t="s">
        <v>2829</v>
      </c>
      <c r="B417" s="8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INDEX(products!$A$2:$G$49, MATCH(orders!$D417, products!$A$2:$A$49, 0), MATCH(orders!I$1, products!$A$1:$G$1, 0))</f>
        <v>Rob</v>
      </c>
      <c r="J417" t="str">
        <f>INDEX(products!$A$2:$G$49, MATCH(orders!$D417, products!$A$2:$A$49, 0), MATCH(orders!J$1, products!$A$1:$G$1, 0))</f>
        <v>M</v>
      </c>
      <c r="K417" s="1">
        <f>INDEX(products!$A$2:$G$49, MATCH(orders!$D417, products!$A$2:$A$49, 0), MATCH(orders!K$1, products!$A$1:$G$1, 0))</f>
        <v>0.2</v>
      </c>
      <c r="L417" s="5">
        <f>INDEX(products!$A$2:$G$49, MATCH(orders!$D417, products!$A$2:$A$49, 0), MATCH(orders!L$1, products!$A$1:$G$1, 0))</f>
        <v>2.9849999999999999</v>
      </c>
      <c r="M417" s="10">
        <f t="shared" si="6"/>
        <v>8.9550000000000001</v>
      </c>
      <c r="N417" t="str" cm="1">
        <f t="array" ref="N417">_xlfn.IFS(I417 = "Exc", "Excelsa", I417 = "Ara", "Arabica", I417 = "Lib","Liberica",I417 = "Rob", "Robusta")</f>
        <v>Robusta</v>
      </c>
      <c r="O417" t="str" cm="1">
        <f t="array" ref="O417">_xlfn.IFS(J417 = "M", "Medium", J417 = "L", "Light", J417 = "D","Dark")</f>
        <v>Medium</v>
      </c>
      <c r="P417" t="str">
        <f>_xlfn.XLOOKUP(Orders[[#This Row],[Customer ID]], customers!$A$2:$A$1001, customers!$I$2:$I$1001, "", 0)</f>
        <v>No</v>
      </c>
    </row>
    <row r="418" spans="1:16" x14ac:dyDescent="0.3">
      <c r="A418" s="2" t="s">
        <v>2834</v>
      </c>
      <c r="B418" s="8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INDEX(products!$A$2:$G$49, MATCH(orders!$D418, products!$A$2:$A$49, 0), MATCH(orders!I$1, products!$A$1:$G$1, 0))</f>
        <v>Ara</v>
      </c>
      <c r="J418" t="str">
        <f>INDEX(products!$A$2:$G$49, MATCH(orders!$D418, products!$A$2:$A$49, 0), MATCH(orders!J$1, products!$A$1:$G$1, 0))</f>
        <v>L</v>
      </c>
      <c r="K418" s="1">
        <f>INDEX(products!$A$2:$G$49, MATCH(orders!$D418, products!$A$2:$A$49, 0), MATCH(orders!K$1, products!$A$1:$G$1, 0))</f>
        <v>0.5</v>
      </c>
      <c r="L418" s="5">
        <f>INDEX(products!$A$2:$G$49, MATCH(orders!$D418, products!$A$2:$A$49, 0), MATCH(orders!L$1, products!$A$1:$G$1, 0))</f>
        <v>7.77</v>
      </c>
      <c r="M418" s="10">
        <f t="shared" si="6"/>
        <v>23.31</v>
      </c>
      <c r="N418" t="str" cm="1">
        <f t="array" ref="N418">_xlfn.IFS(I418 = "Exc", "Excelsa", I418 = "Ara", "Arabica", I418 = "Lib","Liberica",I418 = "Rob", "Robusta")</f>
        <v>Arabica</v>
      </c>
      <c r="O418" t="str" cm="1">
        <f t="array" ref="O418">_xlfn.IFS(J418 = "M", "Medium", J418 = "L", "Light", J418 = "D","Dark")</f>
        <v>Light</v>
      </c>
      <c r="P418" t="str">
        <f>_xlfn.XLOOKUP(Orders[[#This Row],[Customer ID]], customers!$A$2:$A$1001, customers!$I$2:$I$1001, "", 0)</f>
        <v>Yes</v>
      </c>
    </row>
    <row r="419" spans="1:16" x14ac:dyDescent="0.3">
      <c r="A419" s="2" t="s">
        <v>2839</v>
      </c>
      <c r="B419" s="8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INDEX(products!$A$2:$G$49, MATCH(orders!$D419, products!$A$2:$A$49, 0), MATCH(orders!I$1, products!$A$1:$G$1, 0))</f>
        <v>Ara</v>
      </c>
      <c r="J419" t="str">
        <f>INDEX(products!$A$2:$G$49, MATCH(orders!$D419, products!$A$2:$A$49, 0), MATCH(orders!J$1, products!$A$1:$G$1, 0))</f>
        <v>L</v>
      </c>
      <c r="K419" s="1">
        <f>INDEX(products!$A$2:$G$49, MATCH(orders!$D419, products!$A$2:$A$49, 0), MATCH(orders!K$1, products!$A$1:$G$1, 0))</f>
        <v>2.5</v>
      </c>
      <c r="L419" s="5">
        <f>INDEX(products!$A$2:$G$49, MATCH(orders!$D419, products!$A$2:$A$49, 0), MATCH(orders!L$1, products!$A$1:$G$1, 0))</f>
        <v>29.784999999999997</v>
      </c>
      <c r="M419" s="10">
        <f t="shared" si="6"/>
        <v>29.784999999999997</v>
      </c>
      <c r="N419" t="str" cm="1">
        <f t="array" ref="N419">_xlfn.IFS(I419 = "Exc", "Excelsa", I419 = "Ara", "Arabica", I419 = "Lib","Liberica",I419 = "Rob", "Robusta")</f>
        <v>Arabica</v>
      </c>
      <c r="O419" t="str" cm="1">
        <f t="array" ref="O419">_xlfn.IFS(J419 = "M", "Medium", J419 = "L", "Light", J419 = "D","Dark")</f>
        <v>Light</v>
      </c>
      <c r="P419" t="str">
        <f>_xlfn.XLOOKUP(Orders[[#This Row],[Customer ID]], customers!$A$2:$A$1001, customers!$I$2:$I$1001, "", 0)</f>
        <v>Yes</v>
      </c>
    </row>
    <row r="420" spans="1:16" x14ac:dyDescent="0.3">
      <c r="A420" s="2" t="s">
        <v>2844</v>
      </c>
      <c r="B420" s="8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INDEX(products!$A$2:$G$49, MATCH(orders!$D420, products!$A$2:$A$49, 0), MATCH(orders!I$1, products!$A$1:$G$1, 0))</f>
        <v>Ara</v>
      </c>
      <c r="J420" t="str">
        <f>INDEX(products!$A$2:$G$49, MATCH(orders!$D420, products!$A$2:$A$49, 0), MATCH(orders!J$1, products!$A$1:$G$1, 0))</f>
        <v>L</v>
      </c>
      <c r="K420" s="1">
        <f>INDEX(products!$A$2:$G$49, MATCH(orders!$D420, products!$A$2:$A$49, 0), MATCH(orders!K$1, products!$A$1:$G$1, 0))</f>
        <v>2.5</v>
      </c>
      <c r="L420" s="5">
        <f>INDEX(products!$A$2:$G$49, MATCH(orders!$D420, products!$A$2:$A$49, 0), MATCH(orders!L$1, products!$A$1:$G$1, 0))</f>
        <v>29.784999999999997</v>
      </c>
      <c r="M420" s="10">
        <f t="shared" si="6"/>
        <v>148.92499999999998</v>
      </c>
      <c r="N420" t="str" cm="1">
        <f t="array" ref="N420">_xlfn.IFS(I420 = "Exc", "Excelsa", I420 = "Ara", "Arabica", I420 = "Lib","Liberica",I420 = "Rob", "Robusta")</f>
        <v>Arabica</v>
      </c>
      <c r="O420" t="str" cm="1">
        <f t="array" ref="O420">_xlfn.IFS(J420 = "M", "Medium", J420 = "L", "Light", J420 = "D","Dark")</f>
        <v>Light</v>
      </c>
      <c r="P420" t="str">
        <f>_xlfn.XLOOKUP(Orders[[#This Row],[Customer ID]], customers!$A$2:$A$1001, customers!$I$2:$I$1001, "", 0)</f>
        <v>Yes</v>
      </c>
    </row>
    <row r="421" spans="1:16" x14ac:dyDescent="0.3">
      <c r="A421" s="2" t="s">
        <v>2849</v>
      </c>
      <c r="B421" s="8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INDEX(products!$A$2:$G$49, MATCH(orders!$D421, products!$A$2:$A$49, 0), MATCH(orders!I$1, products!$A$1:$G$1, 0))</f>
        <v>Lib</v>
      </c>
      <c r="J421" t="str">
        <f>INDEX(products!$A$2:$G$49, MATCH(orders!$D421, products!$A$2:$A$49, 0), MATCH(orders!J$1, products!$A$1:$G$1, 0))</f>
        <v>M</v>
      </c>
      <c r="K421" s="1">
        <f>INDEX(products!$A$2:$G$49, MATCH(orders!$D421, products!$A$2:$A$49, 0), MATCH(orders!K$1, products!$A$1:$G$1, 0))</f>
        <v>0.5</v>
      </c>
      <c r="L421" s="5">
        <f>INDEX(products!$A$2:$G$49, MATCH(orders!$D421, products!$A$2:$A$49, 0), MATCH(orders!L$1, products!$A$1:$G$1, 0))</f>
        <v>8.73</v>
      </c>
      <c r="M421" s="10">
        <f t="shared" si="6"/>
        <v>8.73</v>
      </c>
      <c r="N421" t="str" cm="1">
        <f t="array" ref="N421">_xlfn.IFS(I421 = "Exc", "Excelsa", I421 = "Ara", "Arabica", I421 = "Lib","Liberica",I421 = "Rob", "Robusta")</f>
        <v>Liberica</v>
      </c>
      <c r="O421" t="str" cm="1">
        <f t="array" ref="O421">_xlfn.IFS(J421 = "M", "Medium", J421 = "L", "Light", J421 = "D","Dark")</f>
        <v>Medium</v>
      </c>
      <c r="P421" t="str">
        <f>_xlfn.XLOOKUP(Orders[[#This Row],[Customer ID]], customers!$A$2:$A$1001, customers!$I$2:$I$1001, "", 0)</f>
        <v>Yes</v>
      </c>
    </row>
    <row r="422" spans="1:16" x14ac:dyDescent="0.3">
      <c r="A422" s="2" t="s">
        <v>2855</v>
      </c>
      <c r="B422" s="8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INDEX(products!$A$2:$G$49, MATCH(orders!$D422, products!$A$2:$A$49, 0), MATCH(orders!I$1, products!$A$1:$G$1, 0))</f>
        <v>Lib</v>
      </c>
      <c r="J422" t="str">
        <f>INDEX(products!$A$2:$G$49, MATCH(orders!$D422, products!$A$2:$A$49, 0), MATCH(orders!J$1, products!$A$1:$G$1, 0))</f>
        <v>D</v>
      </c>
      <c r="K422" s="1">
        <f>INDEX(products!$A$2:$G$49, MATCH(orders!$D422, products!$A$2:$A$49, 0), MATCH(orders!K$1, products!$A$1:$G$1, 0))</f>
        <v>0.5</v>
      </c>
      <c r="L422" s="5">
        <f>INDEX(products!$A$2:$G$49, MATCH(orders!$D422, products!$A$2:$A$49, 0), MATCH(orders!L$1, products!$A$1:$G$1, 0))</f>
        <v>7.77</v>
      </c>
      <c r="M422" s="10">
        <f t="shared" si="6"/>
        <v>31.08</v>
      </c>
      <c r="N422" t="str" cm="1">
        <f t="array" ref="N422">_xlfn.IFS(I422 = "Exc", "Excelsa", I422 = "Ara", "Arabica", I422 = "Lib","Liberica",I422 = "Rob", "Robusta")</f>
        <v>Liberica</v>
      </c>
      <c r="O422" t="str" cm="1">
        <f t="array" ref="O422">_xlfn.IFS(J422 = "M", "Medium", J422 = "L", "Light", J422 = "D","Dark")</f>
        <v>Dark</v>
      </c>
      <c r="P422" t="str">
        <f>_xlfn.XLOOKUP(Orders[[#This Row],[Customer ID]], customers!$A$2:$A$1001, customers!$I$2:$I$1001, "", 0)</f>
        <v>No</v>
      </c>
    </row>
    <row r="423" spans="1:16" x14ac:dyDescent="0.3">
      <c r="A423" s="2" t="s">
        <v>2855</v>
      </c>
      <c r="B423" s="8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INDEX(products!$A$2:$G$49, MATCH(orders!$D423, products!$A$2:$A$49, 0), MATCH(orders!I$1, products!$A$1:$G$1, 0))</f>
        <v>Ara</v>
      </c>
      <c r="J423" t="str">
        <f>INDEX(products!$A$2:$G$49, MATCH(orders!$D423, products!$A$2:$A$49, 0), MATCH(orders!J$1, products!$A$1:$G$1, 0))</f>
        <v>D</v>
      </c>
      <c r="K423" s="1">
        <f>INDEX(products!$A$2:$G$49, MATCH(orders!$D423, products!$A$2:$A$49, 0), MATCH(orders!K$1, products!$A$1:$G$1, 0))</f>
        <v>2.5</v>
      </c>
      <c r="L423" s="5">
        <f>INDEX(products!$A$2:$G$49, MATCH(orders!$D423, products!$A$2:$A$49, 0), MATCH(orders!L$1, products!$A$1:$G$1, 0))</f>
        <v>22.884999999999998</v>
      </c>
      <c r="M423" s="10">
        <f t="shared" si="6"/>
        <v>137.31</v>
      </c>
      <c r="N423" t="str" cm="1">
        <f t="array" ref="N423">_xlfn.IFS(I423 = "Exc", "Excelsa", I423 = "Ara", "Arabica", I423 = "Lib","Liberica",I423 = "Rob", "Robusta")</f>
        <v>Arabica</v>
      </c>
      <c r="O423" t="str" cm="1">
        <f t="array" ref="O423">_xlfn.IFS(J423 = "M", "Medium", J423 = "L", "Light", J423 = "D","Dark")</f>
        <v>Dark</v>
      </c>
      <c r="P423" t="str">
        <f>_xlfn.XLOOKUP(Orders[[#This Row],[Customer ID]], customers!$A$2:$A$1001, customers!$I$2:$I$1001, "", 0)</f>
        <v>No</v>
      </c>
    </row>
    <row r="424" spans="1:16" x14ac:dyDescent="0.3">
      <c r="A424" s="2" t="s">
        <v>2866</v>
      </c>
      <c r="B424" s="8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INDEX(products!$A$2:$G$49, MATCH(orders!$D424, products!$A$2:$A$49, 0), MATCH(orders!I$1, products!$A$1:$G$1, 0))</f>
        <v>Ara</v>
      </c>
      <c r="J424" t="str">
        <f>INDEX(products!$A$2:$G$49, MATCH(orders!$D424, products!$A$2:$A$49, 0), MATCH(orders!J$1, products!$A$1:$G$1, 0))</f>
        <v>D</v>
      </c>
      <c r="K424" s="1">
        <f>INDEX(products!$A$2:$G$49, MATCH(orders!$D424, products!$A$2:$A$49, 0), MATCH(orders!K$1, products!$A$1:$G$1, 0))</f>
        <v>0.5</v>
      </c>
      <c r="L424" s="5">
        <f>INDEX(products!$A$2:$G$49, MATCH(orders!$D424, products!$A$2:$A$49, 0), MATCH(orders!L$1, products!$A$1:$G$1, 0))</f>
        <v>5.97</v>
      </c>
      <c r="M424" s="10">
        <f t="shared" si="6"/>
        <v>29.849999999999998</v>
      </c>
      <c r="N424" t="str" cm="1">
        <f t="array" ref="N424">_xlfn.IFS(I424 = "Exc", "Excelsa", I424 = "Ara", "Arabica", I424 = "Lib","Liberica",I424 = "Rob", "Robusta")</f>
        <v>Arabica</v>
      </c>
      <c r="O424" t="str" cm="1">
        <f t="array" ref="O424">_xlfn.IFS(J424 = "M", "Medium", J424 = "L", "Light", J424 = "D","Dark")</f>
        <v>Dark</v>
      </c>
      <c r="P424" t="str">
        <f>_xlfn.XLOOKUP(Orders[[#This Row],[Customer ID]], customers!$A$2:$A$1001, customers!$I$2:$I$1001, "", 0)</f>
        <v>No</v>
      </c>
    </row>
    <row r="425" spans="1:16" x14ac:dyDescent="0.3">
      <c r="A425" s="2" t="s">
        <v>2871</v>
      </c>
      <c r="B425" s="8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INDEX(products!$A$2:$G$49, MATCH(orders!$D425, products!$A$2:$A$49, 0), MATCH(orders!I$1, products!$A$1:$G$1, 0))</f>
        <v>Rob</v>
      </c>
      <c r="J425" t="str">
        <f>INDEX(products!$A$2:$G$49, MATCH(orders!$D425, products!$A$2:$A$49, 0), MATCH(orders!J$1, products!$A$1:$G$1, 0))</f>
        <v>M</v>
      </c>
      <c r="K425" s="1">
        <f>INDEX(products!$A$2:$G$49, MATCH(orders!$D425, products!$A$2:$A$49, 0), MATCH(orders!K$1, products!$A$1:$G$1, 0))</f>
        <v>0.5</v>
      </c>
      <c r="L425" s="5">
        <f>INDEX(products!$A$2:$G$49, MATCH(orders!$D425, products!$A$2:$A$49, 0), MATCH(orders!L$1, products!$A$1:$G$1, 0))</f>
        <v>5.97</v>
      </c>
      <c r="M425" s="10">
        <f t="shared" si="6"/>
        <v>17.91</v>
      </c>
      <c r="N425" t="str" cm="1">
        <f t="array" ref="N425">_xlfn.IFS(I425 = "Exc", "Excelsa", I425 = "Ara", "Arabica", I425 = "Lib","Liberica",I425 = "Rob", "Robusta")</f>
        <v>Robusta</v>
      </c>
      <c r="O425" t="str" cm="1">
        <f t="array" ref="O425">_xlfn.IFS(J425 = "M", "Medium", J425 = "L", "Light", J425 = "D","Dark")</f>
        <v>Medium</v>
      </c>
      <c r="P425" t="str">
        <f>_xlfn.XLOOKUP(Orders[[#This Row],[Customer ID]], customers!$A$2:$A$1001, customers!$I$2:$I$1001, "", 0)</f>
        <v>No</v>
      </c>
    </row>
    <row r="426" spans="1:16" x14ac:dyDescent="0.3">
      <c r="A426" s="2" t="s">
        <v>2876</v>
      </c>
      <c r="B426" s="8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INDEX(products!$A$2:$G$49, MATCH(orders!$D426, products!$A$2:$A$49, 0), MATCH(orders!I$1, products!$A$1:$G$1, 0))</f>
        <v>Exc</v>
      </c>
      <c r="J426" t="str">
        <f>INDEX(products!$A$2:$G$49, MATCH(orders!$D426, products!$A$2:$A$49, 0), MATCH(orders!J$1, products!$A$1:$G$1, 0))</f>
        <v>L</v>
      </c>
      <c r="K426" s="1">
        <f>INDEX(products!$A$2:$G$49, MATCH(orders!$D426, products!$A$2:$A$49, 0), MATCH(orders!K$1, products!$A$1:$G$1, 0))</f>
        <v>0.5</v>
      </c>
      <c r="L426" s="5">
        <f>INDEX(products!$A$2:$G$49, MATCH(orders!$D426, products!$A$2:$A$49, 0), MATCH(orders!L$1, products!$A$1:$G$1, 0))</f>
        <v>8.91</v>
      </c>
      <c r="M426" s="10">
        <f t="shared" si="6"/>
        <v>26.73</v>
      </c>
      <c r="N426" t="str" cm="1">
        <f t="array" ref="N426">_xlfn.IFS(I426 = "Exc", "Excelsa", I426 = "Ara", "Arabica", I426 = "Lib","Liberica",I426 = "Rob", "Robusta")</f>
        <v>Excelsa</v>
      </c>
      <c r="O426" t="str" cm="1">
        <f t="array" ref="O426">_xlfn.IFS(J426 = "M", "Medium", J426 = "L", "Light", J426 = "D","Dark")</f>
        <v>Light</v>
      </c>
      <c r="P426" t="str">
        <f>_xlfn.XLOOKUP(Orders[[#This Row],[Customer ID]], customers!$A$2:$A$1001, customers!$I$2:$I$1001, "", 0)</f>
        <v>Yes</v>
      </c>
    </row>
    <row r="427" spans="1:16" x14ac:dyDescent="0.3">
      <c r="A427" s="2" t="s">
        <v>2882</v>
      </c>
      <c r="B427" s="8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INDEX(products!$A$2:$G$49, MATCH(orders!$D427, products!$A$2:$A$49, 0), MATCH(orders!I$1, products!$A$1:$G$1, 0))</f>
        <v>Rob</v>
      </c>
      <c r="J427" t="str">
        <f>INDEX(products!$A$2:$G$49, MATCH(orders!$D427, products!$A$2:$A$49, 0), MATCH(orders!J$1, products!$A$1:$G$1, 0))</f>
        <v>D</v>
      </c>
      <c r="K427" s="1">
        <f>INDEX(products!$A$2:$G$49, MATCH(orders!$D427, products!$A$2:$A$49, 0), MATCH(orders!K$1, products!$A$1:$G$1, 0))</f>
        <v>1</v>
      </c>
      <c r="L427" s="5">
        <f>INDEX(products!$A$2:$G$49, MATCH(orders!$D427, products!$A$2:$A$49, 0), MATCH(orders!L$1, products!$A$1:$G$1, 0))</f>
        <v>8.9499999999999993</v>
      </c>
      <c r="M427" s="10">
        <f t="shared" si="6"/>
        <v>17.899999999999999</v>
      </c>
      <c r="N427" t="str" cm="1">
        <f t="array" ref="N427">_xlfn.IFS(I427 = "Exc", "Excelsa", I427 = "Ara", "Arabica", I427 = "Lib","Liberica",I427 = "Rob", "Robusta")</f>
        <v>Robusta</v>
      </c>
      <c r="O427" t="str" cm="1">
        <f t="array" ref="O427">_xlfn.IFS(J427 = "M", "Medium", J427 = "L", "Light", J427 = "D","Dark")</f>
        <v>Dark</v>
      </c>
      <c r="P427" t="str">
        <f>_xlfn.XLOOKUP(Orders[[#This Row],[Customer ID]], customers!$A$2:$A$1001, customers!$I$2:$I$1001, "", 0)</f>
        <v>No</v>
      </c>
    </row>
    <row r="428" spans="1:16" x14ac:dyDescent="0.3">
      <c r="A428" s="2" t="s">
        <v>2888</v>
      </c>
      <c r="B428" s="8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INDEX(products!$A$2:$G$49, MATCH(orders!$D428, products!$A$2:$A$49, 0), MATCH(orders!I$1, products!$A$1:$G$1, 0))</f>
        <v>Rob</v>
      </c>
      <c r="J428" t="str">
        <f>INDEX(products!$A$2:$G$49, MATCH(orders!$D428, products!$A$2:$A$49, 0), MATCH(orders!J$1, products!$A$1:$G$1, 0))</f>
        <v>L</v>
      </c>
      <c r="K428" s="1">
        <f>INDEX(products!$A$2:$G$49, MATCH(orders!$D428, products!$A$2:$A$49, 0), MATCH(orders!K$1, products!$A$1:$G$1, 0))</f>
        <v>0.2</v>
      </c>
      <c r="L428" s="5">
        <f>INDEX(products!$A$2:$G$49, MATCH(orders!$D428, products!$A$2:$A$49, 0), MATCH(orders!L$1, products!$A$1:$G$1, 0))</f>
        <v>3.5849999999999995</v>
      </c>
      <c r="M428" s="10">
        <f t="shared" si="6"/>
        <v>14.339999999999998</v>
      </c>
      <c r="N428" t="str" cm="1">
        <f t="array" ref="N428">_xlfn.IFS(I428 = "Exc", "Excelsa", I428 = "Ara", "Arabica", I428 = "Lib","Liberica",I428 = "Rob", "Robusta")</f>
        <v>Robusta</v>
      </c>
      <c r="O428" t="str" cm="1">
        <f t="array" ref="O428">_xlfn.IFS(J428 = "M", "Medium", J428 = "L", "Light", J428 = "D","Dark")</f>
        <v>Light</v>
      </c>
      <c r="P428" t="str">
        <f>_xlfn.XLOOKUP(Orders[[#This Row],[Customer ID]], customers!$A$2:$A$1001, customers!$I$2:$I$1001, "", 0)</f>
        <v>Yes</v>
      </c>
    </row>
    <row r="429" spans="1:16" x14ac:dyDescent="0.3">
      <c r="A429" s="2" t="s">
        <v>2894</v>
      </c>
      <c r="B429" s="8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INDEX(products!$A$2:$G$49, MATCH(orders!$D429, products!$A$2:$A$49, 0), MATCH(orders!I$1, products!$A$1:$G$1, 0))</f>
        <v>Ara</v>
      </c>
      <c r="J429" t="str">
        <f>INDEX(products!$A$2:$G$49, MATCH(orders!$D429, products!$A$2:$A$49, 0), MATCH(orders!J$1, products!$A$1:$G$1, 0))</f>
        <v>M</v>
      </c>
      <c r="K429" s="1">
        <f>INDEX(products!$A$2:$G$49, MATCH(orders!$D429, products!$A$2:$A$49, 0), MATCH(orders!K$1, products!$A$1:$G$1, 0))</f>
        <v>2.5</v>
      </c>
      <c r="L429" s="5">
        <f>INDEX(products!$A$2:$G$49, MATCH(orders!$D429, products!$A$2:$A$49, 0), MATCH(orders!L$1, products!$A$1:$G$1, 0))</f>
        <v>25.874999999999996</v>
      </c>
      <c r="M429" s="10">
        <f t="shared" si="6"/>
        <v>77.624999999999986</v>
      </c>
      <c r="N429" t="str" cm="1">
        <f t="array" ref="N429">_xlfn.IFS(I429 = "Exc", "Excelsa", I429 = "Ara", "Arabica", I429 = "Lib","Liberica",I429 = "Rob", "Robusta")</f>
        <v>Arabica</v>
      </c>
      <c r="O429" t="str" cm="1">
        <f t="array" ref="O429">_xlfn.IFS(J429 = "M", "Medium", J429 = "L", "Light", J429 = "D","Dark")</f>
        <v>Medium</v>
      </c>
      <c r="P429" t="str">
        <f>_xlfn.XLOOKUP(Orders[[#This Row],[Customer ID]], customers!$A$2:$A$1001, customers!$I$2:$I$1001, "", 0)</f>
        <v>Yes</v>
      </c>
    </row>
    <row r="430" spans="1:16" x14ac:dyDescent="0.3">
      <c r="A430" s="2" t="s">
        <v>2899</v>
      </c>
      <c r="B430" s="8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INDEX(products!$A$2:$G$49, MATCH(orders!$D430, products!$A$2:$A$49, 0), MATCH(orders!I$1, products!$A$1:$G$1, 0))</f>
        <v>Rob</v>
      </c>
      <c r="J430" t="str">
        <f>INDEX(products!$A$2:$G$49, MATCH(orders!$D430, products!$A$2:$A$49, 0), MATCH(orders!J$1, products!$A$1:$G$1, 0))</f>
        <v>L</v>
      </c>
      <c r="K430" s="1">
        <f>INDEX(products!$A$2:$G$49, MATCH(orders!$D430, products!$A$2:$A$49, 0), MATCH(orders!K$1, products!$A$1:$G$1, 0))</f>
        <v>1</v>
      </c>
      <c r="L430" s="5">
        <f>INDEX(products!$A$2:$G$49, MATCH(orders!$D430, products!$A$2:$A$49, 0), MATCH(orders!L$1, products!$A$1:$G$1, 0))</f>
        <v>11.95</v>
      </c>
      <c r="M430" s="10">
        <f t="shared" si="6"/>
        <v>59.75</v>
      </c>
      <c r="N430" t="str" cm="1">
        <f t="array" ref="N430">_xlfn.IFS(I430 = "Exc", "Excelsa", I430 = "Ara", "Arabica", I430 = "Lib","Liberica",I430 = "Rob", "Robusta")</f>
        <v>Robusta</v>
      </c>
      <c r="O430" t="str" cm="1">
        <f t="array" ref="O430">_xlfn.IFS(J430 = "M", "Medium", J430 = "L", "Light", J430 = "D","Dark")</f>
        <v>Light</v>
      </c>
      <c r="P430" t="str">
        <f>_xlfn.XLOOKUP(Orders[[#This Row],[Customer ID]], customers!$A$2:$A$1001, customers!$I$2:$I$1001, "", 0)</f>
        <v>No</v>
      </c>
    </row>
    <row r="431" spans="1:16" x14ac:dyDescent="0.3">
      <c r="A431" s="2" t="s">
        <v>2905</v>
      </c>
      <c r="B431" s="8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INDEX(products!$A$2:$G$49, MATCH(orders!$D431, products!$A$2:$A$49, 0), MATCH(orders!I$1, products!$A$1:$G$1, 0))</f>
        <v>Ara</v>
      </c>
      <c r="J431" t="str">
        <f>INDEX(products!$A$2:$G$49, MATCH(orders!$D431, products!$A$2:$A$49, 0), MATCH(orders!J$1, products!$A$1:$G$1, 0))</f>
        <v>L</v>
      </c>
      <c r="K431" s="1">
        <f>INDEX(products!$A$2:$G$49, MATCH(orders!$D431, products!$A$2:$A$49, 0), MATCH(orders!K$1, products!$A$1:$G$1, 0))</f>
        <v>1</v>
      </c>
      <c r="L431" s="5">
        <f>INDEX(products!$A$2:$G$49, MATCH(orders!$D431, products!$A$2:$A$49, 0), MATCH(orders!L$1, products!$A$1:$G$1, 0))</f>
        <v>12.95</v>
      </c>
      <c r="M431" s="10">
        <f t="shared" si="6"/>
        <v>77.699999999999989</v>
      </c>
      <c r="N431" t="str" cm="1">
        <f t="array" ref="N431">_xlfn.IFS(I431 = "Exc", "Excelsa", I431 = "Ara", "Arabica", I431 = "Lib","Liberica",I431 = "Rob", "Robusta")</f>
        <v>Arabica</v>
      </c>
      <c r="O431" t="str" cm="1">
        <f t="array" ref="O431">_xlfn.IFS(J431 = "M", "Medium", J431 = "L", "Light", J431 = "D","Dark")</f>
        <v>Light</v>
      </c>
      <c r="P431" t="str">
        <f>_xlfn.XLOOKUP(Orders[[#This Row],[Customer ID]], customers!$A$2:$A$1001, customers!$I$2:$I$1001, "", 0)</f>
        <v>No</v>
      </c>
    </row>
    <row r="432" spans="1:16" x14ac:dyDescent="0.3">
      <c r="A432" s="2" t="s">
        <v>2911</v>
      </c>
      <c r="B432" s="8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INDEX(products!$A$2:$G$49, MATCH(orders!$D432, products!$A$2:$A$49, 0), MATCH(orders!I$1, products!$A$1:$G$1, 0))</f>
        <v>Rob</v>
      </c>
      <c r="J432" t="str">
        <f>INDEX(products!$A$2:$G$49, MATCH(orders!$D432, products!$A$2:$A$49, 0), MATCH(orders!J$1, products!$A$1:$G$1, 0))</f>
        <v>D</v>
      </c>
      <c r="K432" s="1">
        <f>INDEX(products!$A$2:$G$49, MATCH(orders!$D432, products!$A$2:$A$49, 0), MATCH(orders!K$1, products!$A$1:$G$1, 0))</f>
        <v>0.2</v>
      </c>
      <c r="L432" s="5">
        <f>INDEX(products!$A$2:$G$49, MATCH(orders!$D432, products!$A$2:$A$49, 0), MATCH(orders!L$1, products!$A$1:$G$1, 0))</f>
        <v>2.6849999999999996</v>
      </c>
      <c r="M432" s="10">
        <f t="shared" si="6"/>
        <v>5.3699999999999992</v>
      </c>
      <c r="N432" t="str" cm="1">
        <f t="array" ref="N432">_xlfn.IFS(I432 = "Exc", "Excelsa", I432 = "Ara", "Arabica", I432 = "Lib","Liberica",I432 = "Rob", "Robusta")</f>
        <v>Robusta</v>
      </c>
      <c r="O432" t="str" cm="1">
        <f t="array" ref="O432">_xlfn.IFS(J432 = "M", "Medium", J432 = "L", "Light", J432 = "D","Dark")</f>
        <v>Dark</v>
      </c>
      <c r="P432" t="str">
        <f>_xlfn.XLOOKUP(Orders[[#This Row],[Customer ID]], customers!$A$2:$A$1001, customers!$I$2:$I$1001, "", 0)</f>
        <v>Yes</v>
      </c>
    </row>
    <row r="433" spans="1:16" x14ac:dyDescent="0.3">
      <c r="A433" s="2" t="s">
        <v>2917</v>
      </c>
      <c r="B433" s="8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INDEX(products!$A$2:$G$49, MATCH(orders!$D433, products!$A$2:$A$49, 0), MATCH(orders!I$1, products!$A$1:$G$1, 0))</f>
        <v>Exc</v>
      </c>
      <c r="J433" t="str">
        <f>INDEX(products!$A$2:$G$49, MATCH(orders!$D433, products!$A$2:$A$49, 0), MATCH(orders!J$1, products!$A$1:$G$1, 0))</f>
        <v>D</v>
      </c>
      <c r="K433" s="1">
        <f>INDEX(products!$A$2:$G$49, MATCH(orders!$D433, products!$A$2:$A$49, 0), MATCH(orders!K$1, products!$A$1:$G$1, 0))</f>
        <v>2.5</v>
      </c>
      <c r="L433" s="5">
        <f>INDEX(products!$A$2:$G$49, MATCH(orders!$D433, products!$A$2:$A$49, 0), MATCH(orders!L$1, products!$A$1:$G$1, 0))</f>
        <v>27.945</v>
      </c>
      <c r="M433" s="10">
        <f t="shared" si="6"/>
        <v>83.835000000000008</v>
      </c>
      <c r="N433" t="str" cm="1">
        <f t="array" ref="N433">_xlfn.IFS(I433 = "Exc", "Excelsa", I433 = "Ara", "Arabica", I433 = "Lib","Liberica",I433 = "Rob", "Robusta")</f>
        <v>Excelsa</v>
      </c>
      <c r="O433" t="str" cm="1">
        <f t="array" ref="O433">_xlfn.IFS(J433 = "M", "Medium", J433 = "L", "Light", J433 = "D","Dark")</f>
        <v>Dark</v>
      </c>
      <c r="P433" t="str">
        <f>_xlfn.XLOOKUP(Orders[[#This Row],[Customer ID]], customers!$A$2:$A$1001, customers!$I$2:$I$1001, "", 0)</f>
        <v>Yes</v>
      </c>
    </row>
    <row r="434" spans="1:16" x14ac:dyDescent="0.3">
      <c r="A434" s="2" t="s">
        <v>2923</v>
      </c>
      <c r="B434" s="8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INDEX(products!$A$2:$G$49, MATCH(orders!$D434, products!$A$2:$A$49, 0), MATCH(orders!I$1, products!$A$1:$G$1, 0))</f>
        <v>Ara</v>
      </c>
      <c r="J434" t="str">
        <f>INDEX(products!$A$2:$G$49, MATCH(orders!$D434, products!$A$2:$A$49, 0), MATCH(orders!J$1, products!$A$1:$G$1, 0))</f>
        <v>M</v>
      </c>
      <c r="K434" s="1">
        <f>INDEX(products!$A$2:$G$49, MATCH(orders!$D434, products!$A$2:$A$49, 0), MATCH(orders!K$1, products!$A$1:$G$1, 0))</f>
        <v>1</v>
      </c>
      <c r="L434" s="5">
        <f>INDEX(products!$A$2:$G$49, MATCH(orders!$D434, products!$A$2:$A$49, 0), MATCH(orders!L$1, products!$A$1:$G$1, 0))</f>
        <v>11.25</v>
      </c>
      <c r="M434" s="10">
        <f t="shared" si="6"/>
        <v>22.5</v>
      </c>
      <c r="N434" t="str" cm="1">
        <f t="array" ref="N434">_xlfn.IFS(I434 = "Exc", "Excelsa", I434 = "Ara", "Arabica", I434 = "Lib","Liberica",I434 = "Rob", "Robusta")</f>
        <v>Arabica</v>
      </c>
      <c r="O434" t="str" cm="1">
        <f t="array" ref="O434">_xlfn.IFS(J434 = "M", "Medium", J434 = "L", "Light", J434 = "D","Dark")</f>
        <v>Medium</v>
      </c>
      <c r="P434" t="str">
        <f>_xlfn.XLOOKUP(Orders[[#This Row],[Customer ID]], customers!$A$2:$A$1001, customers!$I$2:$I$1001, "", 0)</f>
        <v>No</v>
      </c>
    </row>
    <row r="435" spans="1:16" x14ac:dyDescent="0.3">
      <c r="A435" s="2" t="s">
        <v>2928</v>
      </c>
      <c r="B435" s="8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INDEX(products!$A$2:$G$49, MATCH(orders!$D435, products!$A$2:$A$49, 0), MATCH(orders!I$1, products!$A$1:$G$1, 0))</f>
        <v>Lib</v>
      </c>
      <c r="J435" t="str">
        <f>INDEX(products!$A$2:$G$49, MATCH(orders!$D435, products!$A$2:$A$49, 0), MATCH(orders!J$1, products!$A$1:$G$1, 0))</f>
        <v>M</v>
      </c>
      <c r="K435" s="1">
        <f>INDEX(products!$A$2:$G$49, MATCH(orders!$D435, products!$A$2:$A$49, 0), MATCH(orders!K$1, products!$A$1:$G$1, 0))</f>
        <v>2.5</v>
      </c>
      <c r="L435" s="5">
        <f>INDEX(products!$A$2:$G$49, MATCH(orders!$D435, products!$A$2:$A$49, 0), MATCH(orders!L$1, products!$A$1:$G$1, 0))</f>
        <v>33.464999999999996</v>
      </c>
      <c r="M435" s="10">
        <f t="shared" si="6"/>
        <v>200.78999999999996</v>
      </c>
      <c r="N435" t="str" cm="1">
        <f t="array" ref="N435">_xlfn.IFS(I435 = "Exc", "Excelsa", I435 = "Ara", "Arabica", I435 = "Lib","Liberica",I435 = "Rob", "Robusta")</f>
        <v>Liberica</v>
      </c>
      <c r="O435" t="str" cm="1">
        <f t="array" ref="O435">_xlfn.IFS(J435 = "M", "Medium", J435 = "L", "Light", J435 = "D","Dark")</f>
        <v>Medium</v>
      </c>
      <c r="P435" t="str">
        <f>_xlfn.XLOOKUP(Orders[[#This Row],[Customer ID]], customers!$A$2:$A$1001, customers!$I$2:$I$1001, "", 0)</f>
        <v>Yes</v>
      </c>
    </row>
    <row r="436" spans="1:16" x14ac:dyDescent="0.3">
      <c r="A436" s="2" t="s">
        <v>2934</v>
      </c>
      <c r="B436" s="8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INDEX(products!$A$2:$G$49, MATCH(orders!$D436, products!$A$2:$A$49, 0), MATCH(orders!I$1, products!$A$1:$G$1, 0))</f>
        <v>Ara</v>
      </c>
      <c r="J436" t="str">
        <f>INDEX(products!$A$2:$G$49, MATCH(orders!$D436, products!$A$2:$A$49, 0), MATCH(orders!J$1, products!$A$1:$G$1, 0))</f>
        <v>M</v>
      </c>
      <c r="K436" s="1">
        <f>INDEX(products!$A$2:$G$49, MATCH(orders!$D436, products!$A$2:$A$49, 0), MATCH(orders!K$1, products!$A$1:$G$1, 0))</f>
        <v>1</v>
      </c>
      <c r="L436" s="5">
        <f>INDEX(products!$A$2:$G$49, MATCH(orders!$D436, products!$A$2:$A$49, 0), MATCH(orders!L$1, products!$A$1:$G$1, 0))</f>
        <v>11.25</v>
      </c>
      <c r="M436" s="10">
        <f t="shared" si="6"/>
        <v>67.5</v>
      </c>
      <c r="N436" t="str" cm="1">
        <f t="array" ref="N436">_xlfn.IFS(I436 = "Exc", "Excelsa", I436 = "Ara", "Arabica", I436 = "Lib","Liberica",I436 = "Rob", "Robusta")</f>
        <v>Arabica</v>
      </c>
      <c r="O436" t="str" cm="1">
        <f t="array" ref="O436">_xlfn.IFS(J436 = "M", "Medium", J436 = "L", "Light", J436 = "D","Dark")</f>
        <v>Medium</v>
      </c>
      <c r="P436" t="str">
        <f>_xlfn.XLOOKUP(Orders[[#This Row],[Customer ID]], customers!$A$2:$A$1001, customers!$I$2:$I$1001, "", 0)</f>
        <v>No</v>
      </c>
    </row>
    <row r="437" spans="1:16" x14ac:dyDescent="0.3">
      <c r="A437" s="2" t="s">
        <v>2939</v>
      </c>
      <c r="B437" s="8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INDEX(products!$A$2:$G$49, MATCH(orders!$D437, products!$A$2:$A$49, 0), MATCH(orders!I$1, products!$A$1:$G$1, 0))</f>
        <v>Exc</v>
      </c>
      <c r="J437" t="str">
        <f>INDEX(products!$A$2:$G$49, MATCH(orders!$D437, products!$A$2:$A$49, 0), MATCH(orders!J$1, products!$A$1:$G$1, 0))</f>
        <v>M</v>
      </c>
      <c r="K437" s="1">
        <f>INDEX(products!$A$2:$G$49, MATCH(orders!$D437, products!$A$2:$A$49, 0), MATCH(orders!K$1, products!$A$1:$G$1, 0))</f>
        <v>0.5</v>
      </c>
      <c r="L437" s="5">
        <f>INDEX(products!$A$2:$G$49, MATCH(orders!$D437, products!$A$2:$A$49, 0), MATCH(orders!L$1, products!$A$1:$G$1, 0))</f>
        <v>8.25</v>
      </c>
      <c r="M437" s="10">
        <f t="shared" si="6"/>
        <v>8.25</v>
      </c>
      <c r="N437" t="str" cm="1">
        <f t="array" ref="N437">_xlfn.IFS(I437 = "Exc", "Excelsa", I437 = "Ara", "Arabica", I437 = "Lib","Liberica",I437 = "Rob", "Robusta")</f>
        <v>Excelsa</v>
      </c>
      <c r="O437" t="str" cm="1">
        <f t="array" ref="O437">_xlfn.IFS(J437 = "M", "Medium", J437 = "L", "Light", J437 = "D","Dark")</f>
        <v>Medium</v>
      </c>
      <c r="P437" t="str">
        <f>_xlfn.XLOOKUP(Orders[[#This Row],[Customer ID]], customers!$A$2:$A$1001, customers!$I$2:$I$1001, "", 0)</f>
        <v>No</v>
      </c>
    </row>
    <row r="438" spans="1:16" x14ac:dyDescent="0.3">
      <c r="A438" s="2" t="s">
        <v>2945</v>
      </c>
      <c r="B438" s="8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INDEX(products!$A$2:$G$49, MATCH(orders!$D438, products!$A$2:$A$49, 0), MATCH(orders!I$1, products!$A$1:$G$1, 0))</f>
        <v>Lib</v>
      </c>
      <c r="J438" t="str">
        <f>INDEX(products!$A$2:$G$49, MATCH(orders!$D438, products!$A$2:$A$49, 0), MATCH(orders!J$1, products!$A$1:$G$1, 0))</f>
        <v>L</v>
      </c>
      <c r="K438" s="1">
        <f>INDEX(products!$A$2:$G$49, MATCH(orders!$D438, products!$A$2:$A$49, 0), MATCH(orders!K$1, products!$A$1:$G$1, 0))</f>
        <v>0.2</v>
      </c>
      <c r="L438" s="5">
        <f>INDEX(products!$A$2:$G$49, MATCH(orders!$D438, products!$A$2:$A$49, 0), MATCH(orders!L$1, products!$A$1:$G$1, 0))</f>
        <v>4.7549999999999999</v>
      </c>
      <c r="M438" s="10">
        <f t="shared" si="6"/>
        <v>9.51</v>
      </c>
      <c r="N438" t="str" cm="1">
        <f t="array" ref="N438">_xlfn.IFS(I438 = "Exc", "Excelsa", I438 = "Ara", "Arabica", I438 = "Lib","Liberica",I438 = "Rob", "Robusta")</f>
        <v>Liberica</v>
      </c>
      <c r="O438" t="str" cm="1">
        <f t="array" ref="O438">_xlfn.IFS(J438 = "M", "Medium", J438 = "L", "Light", J438 = "D","Dark")</f>
        <v>Light</v>
      </c>
      <c r="P438" t="str">
        <f>_xlfn.XLOOKUP(Orders[[#This Row],[Customer ID]], customers!$A$2:$A$1001, customers!$I$2:$I$1001, "", 0)</f>
        <v>Yes</v>
      </c>
    </row>
    <row r="439" spans="1:16" x14ac:dyDescent="0.3">
      <c r="A439" s="2" t="s">
        <v>2951</v>
      </c>
      <c r="B439" s="8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INDEX(products!$A$2:$G$49, MATCH(orders!$D439, products!$A$2:$A$49, 0), MATCH(orders!I$1, products!$A$1:$G$1, 0))</f>
        <v>Lib</v>
      </c>
      <c r="J439" t="str">
        <f>INDEX(products!$A$2:$G$49, MATCH(orders!$D439, products!$A$2:$A$49, 0), MATCH(orders!J$1, products!$A$1:$G$1, 0))</f>
        <v>D</v>
      </c>
      <c r="K439" s="1">
        <f>INDEX(products!$A$2:$G$49, MATCH(orders!$D439, products!$A$2:$A$49, 0), MATCH(orders!K$1, products!$A$1:$G$1, 0))</f>
        <v>2.5</v>
      </c>
      <c r="L439" s="5">
        <f>INDEX(products!$A$2:$G$49, MATCH(orders!$D439, products!$A$2:$A$49, 0), MATCH(orders!L$1, products!$A$1:$G$1, 0))</f>
        <v>29.784999999999997</v>
      </c>
      <c r="M439" s="10">
        <f t="shared" si="6"/>
        <v>29.784999999999997</v>
      </c>
      <c r="N439" t="str" cm="1">
        <f t="array" ref="N439">_xlfn.IFS(I439 = "Exc", "Excelsa", I439 = "Ara", "Arabica", I439 = "Lib","Liberica",I439 = "Rob", "Robusta")</f>
        <v>Liberica</v>
      </c>
      <c r="O439" t="str" cm="1">
        <f t="array" ref="O439">_xlfn.IFS(J439 = "M", "Medium", J439 = "L", "Light", J439 = "D","Dark")</f>
        <v>Dark</v>
      </c>
      <c r="P439" t="str">
        <f>_xlfn.XLOOKUP(Orders[[#This Row],[Customer ID]], customers!$A$2:$A$1001, customers!$I$2:$I$1001, "", 0)</f>
        <v>No</v>
      </c>
    </row>
    <row r="440" spans="1:16" x14ac:dyDescent="0.3">
      <c r="A440" s="2" t="s">
        <v>2956</v>
      </c>
      <c r="B440" s="8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INDEX(products!$A$2:$G$49, MATCH(orders!$D440, products!$A$2:$A$49, 0), MATCH(orders!I$1, products!$A$1:$G$1, 0))</f>
        <v>Lib</v>
      </c>
      <c r="J440" t="str">
        <f>INDEX(products!$A$2:$G$49, MATCH(orders!$D440, products!$A$2:$A$49, 0), MATCH(orders!J$1, products!$A$1:$G$1, 0))</f>
        <v>D</v>
      </c>
      <c r="K440" s="1">
        <f>INDEX(products!$A$2:$G$49, MATCH(orders!$D440, products!$A$2:$A$49, 0), MATCH(orders!K$1, products!$A$1:$G$1, 0))</f>
        <v>0.5</v>
      </c>
      <c r="L440" s="5">
        <f>INDEX(products!$A$2:$G$49, MATCH(orders!$D440, products!$A$2:$A$49, 0), MATCH(orders!L$1, products!$A$1:$G$1, 0))</f>
        <v>7.77</v>
      </c>
      <c r="M440" s="10">
        <f t="shared" si="6"/>
        <v>15.54</v>
      </c>
      <c r="N440" t="str" cm="1">
        <f t="array" ref="N440">_xlfn.IFS(I440 = "Exc", "Excelsa", I440 = "Ara", "Arabica", I440 = "Lib","Liberica",I440 = "Rob", "Robusta")</f>
        <v>Liberica</v>
      </c>
      <c r="O440" t="str" cm="1">
        <f t="array" ref="O440">_xlfn.IFS(J440 = "M", "Medium", J440 = "L", "Light", J440 = "D","Dark")</f>
        <v>Dark</v>
      </c>
      <c r="P440" t="str">
        <f>_xlfn.XLOOKUP(Orders[[#This Row],[Customer ID]], customers!$A$2:$A$1001, customers!$I$2:$I$1001, "", 0)</f>
        <v>No</v>
      </c>
    </row>
    <row r="441" spans="1:16" x14ac:dyDescent="0.3">
      <c r="A441" s="2" t="s">
        <v>2962</v>
      </c>
      <c r="B441" s="8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INDEX(products!$A$2:$G$49, MATCH(orders!$D441, products!$A$2:$A$49, 0), MATCH(orders!I$1, products!$A$1:$G$1, 0))</f>
        <v>Exc</v>
      </c>
      <c r="J441" t="str">
        <f>INDEX(products!$A$2:$G$49, MATCH(orders!$D441, products!$A$2:$A$49, 0), MATCH(orders!J$1, products!$A$1:$G$1, 0))</f>
        <v>L</v>
      </c>
      <c r="K441" s="1">
        <f>INDEX(products!$A$2:$G$49, MATCH(orders!$D441, products!$A$2:$A$49, 0), MATCH(orders!K$1, products!$A$1:$G$1, 0))</f>
        <v>0.5</v>
      </c>
      <c r="L441" s="5">
        <f>INDEX(products!$A$2:$G$49, MATCH(orders!$D441, products!$A$2:$A$49, 0), MATCH(orders!L$1, products!$A$1:$G$1, 0))</f>
        <v>8.91</v>
      </c>
      <c r="M441" s="10">
        <f t="shared" si="6"/>
        <v>35.64</v>
      </c>
      <c r="N441" t="str" cm="1">
        <f t="array" ref="N441">_xlfn.IFS(I441 = "Exc", "Excelsa", I441 = "Ara", "Arabica", I441 = "Lib","Liberica",I441 = "Rob", "Robusta")</f>
        <v>Excelsa</v>
      </c>
      <c r="O441" t="str" cm="1">
        <f t="array" ref="O441">_xlfn.IFS(J441 = "M", "Medium", J441 = "L", "Light", J441 = "D","Dark")</f>
        <v>Light</v>
      </c>
      <c r="P441" t="str">
        <f>_xlfn.XLOOKUP(Orders[[#This Row],[Customer ID]], customers!$A$2:$A$1001, customers!$I$2:$I$1001, "", 0)</f>
        <v>No</v>
      </c>
    </row>
    <row r="442" spans="1:16" x14ac:dyDescent="0.3">
      <c r="A442" s="2" t="s">
        <v>2968</v>
      </c>
      <c r="B442" s="8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INDEX(products!$A$2:$G$49, MATCH(orders!$D442, products!$A$2:$A$49, 0), MATCH(orders!I$1, products!$A$1:$G$1, 0))</f>
        <v>Ara</v>
      </c>
      <c r="J442" t="str">
        <f>INDEX(products!$A$2:$G$49, MATCH(orders!$D442, products!$A$2:$A$49, 0), MATCH(orders!J$1, products!$A$1:$G$1, 0))</f>
        <v>M</v>
      </c>
      <c r="K442" s="1">
        <f>INDEX(products!$A$2:$G$49, MATCH(orders!$D442, products!$A$2:$A$49, 0), MATCH(orders!K$1, products!$A$1:$G$1, 0))</f>
        <v>2.5</v>
      </c>
      <c r="L442" s="5">
        <f>INDEX(products!$A$2:$G$49, MATCH(orders!$D442, products!$A$2:$A$49, 0), MATCH(orders!L$1, products!$A$1:$G$1, 0))</f>
        <v>25.874999999999996</v>
      </c>
      <c r="M442" s="10">
        <f t="shared" si="6"/>
        <v>103.49999999999999</v>
      </c>
      <c r="N442" t="str" cm="1">
        <f t="array" ref="N442">_xlfn.IFS(I442 = "Exc", "Excelsa", I442 = "Ara", "Arabica", I442 = "Lib","Liberica",I442 = "Rob", "Robusta")</f>
        <v>Arabica</v>
      </c>
      <c r="O442" t="str" cm="1">
        <f t="array" ref="O442">_xlfn.IFS(J442 = "M", "Medium", J442 = "L", "Light", J442 = "D","Dark")</f>
        <v>Medium</v>
      </c>
      <c r="P442" t="str">
        <f>_xlfn.XLOOKUP(Orders[[#This Row],[Customer ID]], customers!$A$2:$A$1001, customers!$I$2:$I$1001, "", 0)</f>
        <v>Yes</v>
      </c>
    </row>
    <row r="443" spans="1:16" x14ac:dyDescent="0.3">
      <c r="A443" s="2" t="s">
        <v>2974</v>
      </c>
      <c r="B443" s="8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INDEX(products!$A$2:$G$49, MATCH(orders!$D443, products!$A$2:$A$49, 0), MATCH(orders!I$1, products!$A$1:$G$1, 0))</f>
        <v>Exc</v>
      </c>
      <c r="J443" t="str">
        <f>INDEX(products!$A$2:$G$49, MATCH(orders!$D443, products!$A$2:$A$49, 0), MATCH(orders!J$1, products!$A$1:$G$1, 0))</f>
        <v>D</v>
      </c>
      <c r="K443" s="1">
        <f>INDEX(products!$A$2:$G$49, MATCH(orders!$D443, products!$A$2:$A$49, 0), MATCH(orders!K$1, products!$A$1:$G$1, 0))</f>
        <v>1</v>
      </c>
      <c r="L443" s="5">
        <f>INDEX(products!$A$2:$G$49, MATCH(orders!$D443, products!$A$2:$A$49, 0), MATCH(orders!L$1, products!$A$1:$G$1, 0))</f>
        <v>12.15</v>
      </c>
      <c r="M443" s="10">
        <f t="shared" si="6"/>
        <v>36.450000000000003</v>
      </c>
      <c r="N443" t="str" cm="1">
        <f t="array" ref="N443">_xlfn.IFS(I443 = "Exc", "Excelsa", I443 = "Ara", "Arabica", I443 = "Lib","Liberica",I443 = "Rob", "Robusta")</f>
        <v>Excelsa</v>
      </c>
      <c r="O443" t="str" cm="1">
        <f t="array" ref="O443">_xlfn.IFS(J443 = "M", "Medium", J443 = "L", "Light", J443 = "D","Dark")</f>
        <v>Dark</v>
      </c>
      <c r="P443" t="str">
        <f>_xlfn.XLOOKUP(Orders[[#This Row],[Customer ID]], customers!$A$2:$A$1001, customers!$I$2:$I$1001, "", 0)</f>
        <v>Yes</v>
      </c>
    </row>
    <row r="444" spans="1:16" x14ac:dyDescent="0.3">
      <c r="A444" s="2" t="s">
        <v>2980</v>
      </c>
      <c r="B444" s="8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INDEX(products!$A$2:$G$49, MATCH(orders!$D444, products!$A$2:$A$49, 0), MATCH(orders!I$1, products!$A$1:$G$1, 0))</f>
        <v>Rob</v>
      </c>
      <c r="J444" t="str">
        <f>INDEX(products!$A$2:$G$49, MATCH(orders!$D444, products!$A$2:$A$49, 0), MATCH(orders!J$1, products!$A$1:$G$1, 0))</f>
        <v>L</v>
      </c>
      <c r="K444" s="1">
        <f>INDEX(products!$A$2:$G$49, MATCH(orders!$D444, products!$A$2:$A$49, 0), MATCH(orders!K$1, products!$A$1:$G$1, 0))</f>
        <v>0.5</v>
      </c>
      <c r="L444" s="5">
        <f>INDEX(products!$A$2:$G$49, MATCH(orders!$D444, products!$A$2:$A$49, 0), MATCH(orders!L$1, products!$A$1:$G$1, 0))</f>
        <v>7.169999999999999</v>
      </c>
      <c r="M444" s="10">
        <f t="shared" si="6"/>
        <v>35.849999999999994</v>
      </c>
      <c r="N444" t="str" cm="1">
        <f t="array" ref="N444">_xlfn.IFS(I444 = "Exc", "Excelsa", I444 = "Ara", "Arabica", I444 = "Lib","Liberica",I444 = "Rob", "Robusta")</f>
        <v>Robusta</v>
      </c>
      <c r="O444" t="str" cm="1">
        <f t="array" ref="O444">_xlfn.IFS(J444 = "M", "Medium", J444 = "L", "Light", J444 = "D","Dark")</f>
        <v>Light</v>
      </c>
      <c r="P444" t="str">
        <f>_xlfn.XLOOKUP(Orders[[#This Row],[Customer ID]], customers!$A$2:$A$1001, customers!$I$2:$I$1001, "", 0)</f>
        <v>No</v>
      </c>
    </row>
    <row r="445" spans="1:16" x14ac:dyDescent="0.3">
      <c r="A445" s="2" t="s">
        <v>2986</v>
      </c>
      <c r="B445" s="8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INDEX(products!$A$2:$G$49, MATCH(orders!$D445, products!$A$2:$A$49, 0), MATCH(orders!I$1, products!$A$1:$G$1, 0))</f>
        <v>Exc</v>
      </c>
      <c r="J445" t="str">
        <f>INDEX(products!$A$2:$G$49, MATCH(orders!$D445, products!$A$2:$A$49, 0), MATCH(orders!J$1, products!$A$1:$G$1, 0))</f>
        <v>L</v>
      </c>
      <c r="K445" s="1">
        <f>INDEX(products!$A$2:$G$49, MATCH(orders!$D445, products!$A$2:$A$49, 0), MATCH(orders!K$1, products!$A$1:$G$1, 0))</f>
        <v>0.2</v>
      </c>
      <c r="L445" s="5">
        <f>INDEX(products!$A$2:$G$49, MATCH(orders!$D445, products!$A$2:$A$49, 0), MATCH(orders!L$1, products!$A$1:$G$1, 0))</f>
        <v>4.4550000000000001</v>
      </c>
      <c r="M445" s="10">
        <f t="shared" si="6"/>
        <v>22.274999999999999</v>
      </c>
      <c r="N445" t="str" cm="1">
        <f t="array" ref="N445">_xlfn.IFS(I445 = "Exc", "Excelsa", I445 = "Ara", "Arabica", I445 = "Lib","Liberica",I445 = "Rob", "Robusta")</f>
        <v>Excelsa</v>
      </c>
      <c r="O445" t="str" cm="1">
        <f t="array" ref="O445">_xlfn.IFS(J445 = "M", "Medium", J445 = "L", "Light", J445 = "D","Dark")</f>
        <v>Light</v>
      </c>
      <c r="P445" t="str">
        <f>_xlfn.XLOOKUP(Orders[[#This Row],[Customer ID]], customers!$A$2:$A$1001, customers!$I$2:$I$1001, "", 0)</f>
        <v>Yes</v>
      </c>
    </row>
    <row r="446" spans="1:16" x14ac:dyDescent="0.3">
      <c r="A446" s="2" t="s">
        <v>2992</v>
      </c>
      <c r="B446" s="8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INDEX(products!$A$2:$G$49, MATCH(orders!$D446, products!$A$2:$A$49, 0), MATCH(orders!I$1, products!$A$1:$G$1, 0))</f>
        <v>Exc</v>
      </c>
      <c r="J446" t="str">
        <f>INDEX(products!$A$2:$G$49, MATCH(orders!$D446, products!$A$2:$A$49, 0), MATCH(orders!J$1, products!$A$1:$G$1, 0))</f>
        <v>M</v>
      </c>
      <c r="K446" s="1">
        <f>INDEX(products!$A$2:$G$49, MATCH(orders!$D446, products!$A$2:$A$49, 0), MATCH(orders!K$1, products!$A$1:$G$1, 0))</f>
        <v>0.2</v>
      </c>
      <c r="L446" s="5">
        <f>INDEX(products!$A$2:$G$49, MATCH(orders!$D446, products!$A$2:$A$49, 0), MATCH(orders!L$1, products!$A$1:$G$1, 0))</f>
        <v>4.125</v>
      </c>
      <c r="M446" s="10">
        <f t="shared" si="6"/>
        <v>24.75</v>
      </c>
      <c r="N446" t="str" cm="1">
        <f t="array" ref="N446">_xlfn.IFS(I446 = "Exc", "Excelsa", I446 = "Ara", "Arabica", I446 = "Lib","Liberica",I446 = "Rob", "Robusta")</f>
        <v>Excelsa</v>
      </c>
      <c r="O446" t="str" cm="1">
        <f t="array" ref="O446">_xlfn.IFS(J446 = "M", "Medium", J446 = "L", "Light", J446 = "D","Dark")</f>
        <v>Medium</v>
      </c>
      <c r="P446" t="str">
        <f>_xlfn.XLOOKUP(Orders[[#This Row],[Customer ID]], customers!$A$2:$A$1001, customers!$I$2:$I$1001, "", 0)</f>
        <v>No</v>
      </c>
    </row>
    <row r="447" spans="1:16" x14ac:dyDescent="0.3">
      <c r="A447" s="2" t="s">
        <v>2999</v>
      </c>
      <c r="B447" s="8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INDEX(products!$A$2:$G$49, MATCH(orders!$D447, products!$A$2:$A$49, 0), MATCH(orders!I$1, products!$A$1:$G$1, 0))</f>
        <v>Lib</v>
      </c>
      <c r="J447" t="str">
        <f>INDEX(products!$A$2:$G$49, MATCH(orders!$D447, products!$A$2:$A$49, 0), MATCH(orders!J$1, products!$A$1:$G$1, 0))</f>
        <v>M</v>
      </c>
      <c r="K447" s="1">
        <f>INDEX(products!$A$2:$G$49, MATCH(orders!$D447, products!$A$2:$A$49, 0), MATCH(orders!K$1, products!$A$1:$G$1, 0))</f>
        <v>2.5</v>
      </c>
      <c r="L447" s="5">
        <f>INDEX(products!$A$2:$G$49, MATCH(orders!$D447, products!$A$2:$A$49, 0), MATCH(orders!L$1, products!$A$1:$G$1, 0))</f>
        <v>33.464999999999996</v>
      </c>
      <c r="M447" s="10">
        <f t="shared" si="6"/>
        <v>66.929999999999993</v>
      </c>
      <c r="N447" t="str" cm="1">
        <f t="array" ref="N447">_xlfn.IFS(I447 = "Exc", "Excelsa", I447 = "Ara", "Arabica", I447 = "Lib","Liberica",I447 = "Rob", "Robusta")</f>
        <v>Liberica</v>
      </c>
      <c r="O447" t="str" cm="1">
        <f t="array" ref="O447">_xlfn.IFS(J447 = "M", "Medium", J447 = "L", "Light", J447 = "D","Dark")</f>
        <v>Medium</v>
      </c>
      <c r="P447" t="str">
        <f>_xlfn.XLOOKUP(Orders[[#This Row],[Customer ID]], customers!$A$2:$A$1001, customers!$I$2:$I$1001, "", 0)</f>
        <v>Yes</v>
      </c>
    </row>
    <row r="448" spans="1:16" x14ac:dyDescent="0.3">
      <c r="A448" s="2" t="s">
        <v>3004</v>
      </c>
      <c r="B448" s="8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INDEX(products!$A$2:$G$49, MATCH(orders!$D448, products!$A$2:$A$49, 0), MATCH(orders!I$1, products!$A$1:$G$1, 0))</f>
        <v>Lib</v>
      </c>
      <c r="J448" t="str">
        <f>INDEX(products!$A$2:$G$49, MATCH(orders!$D448, products!$A$2:$A$49, 0), MATCH(orders!J$1, products!$A$1:$G$1, 0))</f>
        <v>M</v>
      </c>
      <c r="K448" s="1">
        <f>INDEX(products!$A$2:$G$49, MATCH(orders!$D448, products!$A$2:$A$49, 0), MATCH(orders!K$1, products!$A$1:$G$1, 0))</f>
        <v>0.5</v>
      </c>
      <c r="L448" s="5">
        <f>INDEX(products!$A$2:$G$49, MATCH(orders!$D448, products!$A$2:$A$49, 0), MATCH(orders!L$1, products!$A$1:$G$1, 0))</f>
        <v>8.73</v>
      </c>
      <c r="M448" s="10">
        <f t="shared" si="6"/>
        <v>8.73</v>
      </c>
      <c r="N448" t="str" cm="1">
        <f t="array" ref="N448">_xlfn.IFS(I448 = "Exc", "Excelsa", I448 = "Ara", "Arabica", I448 = "Lib","Liberica",I448 = "Rob", "Robusta")</f>
        <v>Liberica</v>
      </c>
      <c r="O448" t="str" cm="1">
        <f t="array" ref="O448">_xlfn.IFS(J448 = "M", "Medium", J448 = "L", "Light", J448 = "D","Dark")</f>
        <v>Medium</v>
      </c>
      <c r="P448" t="str">
        <f>_xlfn.XLOOKUP(Orders[[#This Row],[Customer ID]], customers!$A$2:$A$1001, customers!$I$2:$I$1001, "", 0)</f>
        <v>Yes</v>
      </c>
    </row>
    <row r="449" spans="1:16" x14ac:dyDescent="0.3">
      <c r="A449" s="2" t="s">
        <v>3010</v>
      </c>
      <c r="B449" s="8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INDEX(products!$A$2:$G$49, MATCH(orders!$D449, products!$A$2:$A$49, 0), MATCH(orders!I$1, products!$A$1:$G$1, 0))</f>
        <v>Rob</v>
      </c>
      <c r="J449" t="str">
        <f>INDEX(products!$A$2:$G$49, MATCH(orders!$D449, products!$A$2:$A$49, 0), MATCH(orders!J$1, products!$A$1:$G$1, 0))</f>
        <v>M</v>
      </c>
      <c r="K449" s="1">
        <f>INDEX(products!$A$2:$G$49, MATCH(orders!$D449, products!$A$2:$A$49, 0), MATCH(orders!K$1, products!$A$1:$G$1, 0))</f>
        <v>0.5</v>
      </c>
      <c r="L449" s="5">
        <f>INDEX(products!$A$2:$G$49, MATCH(orders!$D449, products!$A$2:$A$49, 0), MATCH(orders!L$1, products!$A$1:$G$1, 0))</f>
        <v>5.97</v>
      </c>
      <c r="M449" s="10">
        <f t="shared" si="6"/>
        <v>17.91</v>
      </c>
      <c r="N449" t="str" cm="1">
        <f t="array" ref="N449">_xlfn.IFS(I449 = "Exc", "Excelsa", I449 = "Ara", "Arabica", I449 = "Lib","Liberica",I449 = "Rob", "Robusta")</f>
        <v>Robusta</v>
      </c>
      <c r="O449" t="str" cm="1">
        <f t="array" ref="O449">_xlfn.IFS(J449 = "M", "Medium", J449 = "L", "Light", J449 = "D","Dark")</f>
        <v>Medium</v>
      </c>
      <c r="P449" t="str">
        <f>_xlfn.XLOOKUP(Orders[[#This Row],[Customer ID]], customers!$A$2:$A$1001, customers!$I$2:$I$1001, "", 0)</f>
        <v>No</v>
      </c>
    </row>
    <row r="450" spans="1:16" x14ac:dyDescent="0.3">
      <c r="A450" s="2" t="s">
        <v>3015</v>
      </c>
      <c r="B450" s="8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INDEX(products!$A$2:$G$49, MATCH(orders!$D450, products!$A$2:$A$49, 0), MATCH(orders!I$1, products!$A$1:$G$1, 0))</f>
        <v>Rob</v>
      </c>
      <c r="J450" t="str">
        <f>INDEX(products!$A$2:$G$49, MATCH(orders!$D450, products!$A$2:$A$49, 0), MATCH(orders!J$1, products!$A$1:$G$1, 0))</f>
        <v>L</v>
      </c>
      <c r="K450" s="1">
        <f>INDEX(products!$A$2:$G$49, MATCH(orders!$D450, products!$A$2:$A$49, 0), MATCH(orders!K$1, products!$A$1:$G$1, 0))</f>
        <v>0.5</v>
      </c>
      <c r="L450" s="5">
        <f>INDEX(products!$A$2:$G$49, MATCH(orders!$D450, products!$A$2:$A$49, 0), MATCH(orders!L$1, products!$A$1:$G$1, 0))</f>
        <v>7.169999999999999</v>
      </c>
      <c r="M450" s="10">
        <f t="shared" si="6"/>
        <v>7.169999999999999</v>
      </c>
      <c r="N450" t="str" cm="1">
        <f t="array" ref="N450">_xlfn.IFS(I450 = "Exc", "Excelsa", I450 = "Ara", "Arabica", I450 = "Lib","Liberica",I450 = "Rob", "Robusta")</f>
        <v>Robusta</v>
      </c>
      <c r="O450" t="str" cm="1">
        <f t="array" ref="O450">_xlfn.IFS(J450 = "M", "Medium", J450 = "L", "Light", J450 = "D","Dark")</f>
        <v>Light</v>
      </c>
      <c r="P450" t="str">
        <f>_xlfn.XLOOKUP(Orders[[#This Row],[Customer ID]], customers!$A$2:$A$1001, customers!$I$2:$I$1001, "", 0)</f>
        <v>No</v>
      </c>
    </row>
    <row r="451" spans="1:16" x14ac:dyDescent="0.3">
      <c r="A451" s="2" t="s">
        <v>3021</v>
      </c>
      <c r="B451" s="8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INDEX(products!$A$2:$G$49, MATCH(orders!$D451, products!$A$2:$A$49, 0), MATCH(orders!I$1, products!$A$1:$G$1, 0))</f>
        <v>Rob</v>
      </c>
      <c r="J451" t="str">
        <f>INDEX(products!$A$2:$G$49, MATCH(orders!$D451, products!$A$2:$A$49, 0), MATCH(orders!J$1, products!$A$1:$G$1, 0))</f>
        <v>D</v>
      </c>
      <c r="K451" s="1">
        <f>INDEX(products!$A$2:$G$49, MATCH(orders!$D451, products!$A$2:$A$49, 0), MATCH(orders!K$1, products!$A$1:$G$1, 0))</f>
        <v>0.2</v>
      </c>
      <c r="L451" s="5">
        <f>INDEX(products!$A$2:$G$49, MATCH(orders!$D451, products!$A$2:$A$49, 0), MATCH(orders!L$1, products!$A$1:$G$1, 0))</f>
        <v>2.6849999999999996</v>
      </c>
      <c r="M451" s="10">
        <f t="shared" ref="M451:M514" si="7">L451*E451</f>
        <v>5.3699999999999992</v>
      </c>
      <c r="N451" t="str" cm="1">
        <f t="array" ref="N451">_xlfn.IFS(I451 = "Exc", "Excelsa", I451 = "Ara", "Arabica", I451 = "Lib","Liberica",I451 = "Rob", "Robusta")</f>
        <v>Robusta</v>
      </c>
      <c r="O451" t="str" cm="1">
        <f t="array" ref="O451">_xlfn.IFS(J451 = "M", "Medium", J451 = "L", "Light", J451 = "D","Dark")</f>
        <v>Dark</v>
      </c>
      <c r="P451" t="str">
        <f>_xlfn.XLOOKUP(Orders[[#This Row],[Customer ID]], customers!$A$2:$A$1001, customers!$I$2:$I$1001, "", 0)</f>
        <v>No</v>
      </c>
    </row>
    <row r="452" spans="1:16" x14ac:dyDescent="0.3">
      <c r="A452" s="2" t="s">
        <v>3027</v>
      </c>
      <c r="B452" s="8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INDEX(products!$A$2:$G$49, MATCH(orders!$D452, products!$A$2:$A$49, 0), MATCH(orders!I$1, products!$A$1:$G$1, 0))</f>
        <v>Lib</v>
      </c>
      <c r="J452" t="str">
        <f>INDEX(products!$A$2:$G$49, MATCH(orders!$D452, products!$A$2:$A$49, 0), MATCH(orders!J$1, products!$A$1:$G$1, 0))</f>
        <v>L</v>
      </c>
      <c r="K452" s="1">
        <f>INDEX(products!$A$2:$G$49, MATCH(orders!$D452, products!$A$2:$A$49, 0), MATCH(orders!K$1, products!$A$1:$G$1, 0))</f>
        <v>0.2</v>
      </c>
      <c r="L452" s="5">
        <f>INDEX(products!$A$2:$G$49, MATCH(orders!$D452, products!$A$2:$A$49, 0), MATCH(orders!L$1, products!$A$1:$G$1, 0))</f>
        <v>4.7549999999999999</v>
      </c>
      <c r="M452" s="10">
        <f t="shared" si="7"/>
        <v>23.774999999999999</v>
      </c>
      <c r="N452" t="str" cm="1">
        <f t="array" ref="N452">_xlfn.IFS(I452 = "Exc", "Excelsa", I452 = "Ara", "Arabica", I452 = "Lib","Liberica",I452 = "Rob", "Robusta")</f>
        <v>Liberica</v>
      </c>
      <c r="O452" t="str" cm="1">
        <f t="array" ref="O452">_xlfn.IFS(J452 = "M", "Medium", J452 = "L", "Light", J452 = "D","Dark")</f>
        <v>Light</v>
      </c>
      <c r="P452" t="str">
        <f>_xlfn.XLOOKUP(Orders[[#This Row],[Customer ID]], customers!$A$2:$A$1001, customers!$I$2:$I$1001, "", 0)</f>
        <v>No</v>
      </c>
    </row>
    <row r="453" spans="1:16" x14ac:dyDescent="0.3">
      <c r="A453" s="2" t="s">
        <v>3035</v>
      </c>
      <c r="B453" s="8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INDEX(products!$A$2:$G$49, MATCH(orders!$D453, products!$A$2:$A$49, 0), MATCH(orders!I$1, products!$A$1:$G$1, 0))</f>
        <v>Rob</v>
      </c>
      <c r="J453" t="str">
        <f>INDEX(products!$A$2:$G$49, MATCH(orders!$D453, products!$A$2:$A$49, 0), MATCH(orders!J$1, products!$A$1:$G$1, 0))</f>
        <v>D</v>
      </c>
      <c r="K453" s="1">
        <f>INDEX(products!$A$2:$G$49, MATCH(orders!$D453, products!$A$2:$A$49, 0), MATCH(orders!K$1, products!$A$1:$G$1, 0))</f>
        <v>2.5</v>
      </c>
      <c r="L453" s="5">
        <f>INDEX(products!$A$2:$G$49, MATCH(orders!$D453, products!$A$2:$A$49, 0), MATCH(orders!L$1, products!$A$1:$G$1, 0))</f>
        <v>20.584999999999997</v>
      </c>
      <c r="M453" s="10">
        <f t="shared" si="7"/>
        <v>41.169999999999995</v>
      </c>
      <c r="N453" t="str" cm="1">
        <f t="array" ref="N453">_xlfn.IFS(I453 = "Exc", "Excelsa", I453 = "Ara", "Arabica", I453 = "Lib","Liberica",I453 = "Rob", "Robusta")</f>
        <v>Robusta</v>
      </c>
      <c r="O453" t="str" cm="1">
        <f t="array" ref="O453">_xlfn.IFS(J453 = "M", "Medium", J453 = "L", "Light", J453 = "D","Dark")</f>
        <v>Dark</v>
      </c>
      <c r="P453" t="str">
        <f>_xlfn.XLOOKUP(Orders[[#This Row],[Customer ID]], customers!$A$2:$A$1001, customers!$I$2:$I$1001, "", 0)</f>
        <v>Yes</v>
      </c>
    </row>
    <row r="454" spans="1:16" x14ac:dyDescent="0.3">
      <c r="A454" s="2" t="s">
        <v>3041</v>
      </c>
      <c r="B454" s="8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INDEX(products!$A$2:$G$49, MATCH(orders!$D454, products!$A$2:$A$49, 0), MATCH(orders!I$1, products!$A$1:$G$1, 0))</f>
        <v>Ara</v>
      </c>
      <c r="J454" t="str">
        <f>INDEX(products!$A$2:$G$49, MATCH(orders!$D454, products!$A$2:$A$49, 0), MATCH(orders!J$1, products!$A$1:$G$1, 0))</f>
        <v>L</v>
      </c>
      <c r="K454" s="1">
        <f>INDEX(products!$A$2:$G$49, MATCH(orders!$D454, products!$A$2:$A$49, 0), MATCH(orders!K$1, products!$A$1:$G$1, 0))</f>
        <v>0.2</v>
      </c>
      <c r="L454" s="5">
        <f>INDEX(products!$A$2:$G$49, MATCH(orders!$D454, products!$A$2:$A$49, 0), MATCH(orders!L$1, products!$A$1:$G$1, 0))</f>
        <v>3.8849999999999998</v>
      </c>
      <c r="M454" s="10">
        <f t="shared" si="7"/>
        <v>11.654999999999999</v>
      </c>
      <c r="N454" t="str" cm="1">
        <f t="array" ref="N454">_xlfn.IFS(I454 = "Exc", "Excelsa", I454 = "Ara", "Arabica", I454 = "Lib","Liberica",I454 = "Rob", "Robusta")</f>
        <v>Arabica</v>
      </c>
      <c r="O454" t="str" cm="1">
        <f t="array" ref="O454">_xlfn.IFS(J454 = "M", "Medium", J454 = "L", "Light", J454 = "D","Dark")</f>
        <v>Light</v>
      </c>
      <c r="P454" t="str">
        <f>_xlfn.XLOOKUP(Orders[[#This Row],[Customer ID]], customers!$A$2:$A$1001, customers!$I$2:$I$1001, "", 0)</f>
        <v>No</v>
      </c>
    </row>
    <row r="455" spans="1:16" x14ac:dyDescent="0.3">
      <c r="A455" s="2" t="s">
        <v>3047</v>
      </c>
      <c r="B455" s="8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INDEX(products!$A$2:$G$49, MATCH(orders!$D455, products!$A$2:$A$49, 0), MATCH(orders!I$1, products!$A$1:$G$1, 0))</f>
        <v>Lib</v>
      </c>
      <c r="J455" t="str">
        <f>INDEX(products!$A$2:$G$49, MATCH(orders!$D455, products!$A$2:$A$49, 0), MATCH(orders!J$1, products!$A$1:$G$1, 0))</f>
        <v>L</v>
      </c>
      <c r="K455" s="1">
        <f>INDEX(products!$A$2:$G$49, MATCH(orders!$D455, products!$A$2:$A$49, 0), MATCH(orders!K$1, products!$A$1:$G$1, 0))</f>
        <v>0.5</v>
      </c>
      <c r="L455" s="5">
        <f>INDEX(products!$A$2:$G$49, MATCH(orders!$D455, products!$A$2:$A$49, 0), MATCH(orders!L$1, products!$A$1:$G$1, 0))</f>
        <v>9.51</v>
      </c>
      <c r="M455" s="10">
        <f t="shared" si="7"/>
        <v>38.04</v>
      </c>
      <c r="N455" t="str" cm="1">
        <f t="array" ref="N455">_xlfn.IFS(I455 = "Exc", "Excelsa", I455 = "Ara", "Arabica", I455 = "Lib","Liberica",I455 = "Rob", "Robusta")</f>
        <v>Liberica</v>
      </c>
      <c r="O455" t="str" cm="1">
        <f t="array" ref="O455">_xlfn.IFS(J455 = "M", "Medium", J455 = "L", "Light", J455 = "D","Dark")</f>
        <v>Light</v>
      </c>
      <c r="P455" t="str">
        <f>_xlfn.XLOOKUP(Orders[[#This Row],[Customer ID]], customers!$A$2:$A$1001, customers!$I$2:$I$1001, "", 0)</f>
        <v>No</v>
      </c>
    </row>
    <row r="456" spans="1:16" x14ac:dyDescent="0.3">
      <c r="A456" s="2" t="s">
        <v>3053</v>
      </c>
      <c r="B456" s="8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INDEX(products!$A$2:$G$49, MATCH(orders!$D456, products!$A$2:$A$49, 0), MATCH(orders!I$1, products!$A$1:$G$1, 0))</f>
        <v>Rob</v>
      </c>
      <c r="J456" t="str">
        <f>INDEX(products!$A$2:$G$49, MATCH(orders!$D456, products!$A$2:$A$49, 0), MATCH(orders!J$1, products!$A$1:$G$1, 0))</f>
        <v>D</v>
      </c>
      <c r="K456" s="1">
        <f>INDEX(products!$A$2:$G$49, MATCH(orders!$D456, products!$A$2:$A$49, 0), MATCH(orders!K$1, products!$A$1:$G$1, 0))</f>
        <v>2.5</v>
      </c>
      <c r="L456" s="5">
        <f>INDEX(products!$A$2:$G$49, MATCH(orders!$D456, products!$A$2:$A$49, 0), MATCH(orders!L$1, products!$A$1:$G$1, 0))</f>
        <v>20.584999999999997</v>
      </c>
      <c r="M456" s="10">
        <f t="shared" si="7"/>
        <v>82.339999999999989</v>
      </c>
      <c r="N456" t="str" cm="1">
        <f t="array" ref="N456">_xlfn.IFS(I456 = "Exc", "Excelsa", I456 = "Ara", "Arabica", I456 = "Lib","Liberica",I456 = "Rob", "Robusta")</f>
        <v>Robusta</v>
      </c>
      <c r="O456" t="str" cm="1">
        <f t="array" ref="O456">_xlfn.IFS(J456 = "M", "Medium", J456 = "L", "Light", J456 = "D","Dark")</f>
        <v>Dark</v>
      </c>
      <c r="P456" t="str">
        <f>_xlfn.XLOOKUP(Orders[[#This Row],[Customer ID]], customers!$A$2:$A$1001, customers!$I$2:$I$1001, "", 0)</f>
        <v>Yes</v>
      </c>
    </row>
    <row r="457" spans="1:16" x14ac:dyDescent="0.3">
      <c r="A457" s="2" t="s">
        <v>3058</v>
      </c>
      <c r="B457" s="8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INDEX(products!$A$2:$G$49, MATCH(orders!$D457, products!$A$2:$A$49, 0), MATCH(orders!I$1, products!$A$1:$G$1, 0))</f>
        <v>Lib</v>
      </c>
      <c r="J457" t="str">
        <f>INDEX(products!$A$2:$G$49, MATCH(orders!$D457, products!$A$2:$A$49, 0), MATCH(orders!J$1, products!$A$1:$G$1, 0))</f>
        <v>L</v>
      </c>
      <c r="K457" s="1">
        <f>INDEX(products!$A$2:$G$49, MATCH(orders!$D457, products!$A$2:$A$49, 0), MATCH(orders!K$1, products!$A$1:$G$1, 0))</f>
        <v>0.2</v>
      </c>
      <c r="L457" s="5">
        <f>INDEX(products!$A$2:$G$49, MATCH(orders!$D457, products!$A$2:$A$49, 0), MATCH(orders!L$1, products!$A$1:$G$1, 0))</f>
        <v>4.7549999999999999</v>
      </c>
      <c r="M457" s="10">
        <f t="shared" si="7"/>
        <v>9.51</v>
      </c>
      <c r="N457" t="str" cm="1">
        <f t="array" ref="N457">_xlfn.IFS(I457 = "Exc", "Excelsa", I457 = "Ara", "Arabica", I457 = "Lib","Liberica",I457 = "Rob", "Robusta")</f>
        <v>Liberica</v>
      </c>
      <c r="O457" t="str" cm="1">
        <f t="array" ref="O457">_xlfn.IFS(J457 = "M", "Medium", J457 = "L", "Light", J457 = "D","Dark")</f>
        <v>Light</v>
      </c>
      <c r="P457" t="str">
        <f>_xlfn.XLOOKUP(Orders[[#This Row],[Customer ID]], customers!$A$2:$A$1001, customers!$I$2:$I$1001, "", 0)</f>
        <v>Yes</v>
      </c>
    </row>
    <row r="458" spans="1:16" x14ac:dyDescent="0.3">
      <c r="A458" s="2" t="s">
        <v>3064</v>
      </c>
      <c r="B458" s="8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INDEX(products!$A$2:$G$49, MATCH(orders!$D458, products!$A$2:$A$49, 0), MATCH(orders!I$1, products!$A$1:$G$1, 0))</f>
        <v>Rob</v>
      </c>
      <c r="J458" t="str">
        <f>INDEX(products!$A$2:$G$49, MATCH(orders!$D458, products!$A$2:$A$49, 0), MATCH(orders!J$1, products!$A$1:$G$1, 0))</f>
        <v>D</v>
      </c>
      <c r="K458" s="1">
        <f>INDEX(products!$A$2:$G$49, MATCH(orders!$D458, products!$A$2:$A$49, 0), MATCH(orders!K$1, products!$A$1:$G$1, 0))</f>
        <v>2.5</v>
      </c>
      <c r="L458" s="5">
        <f>INDEX(products!$A$2:$G$49, MATCH(orders!$D458, products!$A$2:$A$49, 0), MATCH(orders!L$1, products!$A$1:$G$1, 0))</f>
        <v>20.584999999999997</v>
      </c>
      <c r="M458" s="10">
        <f t="shared" si="7"/>
        <v>41.169999999999995</v>
      </c>
      <c r="N458" t="str" cm="1">
        <f t="array" ref="N458">_xlfn.IFS(I458 = "Exc", "Excelsa", I458 = "Ara", "Arabica", I458 = "Lib","Liberica",I458 = "Rob", "Robusta")</f>
        <v>Robusta</v>
      </c>
      <c r="O458" t="str" cm="1">
        <f t="array" ref="O458">_xlfn.IFS(J458 = "M", "Medium", J458 = "L", "Light", J458 = "D","Dark")</f>
        <v>Dark</v>
      </c>
      <c r="P458" t="str">
        <f>_xlfn.XLOOKUP(Orders[[#This Row],[Customer ID]], customers!$A$2:$A$1001, customers!$I$2:$I$1001, "", 0)</f>
        <v>No</v>
      </c>
    </row>
    <row r="459" spans="1:16" x14ac:dyDescent="0.3">
      <c r="A459" s="2" t="s">
        <v>3070</v>
      </c>
      <c r="B459" s="8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INDEX(products!$A$2:$G$49, MATCH(orders!$D459, products!$A$2:$A$49, 0), MATCH(orders!I$1, products!$A$1:$G$1, 0))</f>
        <v>Lib</v>
      </c>
      <c r="J459" t="str">
        <f>INDEX(products!$A$2:$G$49, MATCH(orders!$D459, products!$A$2:$A$49, 0), MATCH(orders!J$1, products!$A$1:$G$1, 0))</f>
        <v>L</v>
      </c>
      <c r="K459" s="1">
        <f>INDEX(products!$A$2:$G$49, MATCH(orders!$D459, products!$A$2:$A$49, 0), MATCH(orders!K$1, products!$A$1:$G$1, 0))</f>
        <v>0.5</v>
      </c>
      <c r="L459" s="5">
        <f>INDEX(products!$A$2:$G$49, MATCH(orders!$D459, products!$A$2:$A$49, 0), MATCH(orders!L$1, products!$A$1:$G$1, 0))</f>
        <v>9.51</v>
      </c>
      <c r="M459" s="10">
        <f t="shared" si="7"/>
        <v>47.55</v>
      </c>
      <c r="N459" t="str" cm="1">
        <f t="array" ref="N459">_xlfn.IFS(I459 = "Exc", "Excelsa", I459 = "Ara", "Arabica", I459 = "Lib","Liberica",I459 = "Rob", "Robusta")</f>
        <v>Liberica</v>
      </c>
      <c r="O459" t="str" cm="1">
        <f t="array" ref="O459">_xlfn.IFS(J459 = "M", "Medium", J459 = "L", "Light", J459 = "D","Dark")</f>
        <v>Light</v>
      </c>
      <c r="P459" t="str">
        <f>_xlfn.XLOOKUP(Orders[[#This Row],[Customer ID]], customers!$A$2:$A$1001, customers!$I$2:$I$1001, "", 0)</f>
        <v>No</v>
      </c>
    </row>
    <row r="460" spans="1:16" x14ac:dyDescent="0.3">
      <c r="A460" s="2" t="s">
        <v>3076</v>
      </c>
      <c r="B460" s="8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INDEX(products!$A$2:$G$49, MATCH(orders!$D460, products!$A$2:$A$49, 0), MATCH(orders!I$1, products!$A$1:$G$1, 0))</f>
        <v>Ara</v>
      </c>
      <c r="J460" t="str">
        <f>INDEX(products!$A$2:$G$49, MATCH(orders!$D460, products!$A$2:$A$49, 0), MATCH(orders!J$1, products!$A$1:$G$1, 0))</f>
        <v>M</v>
      </c>
      <c r="K460" s="1">
        <f>INDEX(products!$A$2:$G$49, MATCH(orders!$D460, products!$A$2:$A$49, 0), MATCH(orders!K$1, products!$A$1:$G$1, 0))</f>
        <v>1</v>
      </c>
      <c r="L460" s="5">
        <f>INDEX(products!$A$2:$G$49, MATCH(orders!$D460, products!$A$2:$A$49, 0), MATCH(orders!L$1, products!$A$1:$G$1, 0))</f>
        <v>11.25</v>
      </c>
      <c r="M460" s="10">
        <f t="shared" si="7"/>
        <v>45</v>
      </c>
      <c r="N460" t="str" cm="1">
        <f t="array" ref="N460">_xlfn.IFS(I460 = "Exc", "Excelsa", I460 = "Ara", "Arabica", I460 = "Lib","Liberica",I460 = "Rob", "Robusta")</f>
        <v>Arabica</v>
      </c>
      <c r="O460" t="str" cm="1">
        <f t="array" ref="O460">_xlfn.IFS(J460 = "M", "Medium", J460 = "L", "Light", J460 = "D","Dark")</f>
        <v>Medium</v>
      </c>
      <c r="P460" t="str">
        <f>_xlfn.XLOOKUP(Orders[[#This Row],[Customer ID]], customers!$A$2:$A$1001, customers!$I$2:$I$1001, "", 0)</f>
        <v>No</v>
      </c>
    </row>
    <row r="461" spans="1:16" x14ac:dyDescent="0.3">
      <c r="A461" s="2" t="s">
        <v>3082</v>
      </c>
      <c r="B461" s="8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INDEX(products!$A$2:$G$49, MATCH(orders!$D461, products!$A$2:$A$49, 0), MATCH(orders!I$1, products!$A$1:$G$1, 0))</f>
        <v>Lib</v>
      </c>
      <c r="J461" t="str">
        <f>INDEX(products!$A$2:$G$49, MATCH(orders!$D461, products!$A$2:$A$49, 0), MATCH(orders!J$1, products!$A$1:$G$1, 0))</f>
        <v>L</v>
      </c>
      <c r="K461" s="1">
        <f>INDEX(products!$A$2:$G$49, MATCH(orders!$D461, products!$A$2:$A$49, 0), MATCH(orders!K$1, products!$A$1:$G$1, 0))</f>
        <v>0.2</v>
      </c>
      <c r="L461" s="5">
        <f>INDEX(products!$A$2:$G$49, MATCH(orders!$D461, products!$A$2:$A$49, 0), MATCH(orders!L$1, products!$A$1:$G$1, 0))</f>
        <v>4.7549999999999999</v>
      </c>
      <c r="M461" s="10">
        <f t="shared" si="7"/>
        <v>23.774999999999999</v>
      </c>
      <c r="N461" t="str" cm="1">
        <f t="array" ref="N461">_xlfn.IFS(I461 = "Exc", "Excelsa", I461 = "Ara", "Arabica", I461 = "Lib","Liberica",I461 = "Rob", "Robusta")</f>
        <v>Liberica</v>
      </c>
      <c r="O461" t="str" cm="1">
        <f t="array" ref="O461">_xlfn.IFS(J461 = "M", "Medium", J461 = "L", "Light", J461 = "D","Dark")</f>
        <v>Light</v>
      </c>
      <c r="P461" t="str">
        <f>_xlfn.XLOOKUP(Orders[[#This Row],[Customer ID]], customers!$A$2:$A$1001, customers!$I$2:$I$1001, "", 0)</f>
        <v>No</v>
      </c>
    </row>
    <row r="462" spans="1:16" x14ac:dyDescent="0.3">
      <c r="A462" s="2" t="s">
        <v>3088</v>
      </c>
      <c r="B462" s="8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INDEX(products!$A$2:$G$49, MATCH(orders!$D462, products!$A$2:$A$49, 0), MATCH(orders!I$1, products!$A$1:$G$1, 0))</f>
        <v>Rob</v>
      </c>
      <c r="J462" t="str">
        <f>INDEX(products!$A$2:$G$49, MATCH(orders!$D462, products!$A$2:$A$49, 0), MATCH(orders!J$1, products!$A$1:$G$1, 0))</f>
        <v>D</v>
      </c>
      <c r="K462" s="1">
        <f>INDEX(products!$A$2:$G$49, MATCH(orders!$D462, products!$A$2:$A$49, 0), MATCH(orders!K$1, products!$A$1:$G$1, 0))</f>
        <v>0.5</v>
      </c>
      <c r="L462" s="5">
        <f>INDEX(products!$A$2:$G$49, MATCH(orders!$D462, products!$A$2:$A$49, 0), MATCH(orders!L$1, products!$A$1:$G$1, 0))</f>
        <v>5.3699999999999992</v>
      </c>
      <c r="M462" s="10">
        <f t="shared" si="7"/>
        <v>16.11</v>
      </c>
      <c r="N462" t="str" cm="1">
        <f t="array" ref="N462">_xlfn.IFS(I462 = "Exc", "Excelsa", I462 = "Ara", "Arabica", I462 = "Lib","Liberica",I462 = "Rob", "Robusta")</f>
        <v>Robusta</v>
      </c>
      <c r="O462" t="str" cm="1">
        <f t="array" ref="O462">_xlfn.IFS(J462 = "M", "Medium", J462 = "L", "Light", J462 = "D","Dark")</f>
        <v>Dark</v>
      </c>
      <c r="P462" t="str">
        <f>_xlfn.XLOOKUP(Orders[[#This Row],[Customer ID]], customers!$A$2:$A$1001, customers!$I$2:$I$1001, "", 0)</f>
        <v>Yes</v>
      </c>
    </row>
    <row r="463" spans="1:16" x14ac:dyDescent="0.3">
      <c r="A463" s="2" t="s">
        <v>3094</v>
      </c>
      <c r="B463" s="8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INDEX(products!$A$2:$G$49, MATCH(orders!$D463, products!$A$2:$A$49, 0), MATCH(orders!I$1, products!$A$1:$G$1, 0))</f>
        <v>Rob</v>
      </c>
      <c r="J463" t="str">
        <f>INDEX(products!$A$2:$G$49, MATCH(orders!$D463, products!$A$2:$A$49, 0), MATCH(orders!J$1, products!$A$1:$G$1, 0))</f>
        <v>D</v>
      </c>
      <c r="K463" s="1">
        <f>INDEX(products!$A$2:$G$49, MATCH(orders!$D463, products!$A$2:$A$49, 0), MATCH(orders!K$1, products!$A$1:$G$1, 0))</f>
        <v>0.2</v>
      </c>
      <c r="L463" s="5">
        <f>INDEX(products!$A$2:$G$49, MATCH(orders!$D463, products!$A$2:$A$49, 0), MATCH(orders!L$1, products!$A$1:$G$1, 0))</f>
        <v>2.6849999999999996</v>
      </c>
      <c r="M463" s="10">
        <f t="shared" si="7"/>
        <v>10.739999999999998</v>
      </c>
      <c r="N463" t="str" cm="1">
        <f t="array" ref="N463">_xlfn.IFS(I463 = "Exc", "Excelsa", I463 = "Ara", "Arabica", I463 = "Lib","Liberica",I463 = "Rob", "Robusta")</f>
        <v>Robusta</v>
      </c>
      <c r="O463" t="str" cm="1">
        <f t="array" ref="O463">_xlfn.IFS(J463 = "M", "Medium", J463 = "L", "Light", J463 = "D","Dark")</f>
        <v>Dark</v>
      </c>
      <c r="P463" t="str">
        <f>_xlfn.XLOOKUP(Orders[[#This Row],[Customer ID]], customers!$A$2:$A$1001, customers!$I$2:$I$1001, "", 0)</f>
        <v>Yes</v>
      </c>
    </row>
    <row r="464" spans="1:16" x14ac:dyDescent="0.3">
      <c r="A464" s="2" t="s">
        <v>3100</v>
      </c>
      <c r="B464" s="8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INDEX(products!$A$2:$G$49, MATCH(orders!$D464, products!$A$2:$A$49, 0), MATCH(orders!I$1, products!$A$1:$G$1, 0))</f>
        <v>Ara</v>
      </c>
      <c r="J464" t="str">
        <f>INDEX(products!$A$2:$G$49, MATCH(orders!$D464, products!$A$2:$A$49, 0), MATCH(orders!J$1, products!$A$1:$G$1, 0))</f>
        <v>D</v>
      </c>
      <c r="K464" s="1">
        <f>INDEX(products!$A$2:$G$49, MATCH(orders!$D464, products!$A$2:$A$49, 0), MATCH(orders!K$1, products!$A$1:$G$1, 0))</f>
        <v>1</v>
      </c>
      <c r="L464" s="5">
        <f>INDEX(products!$A$2:$G$49, MATCH(orders!$D464, products!$A$2:$A$49, 0), MATCH(orders!L$1, products!$A$1:$G$1, 0))</f>
        <v>9.9499999999999993</v>
      </c>
      <c r="M464" s="10">
        <f t="shared" si="7"/>
        <v>49.75</v>
      </c>
      <c r="N464" t="str" cm="1">
        <f t="array" ref="N464">_xlfn.IFS(I464 = "Exc", "Excelsa", I464 = "Ara", "Arabica", I464 = "Lib","Liberica",I464 = "Rob", "Robusta")</f>
        <v>Arabica</v>
      </c>
      <c r="O464" t="str" cm="1">
        <f t="array" ref="O464">_xlfn.IFS(J464 = "M", "Medium", J464 = "L", "Light", J464 = "D","Dark")</f>
        <v>Dark</v>
      </c>
      <c r="P464" t="str">
        <f>_xlfn.XLOOKUP(Orders[[#This Row],[Customer ID]], customers!$A$2:$A$1001, customers!$I$2:$I$1001, "", 0)</f>
        <v>Yes</v>
      </c>
    </row>
    <row r="465" spans="1:16" x14ac:dyDescent="0.3">
      <c r="A465" s="2" t="s">
        <v>3106</v>
      </c>
      <c r="B465" s="8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INDEX(products!$A$2:$G$49, MATCH(orders!$D465, products!$A$2:$A$49, 0), MATCH(orders!I$1, products!$A$1:$G$1, 0))</f>
        <v>Exc</v>
      </c>
      <c r="J465" t="str">
        <f>INDEX(products!$A$2:$G$49, MATCH(orders!$D465, products!$A$2:$A$49, 0), MATCH(orders!J$1, products!$A$1:$G$1, 0))</f>
        <v>M</v>
      </c>
      <c r="K465" s="1">
        <f>INDEX(products!$A$2:$G$49, MATCH(orders!$D465, products!$A$2:$A$49, 0), MATCH(orders!K$1, products!$A$1:$G$1, 0))</f>
        <v>1</v>
      </c>
      <c r="L465" s="5">
        <f>INDEX(products!$A$2:$G$49, MATCH(orders!$D465, products!$A$2:$A$49, 0), MATCH(orders!L$1, products!$A$1:$G$1, 0))</f>
        <v>13.75</v>
      </c>
      <c r="M465" s="10">
        <f t="shared" si="7"/>
        <v>27.5</v>
      </c>
      <c r="N465" t="str" cm="1">
        <f t="array" ref="N465">_xlfn.IFS(I465 = "Exc", "Excelsa", I465 = "Ara", "Arabica", I465 = "Lib","Liberica",I465 = "Rob", "Robusta")</f>
        <v>Excelsa</v>
      </c>
      <c r="O465" t="str" cm="1">
        <f t="array" ref="O465">_xlfn.IFS(J465 = "M", "Medium", J465 = "L", "Light", J465 = "D","Dark")</f>
        <v>Medium</v>
      </c>
      <c r="P465" t="str">
        <f>_xlfn.XLOOKUP(Orders[[#This Row],[Customer ID]], customers!$A$2:$A$1001, customers!$I$2:$I$1001, "", 0)</f>
        <v>No</v>
      </c>
    </row>
    <row r="466" spans="1:16" x14ac:dyDescent="0.3">
      <c r="A466" s="2" t="s">
        <v>3112</v>
      </c>
      <c r="B466" s="8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INDEX(products!$A$2:$G$49, MATCH(orders!$D466, products!$A$2:$A$49, 0), MATCH(orders!I$1, products!$A$1:$G$1, 0))</f>
        <v>Lib</v>
      </c>
      <c r="J466" t="str">
        <f>INDEX(products!$A$2:$G$49, MATCH(orders!$D466, products!$A$2:$A$49, 0), MATCH(orders!J$1, products!$A$1:$G$1, 0))</f>
        <v>D</v>
      </c>
      <c r="K466" s="1">
        <f>INDEX(products!$A$2:$G$49, MATCH(orders!$D466, products!$A$2:$A$49, 0), MATCH(orders!K$1, products!$A$1:$G$1, 0))</f>
        <v>2.5</v>
      </c>
      <c r="L466" s="5">
        <f>INDEX(products!$A$2:$G$49, MATCH(orders!$D466, products!$A$2:$A$49, 0), MATCH(orders!L$1, products!$A$1:$G$1, 0))</f>
        <v>29.784999999999997</v>
      </c>
      <c r="M466" s="10">
        <f t="shared" si="7"/>
        <v>119.13999999999999</v>
      </c>
      <c r="N466" t="str" cm="1">
        <f t="array" ref="N466">_xlfn.IFS(I466 = "Exc", "Excelsa", I466 = "Ara", "Arabica", I466 = "Lib","Liberica",I466 = "Rob", "Robusta")</f>
        <v>Liberica</v>
      </c>
      <c r="O466" t="str" cm="1">
        <f t="array" ref="O466">_xlfn.IFS(J466 = "M", "Medium", J466 = "L", "Light", J466 = "D","Dark")</f>
        <v>Dark</v>
      </c>
      <c r="P466" t="str">
        <f>_xlfn.XLOOKUP(Orders[[#This Row],[Customer ID]], customers!$A$2:$A$1001, customers!$I$2:$I$1001, "", 0)</f>
        <v>No</v>
      </c>
    </row>
    <row r="467" spans="1:16" x14ac:dyDescent="0.3">
      <c r="A467" s="2" t="s">
        <v>3118</v>
      </c>
      <c r="B467" s="8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INDEX(products!$A$2:$G$49, MATCH(orders!$D467, products!$A$2:$A$49, 0), MATCH(orders!I$1, products!$A$1:$G$1, 0))</f>
        <v>Rob</v>
      </c>
      <c r="J467" t="str">
        <f>INDEX(products!$A$2:$G$49, MATCH(orders!$D467, products!$A$2:$A$49, 0), MATCH(orders!J$1, products!$A$1:$G$1, 0))</f>
        <v>D</v>
      </c>
      <c r="K467" s="1">
        <f>INDEX(products!$A$2:$G$49, MATCH(orders!$D467, products!$A$2:$A$49, 0), MATCH(orders!K$1, products!$A$1:$G$1, 0))</f>
        <v>2.5</v>
      </c>
      <c r="L467" s="5">
        <f>INDEX(products!$A$2:$G$49, MATCH(orders!$D467, products!$A$2:$A$49, 0), MATCH(orders!L$1, products!$A$1:$G$1, 0))</f>
        <v>20.584999999999997</v>
      </c>
      <c r="M467" s="10">
        <f t="shared" si="7"/>
        <v>20.584999999999997</v>
      </c>
      <c r="N467" t="str" cm="1">
        <f t="array" ref="N467">_xlfn.IFS(I467 = "Exc", "Excelsa", I467 = "Ara", "Arabica", I467 = "Lib","Liberica",I467 = "Rob", "Robusta")</f>
        <v>Robusta</v>
      </c>
      <c r="O467" t="str" cm="1">
        <f t="array" ref="O467">_xlfn.IFS(J467 = "M", "Medium", J467 = "L", "Light", J467 = "D","Dark")</f>
        <v>Dark</v>
      </c>
      <c r="P467" t="str">
        <f>_xlfn.XLOOKUP(Orders[[#This Row],[Customer ID]], customers!$A$2:$A$1001, customers!$I$2:$I$1001, "", 0)</f>
        <v>Yes</v>
      </c>
    </row>
    <row r="468" spans="1:16" x14ac:dyDescent="0.3">
      <c r="A468" s="2" t="s">
        <v>3124</v>
      </c>
      <c r="B468" s="8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INDEX(products!$A$2:$G$49, MATCH(orders!$D468, products!$A$2:$A$49, 0), MATCH(orders!I$1, products!$A$1:$G$1, 0))</f>
        <v>Ara</v>
      </c>
      <c r="J468" t="str">
        <f>INDEX(products!$A$2:$G$49, MATCH(orders!$D468, products!$A$2:$A$49, 0), MATCH(orders!J$1, products!$A$1:$G$1, 0))</f>
        <v>D</v>
      </c>
      <c r="K468" s="1">
        <f>INDEX(products!$A$2:$G$49, MATCH(orders!$D468, products!$A$2:$A$49, 0), MATCH(orders!K$1, products!$A$1:$G$1, 0))</f>
        <v>0.2</v>
      </c>
      <c r="L468" s="5">
        <f>INDEX(products!$A$2:$G$49, MATCH(orders!$D468, products!$A$2:$A$49, 0), MATCH(orders!L$1, products!$A$1:$G$1, 0))</f>
        <v>2.9849999999999999</v>
      </c>
      <c r="M468" s="10">
        <f t="shared" si="7"/>
        <v>8.9550000000000001</v>
      </c>
      <c r="N468" t="str" cm="1">
        <f t="array" ref="N468">_xlfn.IFS(I468 = "Exc", "Excelsa", I468 = "Ara", "Arabica", I468 = "Lib","Liberica",I468 = "Rob", "Robusta")</f>
        <v>Arabica</v>
      </c>
      <c r="O468" t="str" cm="1">
        <f t="array" ref="O468">_xlfn.IFS(J468 = "M", "Medium", J468 = "L", "Light", J468 = "D","Dark")</f>
        <v>Dark</v>
      </c>
      <c r="P468" t="str">
        <f>_xlfn.XLOOKUP(Orders[[#This Row],[Customer ID]], customers!$A$2:$A$1001, customers!$I$2:$I$1001, "", 0)</f>
        <v>Yes</v>
      </c>
    </row>
    <row r="469" spans="1:16" x14ac:dyDescent="0.3">
      <c r="A469" s="2" t="s">
        <v>3130</v>
      </c>
      <c r="B469" s="8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INDEX(products!$A$2:$G$49, MATCH(orders!$D469, products!$A$2:$A$49, 0), MATCH(orders!I$1, products!$A$1:$G$1, 0))</f>
        <v>Ara</v>
      </c>
      <c r="J469" t="str">
        <f>INDEX(products!$A$2:$G$49, MATCH(orders!$D469, products!$A$2:$A$49, 0), MATCH(orders!J$1, products!$A$1:$G$1, 0))</f>
        <v>D</v>
      </c>
      <c r="K469" s="1">
        <f>INDEX(products!$A$2:$G$49, MATCH(orders!$D469, products!$A$2:$A$49, 0), MATCH(orders!K$1, products!$A$1:$G$1, 0))</f>
        <v>0.5</v>
      </c>
      <c r="L469" s="5">
        <f>INDEX(products!$A$2:$G$49, MATCH(orders!$D469, products!$A$2:$A$49, 0), MATCH(orders!L$1, products!$A$1:$G$1, 0))</f>
        <v>5.97</v>
      </c>
      <c r="M469" s="10">
        <f t="shared" si="7"/>
        <v>5.97</v>
      </c>
      <c r="N469" t="str" cm="1">
        <f t="array" ref="N469">_xlfn.IFS(I469 = "Exc", "Excelsa", I469 = "Ara", "Arabica", I469 = "Lib","Liberica",I469 = "Rob", "Robusta")</f>
        <v>Arabica</v>
      </c>
      <c r="O469" t="str" cm="1">
        <f t="array" ref="O469">_xlfn.IFS(J469 = "M", "Medium", J469 = "L", "Light", J469 = "D","Dark")</f>
        <v>Dark</v>
      </c>
      <c r="P469" t="str">
        <f>_xlfn.XLOOKUP(Orders[[#This Row],[Customer ID]], customers!$A$2:$A$1001, customers!$I$2:$I$1001, "", 0)</f>
        <v>No</v>
      </c>
    </row>
    <row r="470" spans="1:16" x14ac:dyDescent="0.3">
      <c r="A470" s="2" t="s">
        <v>3136</v>
      </c>
      <c r="B470" s="8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INDEX(products!$A$2:$G$49, MATCH(orders!$D470, products!$A$2:$A$49, 0), MATCH(orders!I$1, products!$A$1:$G$1, 0))</f>
        <v>Exc</v>
      </c>
      <c r="J470" t="str">
        <f>INDEX(products!$A$2:$G$49, MATCH(orders!$D470, products!$A$2:$A$49, 0), MATCH(orders!J$1, products!$A$1:$G$1, 0))</f>
        <v>M</v>
      </c>
      <c r="K470" s="1">
        <f>INDEX(products!$A$2:$G$49, MATCH(orders!$D470, products!$A$2:$A$49, 0), MATCH(orders!K$1, products!$A$1:$G$1, 0))</f>
        <v>1</v>
      </c>
      <c r="L470" s="5">
        <f>INDEX(products!$A$2:$G$49, MATCH(orders!$D470, products!$A$2:$A$49, 0), MATCH(orders!L$1, products!$A$1:$G$1, 0))</f>
        <v>13.75</v>
      </c>
      <c r="M470" s="10">
        <f t="shared" si="7"/>
        <v>41.25</v>
      </c>
      <c r="N470" t="str" cm="1">
        <f t="array" ref="N470">_xlfn.IFS(I470 = "Exc", "Excelsa", I470 = "Ara", "Arabica", I470 = "Lib","Liberica",I470 = "Rob", "Robusta")</f>
        <v>Excelsa</v>
      </c>
      <c r="O470" t="str" cm="1">
        <f t="array" ref="O470">_xlfn.IFS(J470 = "M", "Medium", J470 = "L", "Light", J470 = "D","Dark")</f>
        <v>Medium</v>
      </c>
      <c r="P470" t="str">
        <f>_xlfn.XLOOKUP(Orders[[#This Row],[Customer ID]], customers!$A$2:$A$1001, customers!$I$2:$I$1001, "", 0)</f>
        <v>Yes</v>
      </c>
    </row>
    <row r="471" spans="1:16" x14ac:dyDescent="0.3">
      <c r="A471" s="2" t="s">
        <v>3141</v>
      </c>
      <c r="B471" s="8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INDEX(products!$A$2:$G$49, MATCH(orders!$D471, products!$A$2:$A$49, 0), MATCH(orders!I$1, products!$A$1:$G$1, 0))</f>
        <v>Exc</v>
      </c>
      <c r="J471" t="str">
        <f>INDEX(products!$A$2:$G$49, MATCH(orders!$D471, products!$A$2:$A$49, 0), MATCH(orders!J$1, products!$A$1:$G$1, 0))</f>
        <v>L</v>
      </c>
      <c r="K471" s="1">
        <f>INDEX(products!$A$2:$G$49, MATCH(orders!$D471, products!$A$2:$A$49, 0), MATCH(orders!K$1, products!$A$1:$G$1, 0))</f>
        <v>0.2</v>
      </c>
      <c r="L471" s="5">
        <f>INDEX(products!$A$2:$G$49, MATCH(orders!$D471, products!$A$2:$A$49, 0), MATCH(orders!L$1, products!$A$1:$G$1, 0))</f>
        <v>4.4550000000000001</v>
      </c>
      <c r="M471" s="10">
        <f t="shared" si="7"/>
        <v>22.274999999999999</v>
      </c>
      <c r="N471" t="str" cm="1">
        <f t="array" ref="N471">_xlfn.IFS(I471 = "Exc", "Excelsa", I471 = "Ara", "Arabica", I471 = "Lib","Liberica",I471 = "Rob", "Robusta")</f>
        <v>Excelsa</v>
      </c>
      <c r="O471" t="str" cm="1">
        <f t="array" ref="O471">_xlfn.IFS(J471 = "M", "Medium", J471 = "L", "Light", J471 = "D","Dark")</f>
        <v>Light</v>
      </c>
      <c r="P471" t="str">
        <f>_xlfn.XLOOKUP(Orders[[#This Row],[Customer ID]], customers!$A$2:$A$1001, customers!$I$2:$I$1001, "", 0)</f>
        <v>Yes</v>
      </c>
    </row>
    <row r="472" spans="1:16" x14ac:dyDescent="0.3">
      <c r="A472" s="2" t="s">
        <v>3147</v>
      </c>
      <c r="B472" s="8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INDEX(products!$A$2:$G$49, MATCH(orders!$D472, products!$A$2:$A$49, 0), MATCH(orders!I$1, products!$A$1:$G$1, 0))</f>
        <v>Ara</v>
      </c>
      <c r="J472" t="str">
        <f>INDEX(products!$A$2:$G$49, MATCH(orders!$D472, products!$A$2:$A$49, 0), MATCH(orders!J$1, products!$A$1:$G$1, 0))</f>
        <v>M</v>
      </c>
      <c r="K472" s="1">
        <f>INDEX(products!$A$2:$G$49, MATCH(orders!$D472, products!$A$2:$A$49, 0), MATCH(orders!K$1, products!$A$1:$G$1, 0))</f>
        <v>0.5</v>
      </c>
      <c r="L472" s="5">
        <f>INDEX(products!$A$2:$G$49, MATCH(orders!$D472, products!$A$2:$A$49, 0), MATCH(orders!L$1, products!$A$1:$G$1, 0))</f>
        <v>6.75</v>
      </c>
      <c r="M472" s="10">
        <f t="shared" si="7"/>
        <v>6.75</v>
      </c>
      <c r="N472" t="str" cm="1">
        <f t="array" ref="N472">_xlfn.IFS(I472 = "Exc", "Excelsa", I472 = "Ara", "Arabica", I472 = "Lib","Liberica",I472 = "Rob", "Robusta")</f>
        <v>Arabica</v>
      </c>
      <c r="O472" t="str" cm="1">
        <f t="array" ref="O472">_xlfn.IFS(J472 = "M", "Medium", J472 = "L", "Light", J472 = "D","Dark")</f>
        <v>Medium</v>
      </c>
      <c r="P472" t="str">
        <f>_xlfn.XLOOKUP(Orders[[#This Row],[Customer ID]], customers!$A$2:$A$1001, customers!$I$2:$I$1001, "", 0)</f>
        <v>Yes</v>
      </c>
    </row>
    <row r="473" spans="1:16" x14ac:dyDescent="0.3">
      <c r="A473" s="2" t="s">
        <v>3153</v>
      </c>
      <c r="B473" s="8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INDEX(products!$A$2:$G$49, MATCH(orders!$D473, products!$A$2:$A$49, 0), MATCH(orders!I$1, products!$A$1:$G$1, 0))</f>
        <v>Lib</v>
      </c>
      <c r="J473" t="str">
        <f>INDEX(products!$A$2:$G$49, MATCH(orders!$D473, products!$A$2:$A$49, 0), MATCH(orders!J$1, products!$A$1:$G$1, 0))</f>
        <v>M</v>
      </c>
      <c r="K473" s="1">
        <f>INDEX(products!$A$2:$G$49, MATCH(orders!$D473, products!$A$2:$A$49, 0), MATCH(orders!K$1, products!$A$1:$G$1, 0))</f>
        <v>2.5</v>
      </c>
      <c r="L473" s="5">
        <f>INDEX(products!$A$2:$G$49, MATCH(orders!$D473, products!$A$2:$A$49, 0), MATCH(orders!L$1, products!$A$1:$G$1, 0))</f>
        <v>33.464999999999996</v>
      </c>
      <c r="M473" s="10">
        <f t="shared" si="7"/>
        <v>133.85999999999999</v>
      </c>
      <c r="N473" t="str" cm="1">
        <f t="array" ref="N473">_xlfn.IFS(I473 = "Exc", "Excelsa", I473 = "Ara", "Arabica", I473 = "Lib","Liberica",I473 = "Rob", "Robusta")</f>
        <v>Liberica</v>
      </c>
      <c r="O473" t="str" cm="1">
        <f t="array" ref="O473">_xlfn.IFS(J473 = "M", "Medium", J473 = "L", "Light", J473 = "D","Dark")</f>
        <v>Medium</v>
      </c>
      <c r="P473" t="str">
        <f>_xlfn.XLOOKUP(Orders[[#This Row],[Customer ID]], customers!$A$2:$A$1001, customers!$I$2:$I$1001, "", 0)</f>
        <v>Yes</v>
      </c>
    </row>
    <row r="474" spans="1:16" x14ac:dyDescent="0.3">
      <c r="A474" s="2" t="s">
        <v>3158</v>
      </c>
      <c r="B474" s="8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INDEX(products!$A$2:$G$49, MATCH(orders!$D474, products!$A$2:$A$49, 0), MATCH(orders!I$1, products!$A$1:$G$1, 0))</f>
        <v>Ara</v>
      </c>
      <c r="J474" t="str">
        <f>INDEX(products!$A$2:$G$49, MATCH(orders!$D474, products!$A$2:$A$49, 0), MATCH(orders!J$1, products!$A$1:$G$1, 0))</f>
        <v>D</v>
      </c>
      <c r="K474" s="1">
        <f>INDEX(products!$A$2:$G$49, MATCH(orders!$D474, products!$A$2:$A$49, 0), MATCH(orders!K$1, products!$A$1:$G$1, 0))</f>
        <v>0.2</v>
      </c>
      <c r="L474" s="5">
        <f>INDEX(products!$A$2:$G$49, MATCH(orders!$D474, products!$A$2:$A$49, 0), MATCH(orders!L$1, products!$A$1:$G$1, 0))</f>
        <v>2.9849999999999999</v>
      </c>
      <c r="M474" s="10">
        <f t="shared" si="7"/>
        <v>5.97</v>
      </c>
      <c r="N474" t="str" cm="1">
        <f t="array" ref="N474">_xlfn.IFS(I474 = "Exc", "Excelsa", I474 = "Ara", "Arabica", I474 = "Lib","Liberica",I474 = "Rob", "Robusta")</f>
        <v>Arabica</v>
      </c>
      <c r="O474" t="str" cm="1">
        <f t="array" ref="O474">_xlfn.IFS(J474 = "M", "Medium", J474 = "L", "Light", J474 = "D","Dark")</f>
        <v>Dark</v>
      </c>
      <c r="P474" t="str">
        <f>_xlfn.XLOOKUP(Orders[[#This Row],[Customer ID]], customers!$A$2:$A$1001, customers!$I$2:$I$1001, "", 0)</f>
        <v>No</v>
      </c>
    </row>
    <row r="475" spans="1:16" x14ac:dyDescent="0.3">
      <c r="A475" s="2" t="s">
        <v>3164</v>
      </c>
      <c r="B475" s="8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INDEX(products!$A$2:$G$49, MATCH(orders!$D475, products!$A$2:$A$49, 0), MATCH(orders!I$1, products!$A$1:$G$1, 0))</f>
        <v>Ara</v>
      </c>
      <c r="J475" t="str">
        <f>INDEX(products!$A$2:$G$49, MATCH(orders!$D475, products!$A$2:$A$49, 0), MATCH(orders!J$1, products!$A$1:$G$1, 0))</f>
        <v>L</v>
      </c>
      <c r="K475" s="1">
        <f>INDEX(products!$A$2:$G$49, MATCH(orders!$D475, products!$A$2:$A$49, 0), MATCH(orders!K$1, products!$A$1:$G$1, 0))</f>
        <v>1</v>
      </c>
      <c r="L475" s="5">
        <f>INDEX(products!$A$2:$G$49, MATCH(orders!$D475, products!$A$2:$A$49, 0), MATCH(orders!L$1, products!$A$1:$G$1, 0))</f>
        <v>12.95</v>
      </c>
      <c r="M475" s="10">
        <f t="shared" si="7"/>
        <v>25.9</v>
      </c>
      <c r="N475" t="str" cm="1">
        <f t="array" ref="N475">_xlfn.IFS(I475 = "Exc", "Excelsa", I475 = "Ara", "Arabica", I475 = "Lib","Liberica",I475 = "Rob", "Robusta")</f>
        <v>Arabica</v>
      </c>
      <c r="O475" t="str" cm="1">
        <f t="array" ref="O475">_xlfn.IFS(J475 = "M", "Medium", J475 = "L", "Light", J475 = "D","Dark")</f>
        <v>Light</v>
      </c>
      <c r="P475" t="str">
        <f>_xlfn.XLOOKUP(Orders[[#This Row],[Customer ID]], customers!$A$2:$A$1001, customers!$I$2:$I$1001, "", 0)</f>
        <v>No</v>
      </c>
    </row>
    <row r="476" spans="1:16" x14ac:dyDescent="0.3">
      <c r="A476" s="2" t="s">
        <v>3170</v>
      </c>
      <c r="B476" s="8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INDEX(products!$A$2:$G$49, MATCH(orders!$D476, products!$A$2:$A$49, 0), MATCH(orders!I$1, products!$A$1:$G$1, 0))</f>
        <v>Exc</v>
      </c>
      <c r="J476" t="str">
        <f>INDEX(products!$A$2:$G$49, MATCH(orders!$D476, products!$A$2:$A$49, 0), MATCH(orders!J$1, products!$A$1:$G$1, 0))</f>
        <v>M</v>
      </c>
      <c r="K476" s="1">
        <f>INDEX(products!$A$2:$G$49, MATCH(orders!$D476, products!$A$2:$A$49, 0), MATCH(orders!K$1, products!$A$1:$G$1, 0))</f>
        <v>2.5</v>
      </c>
      <c r="L476" s="5">
        <f>INDEX(products!$A$2:$G$49, MATCH(orders!$D476, products!$A$2:$A$49, 0), MATCH(orders!L$1, products!$A$1:$G$1, 0))</f>
        <v>31.624999999999996</v>
      </c>
      <c r="M476" s="10">
        <f t="shared" si="7"/>
        <v>31.624999999999996</v>
      </c>
      <c r="N476" t="str" cm="1">
        <f t="array" ref="N476">_xlfn.IFS(I476 = "Exc", "Excelsa", I476 = "Ara", "Arabica", I476 = "Lib","Liberica",I476 = "Rob", "Robusta")</f>
        <v>Excelsa</v>
      </c>
      <c r="O476" t="str" cm="1">
        <f t="array" ref="O476">_xlfn.IFS(J476 = "M", "Medium", J476 = "L", "Light", J476 = "D","Dark")</f>
        <v>Medium</v>
      </c>
      <c r="P476" t="str">
        <f>_xlfn.XLOOKUP(Orders[[#This Row],[Customer ID]], customers!$A$2:$A$1001, customers!$I$2:$I$1001, "", 0)</f>
        <v>Yes</v>
      </c>
    </row>
    <row r="477" spans="1:16" x14ac:dyDescent="0.3">
      <c r="A477" s="2" t="s">
        <v>3176</v>
      </c>
      <c r="B477" s="8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INDEX(products!$A$2:$G$49, MATCH(orders!$D477, products!$A$2:$A$49, 0), MATCH(orders!I$1, products!$A$1:$G$1, 0))</f>
        <v>Lib</v>
      </c>
      <c r="J477" t="str">
        <f>INDEX(products!$A$2:$G$49, MATCH(orders!$D477, products!$A$2:$A$49, 0), MATCH(orders!J$1, products!$A$1:$G$1, 0))</f>
        <v>M</v>
      </c>
      <c r="K477" s="1">
        <f>INDEX(products!$A$2:$G$49, MATCH(orders!$D477, products!$A$2:$A$49, 0), MATCH(orders!K$1, products!$A$1:$G$1, 0))</f>
        <v>0.2</v>
      </c>
      <c r="L477" s="5">
        <f>INDEX(products!$A$2:$G$49, MATCH(orders!$D477, products!$A$2:$A$49, 0), MATCH(orders!L$1, products!$A$1:$G$1, 0))</f>
        <v>4.3650000000000002</v>
      </c>
      <c r="M477" s="10">
        <f t="shared" si="7"/>
        <v>8.73</v>
      </c>
      <c r="N477" t="str" cm="1">
        <f t="array" ref="N477">_xlfn.IFS(I477 = "Exc", "Excelsa", I477 = "Ara", "Arabica", I477 = "Lib","Liberica",I477 = "Rob", "Robusta")</f>
        <v>Liberica</v>
      </c>
      <c r="O477" t="str" cm="1">
        <f t="array" ref="O477">_xlfn.IFS(J477 = "M", "Medium", J477 = "L", "Light", J477 = "D","Dark")</f>
        <v>Medium</v>
      </c>
      <c r="P477" t="str">
        <f>_xlfn.XLOOKUP(Orders[[#This Row],[Customer ID]], customers!$A$2:$A$1001, customers!$I$2:$I$1001, "", 0)</f>
        <v>No</v>
      </c>
    </row>
    <row r="478" spans="1:16" x14ac:dyDescent="0.3">
      <c r="A478" s="2" t="s">
        <v>3181</v>
      </c>
      <c r="B478" s="8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INDEX(products!$A$2:$G$49, MATCH(orders!$D478, products!$A$2:$A$49, 0), MATCH(orders!I$1, products!$A$1:$G$1, 0))</f>
        <v>Exc</v>
      </c>
      <c r="J478" t="str">
        <f>INDEX(products!$A$2:$G$49, MATCH(orders!$D478, products!$A$2:$A$49, 0), MATCH(orders!J$1, products!$A$1:$G$1, 0))</f>
        <v>L</v>
      </c>
      <c r="K478" s="1">
        <f>INDEX(products!$A$2:$G$49, MATCH(orders!$D478, products!$A$2:$A$49, 0), MATCH(orders!K$1, products!$A$1:$G$1, 0))</f>
        <v>0.2</v>
      </c>
      <c r="L478" s="5">
        <f>INDEX(products!$A$2:$G$49, MATCH(orders!$D478, products!$A$2:$A$49, 0), MATCH(orders!L$1, products!$A$1:$G$1, 0))</f>
        <v>4.4550000000000001</v>
      </c>
      <c r="M478" s="10">
        <f t="shared" si="7"/>
        <v>26.73</v>
      </c>
      <c r="N478" t="str" cm="1">
        <f t="array" ref="N478">_xlfn.IFS(I478 = "Exc", "Excelsa", I478 = "Ara", "Arabica", I478 = "Lib","Liberica",I478 = "Rob", "Robusta")</f>
        <v>Excelsa</v>
      </c>
      <c r="O478" t="str" cm="1">
        <f t="array" ref="O478">_xlfn.IFS(J478 = "M", "Medium", J478 = "L", "Light", J478 = "D","Dark")</f>
        <v>Light</v>
      </c>
      <c r="P478" t="str">
        <f>_xlfn.XLOOKUP(Orders[[#This Row],[Customer ID]], customers!$A$2:$A$1001, customers!$I$2:$I$1001, "", 0)</f>
        <v>Yes</v>
      </c>
    </row>
    <row r="479" spans="1:16" x14ac:dyDescent="0.3">
      <c r="A479" s="2" t="s">
        <v>3187</v>
      </c>
      <c r="B479" s="8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INDEX(products!$A$2:$G$49, MATCH(orders!$D479, products!$A$2:$A$49, 0), MATCH(orders!I$1, products!$A$1:$G$1, 0))</f>
        <v>Lib</v>
      </c>
      <c r="J479" t="str">
        <f>INDEX(products!$A$2:$G$49, MATCH(orders!$D479, products!$A$2:$A$49, 0), MATCH(orders!J$1, products!$A$1:$G$1, 0))</f>
        <v>M</v>
      </c>
      <c r="K479" s="1">
        <f>INDEX(products!$A$2:$G$49, MATCH(orders!$D479, products!$A$2:$A$49, 0), MATCH(orders!K$1, products!$A$1:$G$1, 0))</f>
        <v>0.2</v>
      </c>
      <c r="L479" s="5">
        <f>INDEX(products!$A$2:$G$49, MATCH(orders!$D479, products!$A$2:$A$49, 0), MATCH(orders!L$1, products!$A$1:$G$1, 0))</f>
        <v>4.3650000000000002</v>
      </c>
      <c r="M479" s="10">
        <f t="shared" si="7"/>
        <v>26.19</v>
      </c>
      <c r="N479" t="str" cm="1">
        <f t="array" ref="N479">_xlfn.IFS(I479 = "Exc", "Excelsa", I479 = "Ara", "Arabica", I479 = "Lib","Liberica",I479 = "Rob", "Robusta")</f>
        <v>Liberica</v>
      </c>
      <c r="O479" t="str" cm="1">
        <f t="array" ref="O479">_xlfn.IFS(J479 = "M", "Medium", J479 = "L", "Light", J479 = "D","Dark")</f>
        <v>Medium</v>
      </c>
      <c r="P479" t="str">
        <f>_xlfn.XLOOKUP(Orders[[#This Row],[Customer ID]], customers!$A$2:$A$1001, customers!$I$2:$I$1001, "", 0)</f>
        <v>No</v>
      </c>
    </row>
    <row r="480" spans="1:16" x14ac:dyDescent="0.3">
      <c r="A480" s="2" t="s">
        <v>3193</v>
      </c>
      <c r="B480" s="8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INDEX(products!$A$2:$G$49, MATCH(orders!$D480, products!$A$2:$A$49, 0), MATCH(orders!I$1, products!$A$1:$G$1, 0))</f>
        <v>Rob</v>
      </c>
      <c r="J480" t="str">
        <f>INDEX(products!$A$2:$G$49, MATCH(orders!$D480, products!$A$2:$A$49, 0), MATCH(orders!J$1, products!$A$1:$G$1, 0))</f>
        <v>D</v>
      </c>
      <c r="K480" s="1">
        <f>INDEX(products!$A$2:$G$49, MATCH(orders!$D480, products!$A$2:$A$49, 0), MATCH(orders!K$1, products!$A$1:$G$1, 0))</f>
        <v>1</v>
      </c>
      <c r="L480" s="5">
        <f>INDEX(products!$A$2:$G$49, MATCH(orders!$D480, products!$A$2:$A$49, 0), MATCH(orders!L$1, products!$A$1:$G$1, 0))</f>
        <v>8.9499999999999993</v>
      </c>
      <c r="M480" s="10">
        <f t="shared" si="7"/>
        <v>53.699999999999996</v>
      </c>
      <c r="N480" t="str" cm="1">
        <f t="array" ref="N480">_xlfn.IFS(I480 = "Exc", "Excelsa", I480 = "Ara", "Arabica", I480 = "Lib","Liberica",I480 = "Rob", "Robusta")</f>
        <v>Robusta</v>
      </c>
      <c r="O480" t="str" cm="1">
        <f t="array" ref="O480">_xlfn.IFS(J480 = "M", "Medium", J480 = "L", "Light", J480 = "D","Dark")</f>
        <v>Dark</v>
      </c>
      <c r="P480" t="str">
        <f>_xlfn.XLOOKUP(Orders[[#This Row],[Customer ID]], customers!$A$2:$A$1001, customers!$I$2:$I$1001, "", 0)</f>
        <v>Yes</v>
      </c>
    </row>
    <row r="481" spans="1:16" x14ac:dyDescent="0.3">
      <c r="A481" s="2" t="s">
        <v>3193</v>
      </c>
      <c r="B481" s="8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INDEX(products!$A$2:$G$49, MATCH(orders!$D481, products!$A$2:$A$49, 0), MATCH(orders!I$1, products!$A$1:$G$1, 0))</f>
        <v>Exc</v>
      </c>
      <c r="J481" t="str">
        <f>INDEX(products!$A$2:$G$49, MATCH(orders!$D481, products!$A$2:$A$49, 0), MATCH(orders!J$1, products!$A$1:$G$1, 0))</f>
        <v>M</v>
      </c>
      <c r="K481" s="1">
        <f>INDEX(products!$A$2:$G$49, MATCH(orders!$D481, products!$A$2:$A$49, 0), MATCH(orders!K$1, products!$A$1:$G$1, 0))</f>
        <v>2.5</v>
      </c>
      <c r="L481" s="5">
        <f>INDEX(products!$A$2:$G$49, MATCH(orders!$D481, products!$A$2:$A$49, 0), MATCH(orders!L$1, products!$A$1:$G$1, 0))</f>
        <v>31.624999999999996</v>
      </c>
      <c r="M481" s="10">
        <f t="shared" si="7"/>
        <v>126.49999999999999</v>
      </c>
      <c r="N481" t="str" cm="1">
        <f t="array" ref="N481">_xlfn.IFS(I481 = "Exc", "Excelsa", I481 = "Ara", "Arabica", I481 = "Lib","Liberica",I481 = "Rob", "Robusta")</f>
        <v>Excelsa</v>
      </c>
      <c r="O481" t="str" cm="1">
        <f t="array" ref="O481">_xlfn.IFS(J481 = "M", "Medium", J481 = "L", "Light", J481 = "D","Dark")</f>
        <v>Medium</v>
      </c>
      <c r="P481" t="str">
        <f>_xlfn.XLOOKUP(Orders[[#This Row],[Customer ID]], customers!$A$2:$A$1001, customers!$I$2:$I$1001, "", 0)</f>
        <v>Yes</v>
      </c>
    </row>
    <row r="482" spans="1:16" x14ac:dyDescent="0.3">
      <c r="A482" s="2" t="s">
        <v>3193</v>
      </c>
      <c r="B482" s="8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INDEX(products!$A$2:$G$49, MATCH(orders!$D482, products!$A$2:$A$49, 0), MATCH(orders!I$1, products!$A$1:$G$1, 0))</f>
        <v>Exc</v>
      </c>
      <c r="J482" t="str">
        <f>INDEX(products!$A$2:$G$49, MATCH(orders!$D482, products!$A$2:$A$49, 0), MATCH(orders!J$1, products!$A$1:$G$1, 0))</f>
        <v>M</v>
      </c>
      <c r="K482" s="1">
        <f>INDEX(products!$A$2:$G$49, MATCH(orders!$D482, products!$A$2:$A$49, 0), MATCH(orders!K$1, products!$A$1:$G$1, 0))</f>
        <v>0.2</v>
      </c>
      <c r="L482" s="5">
        <f>INDEX(products!$A$2:$G$49, MATCH(orders!$D482, products!$A$2:$A$49, 0), MATCH(orders!L$1, products!$A$1:$G$1, 0))</f>
        <v>4.125</v>
      </c>
      <c r="M482" s="10">
        <f t="shared" si="7"/>
        <v>4.125</v>
      </c>
      <c r="N482" t="str" cm="1">
        <f t="array" ref="N482">_xlfn.IFS(I482 = "Exc", "Excelsa", I482 = "Ara", "Arabica", I482 = "Lib","Liberica",I482 = "Rob", "Robusta")</f>
        <v>Excelsa</v>
      </c>
      <c r="O482" t="str" cm="1">
        <f t="array" ref="O482">_xlfn.IFS(J482 = "M", "Medium", J482 = "L", "Light", J482 = "D","Dark")</f>
        <v>Medium</v>
      </c>
      <c r="P482" t="str">
        <f>_xlfn.XLOOKUP(Orders[[#This Row],[Customer ID]], customers!$A$2:$A$1001, customers!$I$2:$I$1001, "", 0)</f>
        <v>Yes</v>
      </c>
    </row>
    <row r="483" spans="1:16" x14ac:dyDescent="0.3">
      <c r="A483" s="2" t="s">
        <v>3208</v>
      </c>
      <c r="B483" s="8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INDEX(products!$A$2:$G$49, MATCH(orders!$D483, products!$A$2:$A$49, 0), MATCH(orders!I$1, products!$A$1:$G$1, 0))</f>
        <v>Rob</v>
      </c>
      <c r="J483" t="str">
        <f>INDEX(products!$A$2:$G$49, MATCH(orders!$D483, products!$A$2:$A$49, 0), MATCH(orders!J$1, products!$A$1:$G$1, 0))</f>
        <v>L</v>
      </c>
      <c r="K483" s="1">
        <f>INDEX(products!$A$2:$G$49, MATCH(orders!$D483, products!$A$2:$A$49, 0), MATCH(orders!K$1, products!$A$1:$G$1, 0))</f>
        <v>1</v>
      </c>
      <c r="L483" s="5">
        <f>INDEX(products!$A$2:$G$49, MATCH(orders!$D483, products!$A$2:$A$49, 0), MATCH(orders!L$1, products!$A$1:$G$1, 0))</f>
        <v>11.95</v>
      </c>
      <c r="M483" s="10">
        <f t="shared" si="7"/>
        <v>23.9</v>
      </c>
      <c r="N483" t="str" cm="1">
        <f t="array" ref="N483">_xlfn.IFS(I483 = "Exc", "Excelsa", I483 = "Ara", "Arabica", I483 = "Lib","Liberica",I483 = "Rob", "Robusta")</f>
        <v>Robusta</v>
      </c>
      <c r="O483" t="str" cm="1">
        <f t="array" ref="O483">_xlfn.IFS(J483 = "M", "Medium", J483 = "L", "Light", J483 = "D","Dark")</f>
        <v>Light</v>
      </c>
      <c r="P483" t="str">
        <f>_xlfn.XLOOKUP(Orders[[#This Row],[Customer ID]], customers!$A$2:$A$1001, customers!$I$2:$I$1001, "", 0)</f>
        <v>No</v>
      </c>
    </row>
    <row r="484" spans="1:16" x14ac:dyDescent="0.3">
      <c r="A484" s="2" t="s">
        <v>3214</v>
      </c>
      <c r="B484" s="8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INDEX(products!$A$2:$G$49, MATCH(orders!$D484, products!$A$2:$A$49, 0), MATCH(orders!I$1, products!$A$1:$G$1, 0))</f>
        <v>Exc</v>
      </c>
      <c r="J484" t="str">
        <f>INDEX(products!$A$2:$G$49, MATCH(orders!$D484, products!$A$2:$A$49, 0), MATCH(orders!J$1, products!$A$1:$G$1, 0))</f>
        <v>D</v>
      </c>
      <c r="K484" s="1">
        <f>INDEX(products!$A$2:$G$49, MATCH(orders!$D484, products!$A$2:$A$49, 0), MATCH(orders!K$1, products!$A$1:$G$1, 0))</f>
        <v>2.5</v>
      </c>
      <c r="L484" s="5">
        <f>INDEX(products!$A$2:$G$49, MATCH(orders!$D484, products!$A$2:$A$49, 0), MATCH(orders!L$1, products!$A$1:$G$1, 0))</f>
        <v>27.945</v>
      </c>
      <c r="M484" s="10">
        <f t="shared" si="7"/>
        <v>139.72499999999999</v>
      </c>
      <c r="N484" t="str" cm="1">
        <f t="array" ref="N484">_xlfn.IFS(I484 = "Exc", "Excelsa", I484 = "Ara", "Arabica", I484 = "Lib","Liberica",I484 = "Rob", "Robusta")</f>
        <v>Excelsa</v>
      </c>
      <c r="O484" t="str" cm="1">
        <f t="array" ref="O484">_xlfn.IFS(J484 = "M", "Medium", J484 = "L", "Light", J484 = "D","Dark")</f>
        <v>Dark</v>
      </c>
      <c r="P484" t="str">
        <f>_xlfn.XLOOKUP(Orders[[#This Row],[Customer ID]], customers!$A$2:$A$1001, customers!$I$2:$I$1001, "", 0)</f>
        <v>Yes</v>
      </c>
    </row>
    <row r="485" spans="1:16" x14ac:dyDescent="0.3">
      <c r="A485" s="2" t="s">
        <v>3220</v>
      </c>
      <c r="B485" s="8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INDEX(products!$A$2:$G$49, MATCH(orders!$D485, products!$A$2:$A$49, 0), MATCH(orders!I$1, products!$A$1:$G$1, 0))</f>
        <v>Lib</v>
      </c>
      <c r="J485" t="str">
        <f>INDEX(products!$A$2:$G$49, MATCH(orders!$D485, products!$A$2:$A$49, 0), MATCH(orders!J$1, products!$A$1:$G$1, 0))</f>
        <v>D</v>
      </c>
      <c r="K485" s="1">
        <f>INDEX(products!$A$2:$G$49, MATCH(orders!$D485, products!$A$2:$A$49, 0), MATCH(orders!K$1, products!$A$1:$G$1, 0))</f>
        <v>2.5</v>
      </c>
      <c r="L485" s="5">
        <f>INDEX(products!$A$2:$G$49, MATCH(orders!$D485, products!$A$2:$A$49, 0), MATCH(orders!L$1, products!$A$1:$G$1, 0))</f>
        <v>29.784999999999997</v>
      </c>
      <c r="M485" s="10">
        <f t="shared" si="7"/>
        <v>59.569999999999993</v>
      </c>
      <c r="N485" t="str" cm="1">
        <f t="array" ref="N485">_xlfn.IFS(I485 = "Exc", "Excelsa", I485 = "Ara", "Arabica", I485 = "Lib","Liberica",I485 = "Rob", "Robusta")</f>
        <v>Liberica</v>
      </c>
      <c r="O485" t="str" cm="1">
        <f t="array" ref="O485">_xlfn.IFS(J485 = "M", "Medium", J485 = "L", "Light", J485 = "D","Dark")</f>
        <v>Dark</v>
      </c>
      <c r="P485" t="str">
        <f>_xlfn.XLOOKUP(Orders[[#This Row],[Customer ID]], customers!$A$2:$A$1001, customers!$I$2:$I$1001, "", 0)</f>
        <v>Yes</v>
      </c>
    </row>
    <row r="486" spans="1:16" x14ac:dyDescent="0.3">
      <c r="A486" s="2" t="s">
        <v>3225</v>
      </c>
      <c r="B486" s="8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INDEX(products!$A$2:$G$49, MATCH(orders!$D486, products!$A$2:$A$49, 0), MATCH(orders!I$1, products!$A$1:$G$1, 0))</f>
        <v>Lib</v>
      </c>
      <c r="J486" t="str">
        <f>INDEX(products!$A$2:$G$49, MATCH(orders!$D486, products!$A$2:$A$49, 0), MATCH(orders!J$1, products!$A$1:$G$1, 0))</f>
        <v>L</v>
      </c>
      <c r="K486" s="1">
        <f>INDEX(products!$A$2:$G$49, MATCH(orders!$D486, products!$A$2:$A$49, 0), MATCH(orders!K$1, products!$A$1:$G$1, 0))</f>
        <v>0.5</v>
      </c>
      <c r="L486" s="5">
        <f>INDEX(products!$A$2:$G$49, MATCH(orders!$D486, products!$A$2:$A$49, 0), MATCH(orders!L$1, products!$A$1:$G$1, 0))</f>
        <v>9.51</v>
      </c>
      <c r="M486" s="10">
        <f t="shared" si="7"/>
        <v>57.06</v>
      </c>
      <c r="N486" t="str" cm="1">
        <f t="array" ref="N486">_xlfn.IFS(I486 = "Exc", "Excelsa", I486 = "Ara", "Arabica", I486 = "Lib","Liberica",I486 = "Rob", "Robusta")</f>
        <v>Liberica</v>
      </c>
      <c r="O486" t="str" cm="1">
        <f t="array" ref="O486">_xlfn.IFS(J486 = "M", "Medium", J486 = "L", "Light", J486 = "D","Dark")</f>
        <v>Light</v>
      </c>
      <c r="P486" t="str">
        <f>_xlfn.XLOOKUP(Orders[[#This Row],[Customer ID]], customers!$A$2:$A$1001, customers!$I$2:$I$1001, "", 0)</f>
        <v>No</v>
      </c>
    </row>
    <row r="487" spans="1:16" x14ac:dyDescent="0.3">
      <c r="A487" s="2" t="s">
        <v>3230</v>
      </c>
      <c r="B487" s="8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INDEX(products!$A$2:$G$49, MATCH(orders!$D487, products!$A$2:$A$49, 0), MATCH(orders!I$1, products!$A$1:$G$1, 0))</f>
        <v>Rob</v>
      </c>
      <c r="J487" t="str">
        <f>INDEX(products!$A$2:$G$49, MATCH(orders!$D487, products!$A$2:$A$49, 0), MATCH(orders!J$1, products!$A$1:$G$1, 0))</f>
        <v>L</v>
      </c>
      <c r="K487" s="1">
        <f>INDEX(products!$A$2:$G$49, MATCH(orders!$D487, products!$A$2:$A$49, 0), MATCH(orders!K$1, products!$A$1:$G$1, 0))</f>
        <v>0.2</v>
      </c>
      <c r="L487" s="5">
        <f>INDEX(products!$A$2:$G$49, MATCH(orders!$D487, products!$A$2:$A$49, 0), MATCH(orders!L$1, products!$A$1:$G$1, 0))</f>
        <v>3.5849999999999995</v>
      </c>
      <c r="M487" s="10">
        <f t="shared" si="7"/>
        <v>21.509999999999998</v>
      </c>
      <c r="N487" t="str" cm="1">
        <f t="array" ref="N487">_xlfn.IFS(I487 = "Exc", "Excelsa", I487 = "Ara", "Arabica", I487 = "Lib","Liberica",I487 = "Rob", "Robusta")</f>
        <v>Robusta</v>
      </c>
      <c r="O487" t="str" cm="1">
        <f t="array" ref="O487">_xlfn.IFS(J487 = "M", "Medium", J487 = "L", "Light", J487 = "D","Dark")</f>
        <v>Light</v>
      </c>
      <c r="P487" t="str">
        <f>_xlfn.XLOOKUP(Orders[[#This Row],[Customer ID]], customers!$A$2:$A$1001, customers!$I$2:$I$1001, "", 0)</f>
        <v>Yes</v>
      </c>
    </row>
    <row r="488" spans="1:16" x14ac:dyDescent="0.3">
      <c r="A488" s="2" t="s">
        <v>3236</v>
      </c>
      <c r="B488" s="8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INDEX(products!$A$2:$G$49, MATCH(orders!$D488, products!$A$2:$A$49, 0), MATCH(orders!I$1, products!$A$1:$G$1, 0))</f>
        <v>Lib</v>
      </c>
      <c r="J488" t="str">
        <f>INDEX(products!$A$2:$G$49, MATCH(orders!$D488, products!$A$2:$A$49, 0), MATCH(orders!J$1, products!$A$1:$G$1, 0))</f>
        <v>M</v>
      </c>
      <c r="K488" s="1">
        <f>INDEX(products!$A$2:$G$49, MATCH(orders!$D488, products!$A$2:$A$49, 0), MATCH(orders!K$1, products!$A$1:$G$1, 0))</f>
        <v>0.5</v>
      </c>
      <c r="L488" s="5">
        <f>INDEX(products!$A$2:$G$49, MATCH(orders!$D488, products!$A$2:$A$49, 0), MATCH(orders!L$1, products!$A$1:$G$1, 0))</f>
        <v>8.73</v>
      </c>
      <c r="M488" s="10">
        <f t="shared" si="7"/>
        <v>52.38</v>
      </c>
      <c r="N488" t="str" cm="1">
        <f t="array" ref="N488">_xlfn.IFS(I488 = "Exc", "Excelsa", I488 = "Ara", "Arabica", I488 = "Lib","Liberica",I488 = "Rob", "Robusta")</f>
        <v>Liberica</v>
      </c>
      <c r="O488" t="str" cm="1">
        <f t="array" ref="O488">_xlfn.IFS(J488 = "M", "Medium", J488 = "L", "Light", J488 = "D","Dark")</f>
        <v>Medium</v>
      </c>
      <c r="P488" t="str">
        <f>_xlfn.XLOOKUP(Orders[[#This Row],[Customer ID]], customers!$A$2:$A$1001, customers!$I$2:$I$1001, "", 0)</f>
        <v>Yes</v>
      </c>
    </row>
    <row r="489" spans="1:16" x14ac:dyDescent="0.3">
      <c r="A489" s="2" t="s">
        <v>3242</v>
      </c>
      <c r="B489" s="8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INDEX(products!$A$2:$G$49, MATCH(orders!$D489, products!$A$2:$A$49, 0), MATCH(orders!I$1, products!$A$1:$G$1, 0))</f>
        <v>Exc</v>
      </c>
      <c r="J489" t="str">
        <f>INDEX(products!$A$2:$G$49, MATCH(orders!$D489, products!$A$2:$A$49, 0), MATCH(orders!J$1, products!$A$1:$G$1, 0))</f>
        <v>D</v>
      </c>
      <c r="K489" s="1">
        <f>INDEX(products!$A$2:$G$49, MATCH(orders!$D489, products!$A$2:$A$49, 0), MATCH(orders!K$1, products!$A$1:$G$1, 0))</f>
        <v>1</v>
      </c>
      <c r="L489" s="5">
        <f>INDEX(products!$A$2:$G$49, MATCH(orders!$D489, products!$A$2:$A$49, 0), MATCH(orders!L$1, products!$A$1:$G$1, 0))</f>
        <v>12.15</v>
      </c>
      <c r="M489" s="10">
        <f t="shared" si="7"/>
        <v>72.900000000000006</v>
      </c>
      <c r="N489" t="str" cm="1">
        <f t="array" ref="N489">_xlfn.IFS(I489 = "Exc", "Excelsa", I489 = "Ara", "Arabica", I489 = "Lib","Liberica",I489 = "Rob", "Robusta")</f>
        <v>Excelsa</v>
      </c>
      <c r="O489" t="str" cm="1">
        <f t="array" ref="O489">_xlfn.IFS(J489 = "M", "Medium", J489 = "L", "Light", J489 = "D","Dark")</f>
        <v>Dark</v>
      </c>
      <c r="P489" t="str">
        <f>_xlfn.XLOOKUP(Orders[[#This Row],[Customer ID]], customers!$A$2:$A$1001, customers!$I$2:$I$1001, "", 0)</f>
        <v>No</v>
      </c>
    </row>
    <row r="490" spans="1:16" x14ac:dyDescent="0.3">
      <c r="A490" s="2" t="s">
        <v>3248</v>
      </c>
      <c r="B490" s="8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INDEX(products!$A$2:$G$49, MATCH(orders!$D490, products!$A$2:$A$49, 0), MATCH(orders!I$1, products!$A$1:$G$1, 0))</f>
        <v>Rob</v>
      </c>
      <c r="J490" t="str">
        <f>INDEX(products!$A$2:$G$49, MATCH(orders!$D490, products!$A$2:$A$49, 0), MATCH(orders!J$1, products!$A$1:$G$1, 0))</f>
        <v>M</v>
      </c>
      <c r="K490" s="1">
        <f>INDEX(products!$A$2:$G$49, MATCH(orders!$D490, products!$A$2:$A$49, 0), MATCH(orders!K$1, products!$A$1:$G$1, 0))</f>
        <v>0.2</v>
      </c>
      <c r="L490" s="5">
        <f>INDEX(products!$A$2:$G$49, MATCH(orders!$D490, products!$A$2:$A$49, 0), MATCH(orders!L$1, products!$A$1:$G$1, 0))</f>
        <v>2.9849999999999999</v>
      </c>
      <c r="M490" s="10">
        <f t="shared" si="7"/>
        <v>14.924999999999999</v>
      </c>
      <c r="N490" t="str" cm="1">
        <f t="array" ref="N490">_xlfn.IFS(I490 = "Exc", "Excelsa", I490 = "Ara", "Arabica", I490 = "Lib","Liberica",I490 = "Rob", "Robusta")</f>
        <v>Robusta</v>
      </c>
      <c r="O490" t="str" cm="1">
        <f t="array" ref="O490">_xlfn.IFS(J490 = "M", "Medium", J490 = "L", "Light", J490 = "D","Dark")</f>
        <v>Medium</v>
      </c>
      <c r="P490" t="str">
        <f>_xlfn.XLOOKUP(Orders[[#This Row],[Customer ID]], customers!$A$2:$A$1001, customers!$I$2:$I$1001, "", 0)</f>
        <v>Yes</v>
      </c>
    </row>
    <row r="491" spans="1:16" x14ac:dyDescent="0.3">
      <c r="A491" s="2" t="s">
        <v>3254</v>
      </c>
      <c r="B491" s="8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INDEX(products!$A$2:$G$49, MATCH(orders!$D491, products!$A$2:$A$49, 0), MATCH(orders!I$1, products!$A$1:$G$1, 0))</f>
        <v>Lib</v>
      </c>
      <c r="J491" t="str">
        <f>INDEX(products!$A$2:$G$49, MATCH(orders!$D491, products!$A$2:$A$49, 0), MATCH(orders!J$1, products!$A$1:$G$1, 0))</f>
        <v>L</v>
      </c>
      <c r="K491" s="1">
        <f>INDEX(products!$A$2:$G$49, MATCH(orders!$D491, products!$A$2:$A$49, 0), MATCH(orders!K$1, products!$A$1:$G$1, 0))</f>
        <v>1</v>
      </c>
      <c r="L491" s="5">
        <f>INDEX(products!$A$2:$G$49, MATCH(orders!$D491, products!$A$2:$A$49, 0), MATCH(orders!L$1, products!$A$1:$G$1, 0))</f>
        <v>15.85</v>
      </c>
      <c r="M491" s="10">
        <f t="shared" si="7"/>
        <v>95.1</v>
      </c>
      <c r="N491" t="str" cm="1">
        <f t="array" ref="N491">_xlfn.IFS(I491 = "Exc", "Excelsa", I491 = "Ara", "Arabica", I491 = "Lib","Liberica",I491 = "Rob", "Robusta")</f>
        <v>Liberica</v>
      </c>
      <c r="O491" t="str" cm="1">
        <f t="array" ref="O491">_xlfn.IFS(J491 = "M", "Medium", J491 = "L", "Light", J491 = "D","Dark")</f>
        <v>Light</v>
      </c>
      <c r="P491" t="str">
        <f>_xlfn.XLOOKUP(Orders[[#This Row],[Customer ID]], customers!$A$2:$A$1001, customers!$I$2:$I$1001, "", 0)</f>
        <v>No</v>
      </c>
    </row>
    <row r="492" spans="1:16" x14ac:dyDescent="0.3">
      <c r="A492" s="2" t="s">
        <v>3260</v>
      </c>
      <c r="B492" s="8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INDEX(products!$A$2:$G$49, MATCH(orders!$D492, products!$A$2:$A$49, 0), MATCH(orders!I$1, products!$A$1:$G$1, 0))</f>
        <v>Lib</v>
      </c>
      <c r="J492" t="str">
        <f>INDEX(products!$A$2:$G$49, MATCH(orders!$D492, products!$A$2:$A$49, 0), MATCH(orders!J$1, products!$A$1:$G$1, 0))</f>
        <v>D</v>
      </c>
      <c r="K492" s="1">
        <f>INDEX(products!$A$2:$G$49, MATCH(orders!$D492, products!$A$2:$A$49, 0), MATCH(orders!K$1, products!$A$1:$G$1, 0))</f>
        <v>0.5</v>
      </c>
      <c r="L492" s="5">
        <f>INDEX(products!$A$2:$G$49, MATCH(orders!$D492, products!$A$2:$A$49, 0), MATCH(orders!L$1, products!$A$1:$G$1, 0))</f>
        <v>7.77</v>
      </c>
      <c r="M492" s="10">
        <f t="shared" si="7"/>
        <v>15.54</v>
      </c>
      <c r="N492" t="str" cm="1">
        <f t="array" ref="N492">_xlfn.IFS(I492 = "Exc", "Excelsa", I492 = "Ara", "Arabica", I492 = "Lib","Liberica",I492 = "Rob", "Robusta")</f>
        <v>Liberica</v>
      </c>
      <c r="O492" t="str" cm="1">
        <f t="array" ref="O492">_xlfn.IFS(J492 = "M", "Medium", J492 = "L", "Light", J492 = "D","Dark")</f>
        <v>Dark</v>
      </c>
      <c r="P492" t="str">
        <f>_xlfn.XLOOKUP(Orders[[#This Row],[Customer ID]], customers!$A$2:$A$1001, customers!$I$2:$I$1001, "", 0)</f>
        <v>No</v>
      </c>
    </row>
    <row r="493" spans="1:16" x14ac:dyDescent="0.3">
      <c r="A493" s="2" t="s">
        <v>3266</v>
      </c>
      <c r="B493" s="8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INDEX(products!$A$2:$G$49, MATCH(orders!$D493, products!$A$2:$A$49, 0), MATCH(orders!I$1, products!$A$1:$G$1, 0))</f>
        <v>Lib</v>
      </c>
      <c r="J493" t="str">
        <f>INDEX(products!$A$2:$G$49, MATCH(orders!$D493, products!$A$2:$A$49, 0), MATCH(orders!J$1, products!$A$1:$G$1, 0))</f>
        <v>D</v>
      </c>
      <c r="K493" s="1">
        <f>INDEX(products!$A$2:$G$49, MATCH(orders!$D493, products!$A$2:$A$49, 0), MATCH(orders!K$1, products!$A$1:$G$1, 0))</f>
        <v>0.2</v>
      </c>
      <c r="L493" s="5">
        <f>INDEX(products!$A$2:$G$49, MATCH(orders!$D493, products!$A$2:$A$49, 0), MATCH(orders!L$1, products!$A$1:$G$1, 0))</f>
        <v>3.8849999999999998</v>
      </c>
      <c r="M493" s="10">
        <f t="shared" si="7"/>
        <v>23.31</v>
      </c>
      <c r="N493" t="str" cm="1">
        <f t="array" ref="N493">_xlfn.IFS(I493 = "Exc", "Excelsa", I493 = "Ara", "Arabica", I493 = "Lib","Liberica",I493 = "Rob", "Robusta")</f>
        <v>Liberica</v>
      </c>
      <c r="O493" t="str" cm="1">
        <f t="array" ref="O493">_xlfn.IFS(J493 = "M", "Medium", J493 = "L", "Light", J493 = "D","Dark")</f>
        <v>Dark</v>
      </c>
      <c r="P493" t="str">
        <f>_xlfn.XLOOKUP(Orders[[#This Row],[Customer ID]], customers!$A$2:$A$1001, customers!$I$2:$I$1001, "", 0)</f>
        <v>No</v>
      </c>
    </row>
    <row r="494" spans="1:16" x14ac:dyDescent="0.3">
      <c r="A494" s="2" t="s">
        <v>3271</v>
      </c>
      <c r="B494" s="8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INDEX(products!$A$2:$G$49, MATCH(orders!$D494, products!$A$2:$A$49, 0), MATCH(orders!I$1, products!$A$1:$G$1, 0))</f>
        <v>Exc</v>
      </c>
      <c r="J494" t="str">
        <f>INDEX(products!$A$2:$G$49, MATCH(orders!$D494, products!$A$2:$A$49, 0), MATCH(orders!J$1, products!$A$1:$G$1, 0))</f>
        <v>M</v>
      </c>
      <c r="K494" s="1">
        <f>INDEX(products!$A$2:$G$49, MATCH(orders!$D494, products!$A$2:$A$49, 0), MATCH(orders!K$1, products!$A$1:$G$1, 0))</f>
        <v>0.2</v>
      </c>
      <c r="L494" s="5">
        <f>INDEX(products!$A$2:$G$49, MATCH(orders!$D494, products!$A$2:$A$49, 0), MATCH(orders!L$1, products!$A$1:$G$1, 0))</f>
        <v>4.125</v>
      </c>
      <c r="M494" s="10">
        <f t="shared" si="7"/>
        <v>4.125</v>
      </c>
      <c r="N494" t="str" cm="1">
        <f t="array" ref="N494">_xlfn.IFS(I494 = "Exc", "Excelsa", I494 = "Ara", "Arabica", I494 = "Lib","Liberica",I494 = "Rob", "Robusta")</f>
        <v>Excelsa</v>
      </c>
      <c r="O494" t="str" cm="1">
        <f t="array" ref="O494">_xlfn.IFS(J494 = "M", "Medium", J494 = "L", "Light", J494 = "D","Dark")</f>
        <v>Medium</v>
      </c>
      <c r="P494" t="str">
        <f>_xlfn.XLOOKUP(Orders[[#This Row],[Customer ID]], customers!$A$2:$A$1001, customers!$I$2:$I$1001, "", 0)</f>
        <v>Yes</v>
      </c>
    </row>
    <row r="495" spans="1:16" x14ac:dyDescent="0.3">
      <c r="A495" s="2" t="s">
        <v>3277</v>
      </c>
      <c r="B495" s="8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INDEX(products!$A$2:$G$49, MATCH(orders!$D495, products!$A$2:$A$49, 0), MATCH(orders!I$1, products!$A$1:$G$1, 0))</f>
        <v>Rob</v>
      </c>
      <c r="J495" t="str">
        <f>INDEX(products!$A$2:$G$49, MATCH(orders!$D495, products!$A$2:$A$49, 0), MATCH(orders!J$1, products!$A$1:$G$1, 0))</f>
        <v>M</v>
      </c>
      <c r="K495" s="1">
        <f>INDEX(products!$A$2:$G$49, MATCH(orders!$D495, products!$A$2:$A$49, 0), MATCH(orders!K$1, products!$A$1:$G$1, 0))</f>
        <v>0.5</v>
      </c>
      <c r="L495" s="5">
        <f>INDEX(products!$A$2:$G$49, MATCH(orders!$D495, products!$A$2:$A$49, 0), MATCH(orders!L$1, products!$A$1:$G$1, 0))</f>
        <v>5.97</v>
      </c>
      <c r="M495" s="10">
        <f t="shared" si="7"/>
        <v>35.82</v>
      </c>
      <c r="N495" t="str" cm="1">
        <f t="array" ref="N495">_xlfn.IFS(I495 = "Exc", "Excelsa", I495 = "Ara", "Arabica", I495 = "Lib","Liberica",I495 = "Rob", "Robusta")</f>
        <v>Robusta</v>
      </c>
      <c r="O495" t="str" cm="1">
        <f t="array" ref="O495">_xlfn.IFS(J495 = "M", "Medium", J495 = "L", "Light", J495 = "D","Dark")</f>
        <v>Medium</v>
      </c>
      <c r="P495" t="str">
        <f>_xlfn.XLOOKUP(Orders[[#This Row],[Customer ID]], customers!$A$2:$A$1001, customers!$I$2:$I$1001, "", 0)</f>
        <v>No</v>
      </c>
    </row>
    <row r="496" spans="1:16" x14ac:dyDescent="0.3">
      <c r="A496" s="2" t="s">
        <v>3283</v>
      </c>
      <c r="B496" s="8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INDEX(products!$A$2:$G$49, MATCH(orders!$D496, products!$A$2:$A$49, 0), MATCH(orders!I$1, products!$A$1:$G$1, 0))</f>
        <v>Lib</v>
      </c>
      <c r="J496" t="str">
        <f>INDEX(products!$A$2:$G$49, MATCH(orders!$D496, products!$A$2:$A$49, 0), MATCH(orders!J$1, products!$A$1:$G$1, 0))</f>
        <v>L</v>
      </c>
      <c r="K496" s="1">
        <f>INDEX(products!$A$2:$G$49, MATCH(orders!$D496, products!$A$2:$A$49, 0), MATCH(orders!K$1, products!$A$1:$G$1, 0))</f>
        <v>1</v>
      </c>
      <c r="L496" s="5">
        <f>INDEX(products!$A$2:$G$49, MATCH(orders!$D496, products!$A$2:$A$49, 0), MATCH(orders!L$1, products!$A$1:$G$1, 0))</f>
        <v>15.85</v>
      </c>
      <c r="M496" s="10">
        <f t="shared" si="7"/>
        <v>31.7</v>
      </c>
      <c r="N496" t="str" cm="1">
        <f t="array" ref="N496">_xlfn.IFS(I496 = "Exc", "Excelsa", I496 = "Ara", "Arabica", I496 = "Lib","Liberica",I496 = "Rob", "Robusta")</f>
        <v>Liberica</v>
      </c>
      <c r="O496" t="str" cm="1">
        <f t="array" ref="O496">_xlfn.IFS(J496 = "M", "Medium", J496 = "L", "Light", J496 = "D","Dark")</f>
        <v>Light</v>
      </c>
      <c r="P496" t="str">
        <f>_xlfn.XLOOKUP(Orders[[#This Row],[Customer ID]], customers!$A$2:$A$1001, customers!$I$2:$I$1001, "", 0)</f>
        <v>No</v>
      </c>
    </row>
    <row r="497" spans="1:16" x14ac:dyDescent="0.3">
      <c r="A497" s="2" t="s">
        <v>3289</v>
      </c>
      <c r="B497" s="8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INDEX(products!$A$2:$G$49, MATCH(orders!$D497, products!$A$2:$A$49, 0), MATCH(orders!I$1, products!$A$1:$G$1, 0))</f>
        <v>Lib</v>
      </c>
      <c r="J497" t="str">
        <f>INDEX(products!$A$2:$G$49, MATCH(orders!$D497, products!$A$2:$A$49, 0), MATCH(orders!J$1, products!$A$1:$G$1, 0))</f>
        <v>L</v>
      </c>
      <c r="K497" s="1">
        <f>INDEX(products!$A$2:$G$49, MATCH(orders!$D497, products!$A$2:$A$49, 0), MATCH(orders!K$1, products!$A$1:$G$1, 0))</f>
        <v>1</v>
      </c>
      <c r="L497" s="5">
        <f>INDEX(products!$A$2:$G$49, MATCH(orders!$D497, products!$A$2:$A$49, 0), MATCH(orders!L$1, products!$A$1:$G$1, 0))</f>
        <v>15.85</v>
      </c>
      <c r="M497" s="10">
        <f t="shared" si="7"/>
        <v>79.25</v>
      </c>
      <c r="N497" t="str" cm="1">
        <f t="array" ref="N497">_xlfn.IFS(I497 = "Exc", "Excelsa", I497 = "Ara", "Arabica", I497 = "Lib","Liberica",I497 = "Rob", "Robusta")</f>
        <v>Liberica</v>
      </c>
      <c r="O497" t="str" cm="1">
        <f t="array" ref="O497">_xlfn.IFS(J497 = "M", "Medium", J497 = "L", "Light", J497 = "D","Dark")</f>
        <v>Light</v>
      </c>
      <c r="P497" t="str">
        <f>_xlfn.XLOOKUP(Orders[[#This Row],[Customer ID]], customers!$A$2:$A$1001, customers!$I$2:$I$1001, "", 0)</f>
        <v>Yes</v>
      </c>
    </row>
    <row r="498" spans="1:16" x14ac:dyDescent="0.3">
      <c r="A498" s="2" t="s">
        <v>3294</v>
      </c>
      <c r="B498" s="8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INDEX(products!$A$2:$G$49, MATCH(orders!$D498, products!$A$2:$A$49, 0), MATCH(orders!I$1, products!$A$1:$G$1, 0))</f>
        <v>Exc</v>
      </c>
      <c r="J498" t="str">
        <f>INDEX(products!$A$2:$G$49, MATCH(orders!$D498, products!$A$2:$A$49, 0), MATCH(orders!J$1, products!$A$1:$G$1, 0))</f>
        <v>D</v>
      </c>
      <c r="K498" s="1">
        <f>INDEX(products!$A$2:$G$49, MATCH(orders!$D498, products!$A$2:$A$49, 0), MATCH(orders!K$1, products!$A$1:$G$1, 0))</f>
        <v>0.2</v>
      </c>
      <c r="L498" s="5">
        <f>INDEX(products!$A$2:$G$49, MATCH(orders!$D498, products!$A$2:$A$49, 0), MATCH(orders!L$1, products!$A$1:$G$1, 0))</f>
        <v>3.645</v>
      </c>
      <c r="M498" s="10">
        <f t="shared" si="7"/>
        <v>10.935</v>
      </c>
      <c r="N498" t="str" cm="1">
        <f t="array" ref="N498">_xlfn.IFS(I498 = "Exc", "Excelsa", I498 = "Ara", "Arabica", I498 = "Lib","Liberica",I498 = "Rob", "Robusta")</f>
        <v>Excelsa</v>
      </c>
      <c r="O498" t="str" cm="1">
        <f t="array" ref="O498">_xlfn.IFS(J498 = "M", "Medium", J498 = "L", "Light", J498 = "D","Dark")</f>
        <v>Dark</v>
      </c>
      <c r="P498" t="str">
        <f>_xlfn.XLOOKUP(Orders[[#This Row],[Customer ID]], customers!$A$2:$A$1001, customers!$I$2:$I$1001, "", 0)</f>
        <v>No</v>
      </c>
    </row>
    <row r="499" spans="1:16" x14ac:dyDescent="0.3">
      <c r="A499" s="2" t="s">
        <v>3300</v>
      </c>
      <c r="B499" s="8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INDEX(products!$A$2:$G$49, MATCH(orders!$D499, products!$A$2:$A$49, 0), MATCH(orders!I$1, products!$A$1:$G$1, 0))</f>
        <v>Ara</v>
      </c>
      <c r="J499" t="str">
        <f>INDEX(products!$A$2:$G$49, MATCH(orders!$D499, products!$A$2:$A$49, 0), MATCH(orders!J$1, products!$A$1:$G$1, 0))</f>
        <v>D</v>
      </c>
      <c r="K499" s="1">
        <f>INDEX(products!$A$2:$G$49, MATCH(orders!$D499, products!$A$2:$A$49, 0), MATCH(orders!K$1, products!$A$1:$G$1, 0))</f>
        <v>1</v>
      </c>
      <c r="L499" s="5">
        <f>INDEX(products!$A$2:$G$49, MATCH(orders!$D499, products!$A$2:$A$49, 0), MATCH(orders!L$1, products!$A$1:$G$1, 0))</f>
        <v>9.9499999999999993</v>
      </c>
      <c r="M499" s="10">
        <f t="shared" si="7"/>
        <v>39.799999999999997</v>
      </c>
      <c r="N499" t="str" cm="1">
        <f t="array" ref="N499">_xlfn.IFS(I499 = "Exc", "Excelsa", I499 = "Ara", "Arabica", I499 = "Lib","Liberica",I499 = "Rob", "Robusta")</f>
        <v>Arabica</v>
      </c>
      <c r="O499" t="str" cm="1">
        <f t="array" ref="O499">_xlfn.IFS(J499 = "M", "Medium", J499 = "L", "Light", J499 = "D","Dark")</f>
        <v>Dark</v>
      </c>
      <c r="P499" t="str">
        <f>_xlfn.XLOOKUP(Orders[[#This Row],[Customer ID]], customers!$A$2:$A$1001, customers!$I$2:$I$1001, "", 0)</f>
        <v>No</v>
      </c>
    </row>
    <row r="500" spans="1:16" x14ac:dyDescent="0.3">
      <c r="A500" s="2" t="s">
        <v>3307</v>
      </c>
      <c r="B500" s="8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INDEX(products!$A$2:$G$49, MATCH(orders!$D500, products!$A$2:$A$49, 0), MATCH(orders!I$1, products!$A$1:$G$1, 0))</f>
        <v>Rob</v>
      </c>
      <c r="J500" t="str">
        <f>INDEX(products!$A$2:$G$49, MATCH(orders!$D500, products!$A$2:$A$49, 0), MATCH(orders!J$1, products!$A$1:$G$1, 0))</f>
        <v>M</v>
      </c>
      <c r="K500" s="1">
        <f>INDEX(products!$A$2:$G$49, MATCH(orders!$D500, products!$A$2:$A$49, 0), MATCH(orders!K$1, products!$A$1:$G$1, 0))</f>
        <v>1</v>
      </c>
      <c r="L500" s="5">
        <f>INDEX(products!$A$2:$G$49, MATCH(orders!$D500, products!$A$2:$A$49, 0), MATCH(orders!L$1, products!$A$1:$G$1, 0))</f>
        <v>9.9499999999999993</v>
      </c>
      <c r="M500" s="10">
        <f t="shared" si="7"/>
        <v>49.75</v>
      </c>
      <c r="N500" t="str" cm="1">
        <f t="array" ref="N500">_xlfn.IFS(I500 = "Exc", "Excelsa", I500 = "Ara", "Arabica", I500 = "Lib","Liberica",I500 = "Rob", "Robusta")</f>
        <v>Robusta</v>
      </c>
      <c r="O500" t="str" cm="1">
        <f t="array" ref="O500">_xlfn.IFS(J500 = "M", "Medium", J500 = "L", "Light", J500 = "D","Dark")</f>
        <v>Medium</v>
      </c>
      <c r="P500" t="str">
        <f>_xlfn.XLOOKUP(Orders[[#This Row],[Customer ID]], customers!$A$2:$A$1001, customers!$I$2:$I$1001, "", 0)</f>
        <v>Yes</v>
      </c>
    </row>
    <row r="501" spans="1:16" x14ac:dyDescent="0.3">
      <c r="A501" s="2" t="s">
        <v>3313</v>
      </c>
      <c r="B501" s="8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INDEX(products!$A$2:$G$49, MATCH(orders!$D501, products!$A$2:$A$49, 0), MATCH(orders!I$1, products!$A$1:$G$1, 0))</f>
        <v>Rob</v>
      </c>
      <c r="J501" t="str">
        <f>INDEX(products!$A$2:$G$49, MATCH(orders!$D501, products!$A$2:$A$49, 0), MATCH(orders!J$1, products!$A$1:$G$1, 0))</f>
        <v>D</v>
      </c>
      <c r="K501" s="1">
        <f>INDEX(products!$A$2:$G$49, MATCH(orders!$D501, products!$A$2:$A$49, 0), MATCH(orders!K$1, products!$A$1:$G$1, 0))</f>
        <v>0.2</v>
      </c>
      <c r="L501" s="5">
        <f>INDEX(products!$A$2:$G$49, MATCH(orders!$D501, products!$A$2:$A$49, 0), MATCH(orders!L$1, products!$A$1:$G$1, 0))</f>
        <v>2.6849999999999996</v>
      </c>
      <c r="M501" s="10">
        <f t="shared" si="7"/>
        <v>8.0549999999999997</v>
      </c>
      <c r="N501" t="str" cm="1">
        <f t="array" ref="N501">_xlfn.IFS(I501 = "Exc", "Excelsa", I501 = "Ara", "Arabica", I501 = "Lib","Liberica",I501 = "Rob", "Robusta")</f>
        <v>Robusta</v>
      </c>
      <c r="O501" t="str" cm="1">
        <f t="array" ref="O501">_xlfn.IFS(J501 = "M", "Medium", J501 = "L", "Light", J501 = "D","Dark")</f>
        <v>Dark</v>
      </c>
      <c r="P501" t="str">
        <f>_xlfn.XLOOKUP(Orders[[#This Row],[Customer ID]], customers!$A$2:$A$1001, customers!$I$2:$I$1001, "", 0)</f>
        <v>Yes</v>
      </c>
    </row>
    <row r="502" spans="1:16" x14ac:dyDescent="0.3">
      <c r="A502" s="2" t="s">
        <v>3318</v>
      </c>
      <c r="B502" s="8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INDEX(products!$A$2:$G$49, MATCH(orders!$D502, products!$A$2:$A$49, 0), MATCH(orders!I$1, products!$A$1:$G$1, 0))</f>
        <v>Rob</v>
      </c>
      <c r="J502" t="str">
        <f>INDEX(products!$A$2:$G$49, MATCH(orders!$D502, products!$A$2:$A$49, 0), MATCH(orders!J$1, products!$A$1:$G$1, 0))</f>
        <v>L</v>
      </c>
      <c r="K502" s="1">
        <f>INDEX(products!$A$2:$G$49, MATCH(orders!$D502, products!$A$2:$A$49, 0), MATCH(orders!K$1, products!$A$1:$G$1, 0))</f>
        <v>1</v>
      </c>
      <c r="L502" s="5">
        <f>INDEX(products!$A$2:$G$49, MATCH(orders!$D502, products!$A$2:$A$49, 0), MATCH(orders!L$1, products!$A$1:$G$1, 0))</f>
        <v>11.95</v>
      </c>
      <c r="M502" s="10">
        <f t="shared" si="7"/>
        <v>47.8</v>
      </c>
      <c r="N502" t="str" cm="1">
        <f t="array" ref="N502">_xlfn.IFS(I502 = "Exc", "Excelsa", I502 = "Ara", "Arabica", I502 = "Lib","Liberica",I502 = "Rob", "Robusta")</f>
        <v>Robusta</v>
      </c>
      <c r="O502" t="str" cm="1">
        <f t="array" ref="O502">_xlfn.IFS(J502 = "M", "Medium", J502 = "L", "Light", J502 = "D","Dark")</f>
        <v>Light</v>
      </c>
      <c r="P502" t="str">
        <f>_xlfn.XLOOKUP(Orders[[#This Row],[Customer ID]], customers!$A$2:$A$1001, customers!$I$2:$I$1001, "", 0)</f>
        <v>No</v>
      </c>
    </row>
    <row r="503" spans="1:16" x14ac:dyDescent="0.3">
      <c r="A503" s="2" t="s">
        <v>3323</v>
      </c>
      <c r="B503" s="8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INDEX(products!$A$2:$G$49, MATCH(orders!$D503, products!$A$2:$A$49, 0), MATCH(orders!I$1, products!$A$1:$G$1, 0))</f>
        <v>Rob</v>
      </c>
      <c r="J503" t="str">
        <f>INDEX(products!$A$2:$G$49, MATCH(orders!$D503, products!$A$2:$A$49, 0), MATCH(orders!J$1, products!$A$1:$G$1, 0))</f>
        <v>M</v>
      </c>
      <c r="K503" s="1">
        <f>INDEX(products!$A$2:$G$49, MATCH(orders!$D503, products!$A$2:$A$49, 0), MATCH(orders!K$1, products!$A$1:$G$1, 0))</f>
        <v>0.2</v>
      </c>
      <c r="L503" s="5">
        <f>INDEX(products!$A$2:$G$49, MATCH(orders!$D503, products!$A$2:$A$49, 0), MATCH(orders!L$1, products!$A$1:$G$1, 0))</f>
        <v>2.9849999999999999</v>
      </c>
      <c r="M503" s="10">
        <f t="shared" si="7"/>
        <v>11.94</v>
      </c>
      <c r="N503" t="str" cm="1">
        <f t="array" ref="N503">_xlfn.IFS(I503 = "Exc", "Excelsa", I503 = "Ara", "Arabica", I503 = "Lib","Liberica",I503 = "Rob", "Robusta")</f>
        <v>Robusta</v>
      </c>
      <c r="O503" t="str" cm="1">
        <f t="array" ref="O503">_xlfn.IFS(J503 = "M", "Medium", J503 = "L", "Light", J503 = "D","Dark")</f>
        <v>Medium</v>
      </c>
      <c r="P503" t="str">
        <f>_xlfn.XLOOKUP(Orders[[#This Row],[Customer ID]], customers!$A$2:$A$1001, customers!$I$2:$I$1001, "", 0)</f>
        <v>No</v>
      </c>
    </row>
    <row r="504" spans="1:16" x14ac:dyDescent="0.3">
      <c r="A504" s="2" t="s">
        <v>3323</v>
      </c>
      <c r="B504" s="8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INDEX(products!$A$2:$G$49, MATCH(orders!$D504, products!$A$2:$A$49, 0), MATCH(orders!I$1, products!$A$1:$G$1, 0))</f>
        <v>Exc</v>
      </c>
      <c r="J504" t="str">
        <f>INDEX(products!$A$2:$G$49, MATCH(orders!$D504, products!$A$2:$A$49, 0), MATCH(orders!J$1, products!$A$1:$G$1, 0))</f>
        <v>M</v>
      </c>
      <c r="K504" s="1">
        <f>INDEX(products!$A$2:$G$49, MATCH(orders!$D504, products!$A$2:$A$49, 0), MATCH(orders!K$1, products!$A$1:$G$1, 0))</f>
        <v>0.2</v>
      </c>
      <c r="L504" s="5">
        <f>INDEX(products!$A$2:$G$49, MATCH(orders!$D504, products!$A$2:$A$49, 0), MATCH(orders!L$1, products!$A$1:$G$1, 0))</f>
        <v>4.125</v>
      </c>
      <c r="M504" s="10">
        <f t="shared" si="7"/>
        <v>16.5</v>
      </c>
      <c r="N504" t="str" cm="1">
        <f t="array" ref="N504">_xlfn.IFS(I504 = "Exc", "Excelsa", I504 = "Ara", "Arabica", I504 = "Lib","Liberica",I504 = "Rob", "Robusta")</f>
        <v>Excelsa</v>
      </c>
      <c r="O504" t="str" cm="1">
        <f t="array" ref="O504">_xlfn.IFS(J504 = "M", "Medium", J504 = "L", "Light", J504 = "D","Dark")</f>
        <v>Medium</v>
      </c>
      <c r="P504" t="str">
        <f>_xlfn.XLOOKUP(Orders[[#This Row],[Customer ID]], customers!$A$2:$A$1001, customers!$I$2:$I$1001, "", 0)</f>
        <v>No</v>
      </c>
    </row>
    <row r="505" spans="1:16" x14ac:dyDescent="0.3">
      <c r="A505" s="2" t="s">
        <v>3323</v>
      </c>
      <c r="B505" s="8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INDEX(products!$A$2:$G$49, MATCH(orders!$D505, products!$A$2:$A$49, 0), MATCH(orders!I$1, products!$A$1:$G$1, 0))</f>
        <v>Lib</v>
      </c>
      <c r="J505" t="str">
        <f>INDEX(products!$A$2:$G$49, MATCH(orders!$D505, products!$A$2:$A$49, 0), MATCH(orders!J$1, products!$A$1:$G$1, 0))</f>
        <v>D</v>
      </c>
      <c r="K505" s="1">
        <f>INDEX(products!$A$2:$G$49, MATCH(orders!$D505, products!$A$2:$A$49, 0), MATCH(orders!K$1, products!$A$1:$G$1, 0))</f>
        <v>1</v>
      </c>
      <c r="L505" s="5">
        <f>INDEX(products!$A$2:$G$49, MATCH(orders!$D505, products!$A$2:$A$49, 0), MATCH(orders!L$1, products!$A$1:$G$1, 0))</f>
        <v>12.95</v>
      </c>
      <c r="M505" s="10">
        <f t="shared" si="7"/>
        <v>51.8</v>
      </c>
      <c r="N505" t="str" cm="1">
        <f t="array" ref="N505">_xlfn.IFS(I505 = "Exc", "Excelsa", I505 = "Ara", "Arabica", I505 = "Lib","Liberica",I505 = "Rob", "Robusta")</f>
        <v>Liberica</v>
      </c>
      <c r="O505" t="str" cm="1">
        <f t="array" ref="O505">_xlfn.IFS(J505 = "M", "Medium", J505 = "L", "Light", J505 = "D","Dark")</f>
        <v>Dark</v>
      </c>
      <c r="P505" t="str">
        <f>_xlfn.XLOOKUP(Orders[[#This Row],[Customer ID]], customers!$A$2:$A$1001, customers!$I$2:$I$1001, "", 0)</f>
        <v>No</v>
      </c>
    </row>
    <row r="506" spans="1:16" x14ac:dyDescent="0.3">
      <c r="A506" s="2" t="s">
        <v>3323</v>
      </c>
      <c r="B506" s="8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INDEX(products!$A$2:$G$49, MATCH(orders!$D506, products!$A$2:$A$49, 0), MATCH(orders!I$1, products!$A$1:$G$1, 0))</f>
        <v>Lib</v>
      </c>
      <c r="J506" t="str">
        <f>INDEX(products!$A$2:$G$49, MATCH(orders!$D506, products!$A$2:$A$49, 0), MATCH(orders!J$1, products!$A$1:$G$1, 0))</f>
        <v>L</v>
      </c>
      <c r="K506" s="1">
        <f>INDEX(products!$A$2:$G$49, MATCH(orders!$D506, products!$A$2:$A$49, 0), MATCH(orders!K$1, products!$A$1:$G$1, 0))</f>
        <v>0.2</v>
      </c>
      <c r="L506" s="5">
        <f>INDEX(products!$A$2:$G$49, MATCH(orders!$D506, products!$A$2:$A$49, 0), MATCH(orders!L$1, products!$A$1:$G$1, 0))</f>
        <v>4.7549999999999999</v>
      </c>
      <c r="M506" s="10">
        <f t="shared" si="7"/>
        <v>14.265000000000001</v>
      </c>
      <c r="N506" t="str" cm="1">
        <f t="array" ref="N506">_xlfn.IFS(I506 = "Exc", "Excelsa", I506 = "Ara", "Arabica", I506 = "Lib","Liberica",I506 = "Rob", "Robusta")</f>
        <v>Liberica</v>
      </c>
      <c r="O506" t="str" cm="1">
        <f t="array" ref="O506">_xlfn.IFS(J506 = "M", "Medium", J506 = "L", "Light", J506 = "D","Dark")</f>
        <v>Light</v>
      </c>
      <c r="P506" t="str">
        <f>_xlfn.XLOOKUP(Orders[[#This Row],[Customer ID]], customers!$A$2:$A$1001, customers!$I$2:$I$1001, "", 0)</f>
        <v>No</v>
      </c>
    </row>
    <row r="507" spans="1:16" x14ac:dyDescent="0.3">
      <c r="A507" s="2" t="s">
        <v>3343</v>
      </c>
      <c r="B507" s="8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INDEX(products!$A$2:$G$49, MATCH(orders!$D507, products!$A$2:$A$49, 0), MATCH(orders!I$1, products!$A$1:$G$1, 0))</f>
        <v>Lib</v>
      </c>
      <c r="J507" t="str">
        <f>INDEX(products!$A$2:$G$49, MATCH(orders!$D507, products!$A$2:$A$49, 0), MATCH(orders!J$1, products!$A$1:$G$1, 0))</f>
        <v>M</v>
      </c>
      <c r="K507" s="1">
        <f>INDEX(products!$A$2:$G$49, MATCH(orders!$D507, products!$A$2:$A$49, 0), MATCH(orders!K$1, products!$A$1:$G$1, 0))</f>
        <v>0.2</v>
      </c>
      <c r="L507" s="5">
        <f>INDEX(products!$A$2:$G$49, MATCH(orders!$D507, products!$A$2:$A$49, 0), MATCH(orders!L$1, products!$A$1:$G$1, 0))</f>
        <v>4.3650000000000002</v>
      </c>
      <c r="M507" s="10">
        <f t="shared" si="7"/>
        <v>26.19</v>
      </c>
      <c r="N507" t="str" cm="1">
        <f t="array" ref="N507">_xlfn.IFS(I507 = "Exc", "Excelsa", I507 = "Ara", "Arabica", I507 = "Lib","Liberica",I507 = "Rob", "Robusta")</f>
        <v>Liberica</v>
      </c>
      <c r="O507" t="str" cm="1">
        <f t="array" ref="O507">_xlfn.IFS(J507 = "M", "Medium", J507 = "L", "Light", J507 = "D","Dark")</f>
        <v>Medium</v>
      </c>
      <c r="P507" t="str">
        <f>_xlfn.XLOOKUP(Orders[[#This Row],[Customer ID]], customers!$A$2:$A$1001, customers!$I$2:$I$1001, "", 0)</f>
        <v>No</v>
      </c>
    </row>
    <row r="508" spans="1:16" x14ac:dyDescent="0.3">
      <c r="A508" s="2" t="s">
        <v>3349</v>
      </c>
      <c r="B508" s="8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INDEX(products!$A$2:$G$49, MATCH(orders!$D508, products!$A$2:$A$49, 0), MATCH(orders!I$1, products!$A$1:$G$1, 0))</f>
        <v>Ara</v>
      </c>
      <c r="J508" t="str">
        <f>INDEX(products!$A$2:$G$49, MATCH(orders!$D508, products!$A$2:$A$49, 0), MATCH(orders!J$1, products!$A$1:$G$1, 0))</f>
        <v>L</v>
      </c>
      <c r="K508" s="1">
        <f>INDEX(products!$A$2:$G$49, MATCH(orders!$D508, products!$A$2:$A$49, 0), MATCH(orders!K$1, products!$A$1:$G$1, 0))</f>
        <v>1</v>
      </c>
      <c r="L508" s="5">
        <f>INDEX(products!$A$2:$G$49, MATCH(orders!$D508, products!$A$2:$A$49, 0), MATCH(orders!L$1, products!$A$1:$G$1, 0))</f>
        <v>12.95</v>
      </c>
      <c r="M508" s="10">
        <f t="shared" si="7"/>
        <v>25.9</v>
      </c>
      <c r="N508" t="str" cm="1">
        <f t="array" ref="N508">_xlfn.IFS(I508 = "Exc", "Excelsa", I508 = "Ara", "Arabica", I508 = "Lib","Liberica",I508 = "Rob", "Robusta")</f>
        <v>Arabica</v>
      </c>
      <c r="O508" t="str" cm="1">
        <f t="array" ref="O508">_xlfn.IFS(J508 = "M", "Medium", J508 = "L", "Light", J508 = "D","Dark")</f>
        <v>Light</v>
      </c>
      <c r="P508" t="str">
        <f>_xlfn.XLOOKUP(Orders[[#This Row],[Customer ID]], customers!$A$2:$A$1001, customers!$I$2:$I$1001, "", 0)</f>
        <v>Yes</v>
      </c>
    </row>
    <row r="509" spans="1:16" x14ac:dyDescent="0.3">
      <c r="A509" s="2" t="s">
        <v>3355</v>
      </c>
      <c r="B509" s="8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INDEX(products!$A$2:$G$49, MATCH(orders!$D509, products!$A$2:$A$49, 0), MATCH(orders!I$1, products!$A$1:$G$1, 0))</f>
        <v>Ara</v>
      </c>
      <c r="J509" t="str">
        <f>INDEX(products!$A$2:$G$49, MATCH(orders!$D509, products!$A$2:$A$49, 0), MATCH(orders!J$1, products!$A$1:$G$1, 0))</f>
        <v>L</v>
      </c>
      <c r="K509" s="1">
        <f>INDEX(products!$A$2:$G$49, MATCH(orders!$D509, products!$A$2:$A$49, 0), MATCH(orders!K$1, products!$A$1:$G$1, 0))</f>
        <v>2.5</v>
      </c>
      <c r="L509" s="5">
        <f>INDEX(products!$A$2:$G$49, MATCH(orders!$D509, products!$A$2:$A$49, 0), MATCH(orders!L$1, products!$A$1:$G$1, 0))</f>
        <v>29.784999999999997</v>
      </c>
      <c r="M509" s="10">
        <f t="shared" si="7"/>
        <v>89.35499999999999</v>
      </c>
      <c r="N509" t="str" cm="1">
        <f t="array" ref="N509">_xlfn.IFS(I509 = "Exc", "Excelsa", I509 = "Ara", "Arabica", I509 = "Lib","Liberica",I509 = "Rob", "Robusta")</f>
        <v>Arabica</v>
      </c>
      <c r="O509" t="str" cm="1">
        <f t="array" ref="O509">_xlfn.IFS(J509 = "M", "Medium", J509 = "L", "Light", J509 = "D","Dark")</f>
        <v>Light</v>
      </c>
      <c r="P509" t="str">
        <f>_xlfn.XLOOKUP(Orders[[#This Row],[Customer ID]], customers!$A$2:$A$1001, customers!$I$2:$I$1001, "", 0)</f>
        <v>Yes</v>
      </c>
    </row>
    <row r="510" spans="1:16" x14ac:dyDescent="0.3">
      <c r="A510" s="2" t="s">
        <v>3361</v>
      </c>
      <c r="B510" s="8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INDEX(products!$A$2:$G$49, MATCH(orders!$D510, products!$A$2:$A$49, 0), MATCH(orders!I$1, products!$A$1:$G$1, 0))</f>
        <v>Lib</v>
      </c>
      <c r="J510" t="str">
        <f>INDEX(products!$A$2:$G$49, MATCH(orders!$D510, products!$A$2:$A$49, 0), MATCH(orders!J$1, products!$A$1:$G$1, 0))</f>
        <v>D</v>
      </c>
      <c r="K510" s="1">
        <f>INDEX(products!$A$2:$G$49, MATCH(orders!$D510, products!$A$2:$A$49, 0), MATCH(orders!K$1, products!$A$1:$G$1, 0))</f>
        <v>0.5</v>
      </c>
      <c r="L510" s="5">
        <f>INDEX(products!$A$2:$G$49, MATCH(orders!$D510, products!$A$2:$A$49, 0), MATCH(orders!L$1, products!$A$1:$G$1, 0))</f>
        <v>7.77</v>
      </c>
      <c r="M510" s="10">
        <f t="shared" si="7"/>
        <v>46.62</v>
      </c>
      <c r="N510" t="str" cm="1">
        <f t="array" ref="N510">_xlfn.IFS(I510 = "Exc", "Excelsa", I510 = "Ara", "Arabica", I510 = "Lib","Liberica",I510 = "Rob", "Robusta")</f>
        <v>Liberica</v>
      </c>
      <c r="O510" t="str" cm="1">
        <f t="array" ref="O510">_xlfn.IFS(J510 = "M", "Medium", J510 = "L", "Light", J510 = "D","Dark")</f>
        <v>Dark</v>
      </c>
      <c r="P510" t="str">
        <f>_xlfn.XLOOKUP(Orders[[#This Row],[Customer ID]], customers!$A$2:$A$1001, customers!$I$2:$I$1001, "", 0)</f>
        <v>No</v>
      </c>
    </row>
    <row r="511" spans="1:16" x14ac:dyDescent="0.3">
      <c r="A511" s="2" t="s">
        <v>3367</v>
      </c>
      <c r="B511" s="8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INDEX(products!$A$2:$G$49, MATCH(orders!$D511, products!$A$2:$A$49, 0), MATCH(orders!I$1, products!$A$1:$G$1, 0))</f>
        <v>Ara</v>
      </c>
      <c r="J511" t="str">
        <f>INDEX(products!$A$2:$G$49, MATCH(orders!$D511, products!$A$2:$A$49, 0), MATCH(orders!J$1, products!$A$1:$G$1, 0))</f>
        <v>D</v>
      </c>
      <c r="K511" s="1">
        <f>INDEX(products!$A$2:$G$49, MATCH(orders!$D511, products!$A$2:$A$49, 0), MATCH(orders!K$1, products!$A$1:$G$1, 0))</f>
        <v>1</v>
      </c>
      <c r="L511" s="5">
        <f>INDEX(products!$A$2:$G$49, MATCH(orders!$D511, products!$A$2:$A$49, 0), MATCH(orders!L$1, products!$A$1:$G$1, 0))</f>
        <v>9.9499999999999993</v>
      </c>
      <c r="M511" s="10">
        <f t="shared" si="7"/>
        <v>29.849999999999998</v>
      </c>
      <c r="N511" t="str" cm="1">
        <f t="array" ref="N511">_xlfn.IFS(I511 = "Exc", "Excelsa", I511 = "Ara", "Arabica", I511 = "Lib","Liberica",I511 = "Rob", "Robusta")</f>
        <v>Arabica</v>
      </c>
      <c r="O511" t="str" cm="1">
        <f t="array" ref="O511">_xlfn.IFS(J511 = "M", "Medium", J511 = "L", "Light", J511 = "D","Dark")</f>
        <v>Dark</v>
      </c>
      <c r="P511" t="str">
        <f>_xlfn.XLOOKUP(Orders[[#This Row],[Customer ID]], customers!$A$2:$A$1001, customers!$I$2:$I$1001, "", 0)</f>
        <v>Yes</v>
      </c>
    </row>
    <row r="512" spans="1:16" x14ac:dyDescent="0.3">
      <c r="A512" s="2" t="s">
        <v>3373</v>
      </c>
      <c r="B512" s="8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INDEX(products!$A$2:$G$49, MATCH(orders!$D512, products!$A$2:$A$49, 0), MATCH(orders!I$1, products!$A$1:$G$1, 0))</f>
        <v>Rob</v>
      </c>
      <c r="J512" t="str">
        <f>INDEX(products!$A$2:$G$49, MATCH(orders!$D512, products!$A$2:$A$49, 0), MATCH(orders!J$1, products!$A$1:$G$1, 0))</f>
        <v>L</v>
      </c>
      <c r="K512" s="1">
        <f>INDEX(products!$A$2:$G$49, MATCH(orders!$D512, products!$A$2:$A$49, 0), MATCH(orders!K$1, products!$A$1:$G$1, 0))</f>
        <v>0.2</v>
      </c>
      <c r="L512" s="5">
        <f>INDEX(products!$A$2:$G$49, MATCH(orders!$D512, products!$A$2:$A$49, 0), MATCH(orders!L$1, products!$A$1:$G$1, 0))</f>
        <v>3.5849999999999995</v>
      </c>
      <c r="M512" s="10">
        <f t="shared" si="7"/>
        <v>10.754999999999999</v>
      </c>
      <c r="N512" t="str" cm="1">
        <f t="array" ref="N512">_xlfn.IFS(I512 = "Exc", "Excelsa", I512 = "Ara", "Arabica", I512 = "Lib","Liberica",I512 = "Rob", "Robusta")</f>
        <v>Robusta</v>
      </c>
      <c r="O512" t="str" cm="1">
        <f t="array" ref="O512">_xlfn.IFS(J512 = "M", "Medium", J512 = "L", "Light", J512 = "D","Dark")</f>
        <v>Light</v>
      </c>
      <c r="P512" t="str">
        <f>_xlfn.XLOOKUP(Orders[[#This Row],[Customer ID]], customers!$A$2:$A$1001, customers!$I$2:$I$1001, "", 0)</f>
        <v>Yes</v>
      </c>
    </row>
    <row r="513" spans="1:16" x14ac:dyDescent="0.3">
      <c r="A513" s="2" t="s">
        <v>3379</v>
      </c>
      <c r="B513" s="8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INDEX(products!$A$2:$G$49, MATCH(orders!$D513, products!$A$2:$A$49, 0), MATCH(orders!I$1, products!$A$1:$G$1, 0))</f>
        <v>Ara</v>
      </c>
      <c r="J513" t="str">
        <f>INDEX(products!$A$2:$G$49, MATCH(orders!$D513, products!$A$2:$A$49, 0), MATCH(orders!J$1, products!$A$1:$G$1, 0))</f>
        <v>M</v>
      </c>
      <c r="K513" s="1">
        <f>INDEX(products!$A$2:$G$49, MATCH(orders!$D513, products!$A$2:$A$49, 0), MATCH(orders!K$1, products!$A$1:$G$1, 0))</f>
        <v>0.2</v>
      </c>
      <c r="L513" s="5">
        <f>INDEX(products!$A$2:$G$49, MATCH(orders!$D513, products!$A$2:$A$49, 0), MATCH(orders!L$1, products!$A$1:$G$1, 0))</f>
        <v>3.375</v>
      </c>
      <c r="M513" s="10">
        <f t="shared" si="7"/>
        <v>13.5</v>
      </c>
      <c r="N513" t="str" cm="1">
        <f t="array" ref="N513">_xlfn.IFS(I513 = "Exc", "Excelsa", I513 = "Ara", "Arabica", I513 = "Lib","Liberica",I513 = "Rob", "Robusta")</f>
        <v>Arabica</v>
      </c>
      <c r="O513" t="str" cm="1">
        <f t="array" ref="O513">_xlfn.IFS(J513 = "M", "Medium", J513 = "L", "Light", J513 = "D","Dark")</f>
        <v>Medium</v>
      </c>
      <c r="P513" t="str">
        <f>_xlfn.XLOOKUP(Orders[[#This Row],[Customer ID]], customers!$A$2:$A$1001, customers!$I$2:$I$1001, "", 0)</f>
        <v>Yes</v>
      </c>
    </row>
    <row r="514" spans="1:16" x14ac:dyDescent="0.3">
      <c r="A514" s="2" t="s">
        <v>3385</v>
      </c>
      <c r="B514" s="8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INDEX(products!$A$2:$G$49, MATCH(orders!$D514, products!$A$2:$A$49, 0), MATCH(orders!I$1, products!$A$1:$G$1, 0))</f>
        <v>Lib</v>
      </c>
      <c r="J514" t="str">
        <f>INDEX(products!$A$2:$G$49, MATCH(orders!$D514, products!$A$2:$A$49, 0), MATCH(orders!J$1, products!$A$1:$G$1, 0))</f>
        <v>L</v>
      </c>
      <c r="K514" s="1">
        <f>INDEX(products!$A$2:$G$49, MATCH(orders!$D514, products!$A$2:$A$49, 0), MATCH(orders!K$1, products!$A$1:$G$1, 0))</f>
        <v>1</v>
      </c>
      <c r="L514" s="5">
        <f>INDEX(products!$A$2:$G$49, MATCH(orders!$D514, products!$A$2:$A$49, 0), MATCH(orders!L$1, products!$A$1:$G$1, 0))</f>
        <v>15.85</v>
      </c>
      <c r="M514" s="10">
        <f t="shared" si="7"/>
        <v>47.55</v>
      </c>
      <c r="N514" t="str" cm="1">
        <f t="array" ref="N514">_xlfn.IFS(I514 = "Exc", "Excelsa", I514 = "Ara", "Arabica", I514 = "Lib","Liberica",I514 = "Rob", "Robusta")</f>
        <v>Liberica</v>
      </c>
      <c r="O514" t="str" cm="1">
        <f t="array" ref="O514">_xlfn.IFS(J514 = "M", "Medium", J514 = "L", "Light", J514 = "D","Dark")</f>
        <v>Light</v>
      </c>
      <c r="P514" t="str">
        <f>_xlfn.XLOOKUP(Orders[[#This Row],[Customer ID]], customers!$A$2:$A$1001, customers!$I$2:$I$1001, "", 0)</f>
        <v>No</v>
      </c>
    </row>
    <row r="515" spans="1:16" x14ac:dyDescent="0.3">
      <c r="A515" s="2" t="s">
        <v>3391</v>
      </c>
      <c r="B515" s="8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INDEX(products!$A$2:$G$49, MATCH(orders!$D515, products!$A$2:$A$49, 0), MATCH(orders!I$1, products!$A$1:$G$1, 0))</f>
        <v>Lib</v>
      </c>
      <c r="J515" t="str">
        <f>INDEX(products!$A$2:$G$49, MATCH(orders!$D515, products!$A$2:$A$49, 0), MATCH(orders!J$1, products!$A$1:$G$1, 0))</f>
        <v>L</v>
      </c>
      <c r="K515" s="1">
        <f>INDEX(products!$A$2:$G$49, MATCH(orders!$D515, products!$A$2:$A$49, 0), MATCH(orders!K$1, products!$A$1:$G$1, 0))</f>
        <v>1</v>
      </c>
      <c r="L515" s="5">
        <f>INDEX(products!$A$2:$G$49, MATCH(orders!$D515, products!$A$2:$A$49, 0), MATCH(orders!L$1, products!$A$1:$G$1, 0))</f>
        <v>15.85</v>
      </c>
      <c r="M515" s="10">
        <f t="shared" ref="M515:M578" si="8">L515*E515</f>
        <v>79.25</v>
      </c>
      <c r="N515" t="str" cm="1">
        <f t="array" ref="N515">_xlfn.IFS(I515 = "Exc", "Excelsa", I515 = "Ara", "Arabica", I515 = "Lib","Liberica",I515 = "Rob", "Robusta")</f>
        <v>Liberica</v>
      </c>
      <c r="O515" t="str" cm="1">
        <f t="array" ref="O515">_xlfn.IFS(J515 = "M", "Medium", J515 = "L", "Light", J515 = "D","Dark")</f>
        <v>Light</v>
      </c>
      <c r="P515" t="str">
        <f>_xlfn.XLOOKUP(Orders[[#This Row],[Customer ID]], customers!$A$2:$A$1001, customers!$I$2:$I$1001, "", 0)</f>
        <v>No</v>
      </c>
    </row>
    <row r="516" spans="1:16" x14ac:dyDescent="0.3">
      <c r="A516" s="2" t="s">
        <v>3396</v>
      </c>
      <c r="B516" s="8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INDEX(products!$A$2:$G$49, MATCH(orders!$D516, products!$A$2:$A$49, 0), MATCH(orders!I$1, products!$A$1:$G$1, 0))</f>
        <v>Lib</v>
      </c>
      <c r="J516" t="str">
        <f>INDEX(products!$A$2:$G$49, MATCH(orders!$D516, products!$A$2:$A$49, 0), MATCH(orders!J$1, products!$A$1:$G$1, 0))</f>
        <v>M</v>
      </c>
      <c r="K516" s="1">
        <f>INDEX(products!$A$2:$G$49, MATCH(orders!$D516, products!$A$2:$A$49, 0), MATCH(orders!K$1, products!$A$1:$G$1, 0))</f>
        <v>0.2</v>
      </c>
      <c r="L516" s="5">
        <f>INDEX(products!$A$2:$G$49, MATCH(orders!$D516, products!$A$2:$A$49, 0), MATCH(orders!L$1, products!$A$1:$G$1, 0))</f>
        <v>4.3650000000000002</v>
      </c>
      <c r="M516" s="10">
        <f t="shared" si="8"/>
        <v>26.19</v>
      </c>
      <c r="N516" t="str" cm="1">
        <f t="array" ref="N516">_xlfn.IFS(I516 = "Exc", "Excelsa", I516 = "Ara", "Arabica", I516 = "Lib","Liberica",I516 = "Rob", "Robusta")</f>
        <v>Liberica</v>
      </c>
      <c r="O516" t="str" cm="1">
        <f t="array" ref="O516">_xlfn.IFS(J516 = "M", "Medium", J516 = "L", "Light", J516 = "D","Dark")</f>
        <v>Medium</v>
      </c>
      <c r="P516" t="str">
        <f>_xlfn.XLOOKUP(Orders[[#This Row],[Customer ID]], customers!$A$2:$A$1001, customers!$I$2:$I$1001, "", 0)</f>
        <v>Yes</v>
      </c>
    </row>
    <row r="517" spans="1:16" x14ac:dyDescent="0.3">
      <c r="A517" s="2" t="s">
        <v>3402</v>
      </c>
      <c r="B517" s="8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INDEX(products!$A$2:$G$49, MATCH(orders!$D517, products!$A$2:$A$49, 0), MATCH(orders!I$1, products!$A$1:$G$1, 0))</f>
        <v>Rob</v>
      </c>
      <c r="J517" t="str">
        <f>INDEX(products!$A$2:$G$49, MATCH(orders!$D517, products!$A$2:$A$49, 0), MATCH(orders!J$1, products!$A$1:$G$1, 0))</f>
        <v>L</v>
      </c>
      <c r="K517" s="1">
        <f>INDEX(products!$A$2:$G$49, MATCH(orders!$D517, products!$A$2:$A$49, 0), MATCH(orders!K$1, products!$A$1:$G$1, 0))</f>
        <v>0.5</v>
      </c>
      <c r="L517" s="5">
        <f>INDEX(products!$A$2:$G$49, MATCH(orders!$D517, products!$A$2:$A$49, 0), MATCH(orders!L$1, products!$A$1:$G$1, 0))</f>
        <v>7.169999999999999</v>
      </c>
      <c r="M517" s="10">
        <f t="shared" si="8"/>
        <v>21.509999999999998</v>
      </c>
      <c r="N517" t="str" cm="1">
        <f t="array" ref="N517">_xlfn.IFS(I517 = "Exc", "Excelsa", I517 = "Ara", "Arabica", I517 = "Lib","Liberica",I517 = "Rob", "Robusta")</f>
        <v>Robusta</v>
      </c>
      <c r="O517" t="str" cm="1">
        <f t="array" ref="O517">_xlfn.IFS(J517 = "M", "Medium", J517 = "L", "Light", J517 = "D","Dark")</f>
        <v>Light</v>
      </c>
      <c r="P517" t="str">
        <f>_xlfn.XLOOKUP(Orders[[#This Row],[Customer ID]], customers!$A$2:$A$1001, customers!$I$2:$I$1001, "", 0)</f>
        <v>No</v>
      </c>
    </row>
    <row r="518" spans="1:16" x14ac:dyDescent="0.3">
      <c r="A518" s="2" t="s">
        <v>3408</v>
      </c>
      <c r="B518" s="8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INDEX(products!$A$2:$G$49, MATCH(orders!$D518, products!$A$2:$A$49, 0), MATCH(orders!I$1, products!$A$1:$G$1, 0))</f>
        <v>Rob</v>
      </c>
      <c r="J518" t="str">
        <f>INDEX(products!$A$2:$G$49, MATCH(orders!$D518, products!$A$2:$A$49, 0), MATCH(orders!J$1, products!$A$1:$G$1, 0))</f>
        <v>D</v>
      </c>
      <c r="K518" s="1">
        <f>INDEX(products!$A$2:$G$49, MATCH(orders!$D518, products!$A$2:$A$49, 0), MATCH(orders!K$1, products!$A$1:$G$1, 0))</f>
        <v>2.5</v>
      </c>
      <c r="L518" s="5">
        <f>INDEX(products!$A$2:$G$49, MATCH(orders!$D518, products!$A$2:$A$49, 0), MATCH(orders!L$1, products!$A$1:$G$1, 0))</f>
        <v>20.584999999999997</v>
      </c>
      <c r="M518" s="10">
        <f t="shared" si="8"/>
        <v>102.92499999999998</v>
      </c>
      <c r="N518" t="str" cm="1">
        <f t="array" ref="N518">_xlfn.IFS(I518 = "Exc", "Excelsa", I518 = "Ara", "Arabica", I518 = "Lib","Liberica",I518 = "Rob", "Robusta")</f>
        <v>Robusta</v>
      </c>
      <c r="O518" t="str" cm="1">
        <f t="array" ref="O518">_xlfn.IFS(J518 = "M", "Medium", J518 = "L", "Light", J518 = "D","Dark")</f>
        <v>Dark</v>
      </c>
      <c r="P518" t="str">
        <f>_xlfn.XLOOKUP(Orders[[#This Row],[Customer ID]], customers!$A$2:$A$1001, customers!$I$2:$I$1001, "", 0)</f>
        <v>Yes</v>
      </c>
    </row>
    <row r="519" spans="1:16" x14ac:dyDescent="0.3">
      <c r="A519" s="2" t="s">
        <v>3413</v>
      </c>
      <c r="B519" s="8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INDEX(products!$A$2:$G$49, MATCH(orders!$D519, products!$A$2:$A$49, 0), MATCH(orders!I$1, products!$A$1:$G$1, 0))</f>
        <v>Lib</v>
      </c>
      <c r="J519" t="str">
        <f>INDEX(products!$A$2:$G$49, MATCH(orders!$D519, products!$A$2:$A$49, 0), MATCH(orders!J$1, products!$A$1:$G$1, 0))</f>
        <v>D</v>
      </c>
      <c r="K519" s="1">
        <f>INDEX(products!$A$2:$G$49, MATCH(orders!$D519, products!$A$2:$A$49, 0), MATCH(orders!K$1, products!$A$1:$G$1, 0))</f>
        <v>0.2</v>
      </c>
      <c r="L519" s="5">
        <f>INDEX(products!$A$2:$G$49, MATCH(orders!$D519, products!$A$2:$A$49, 0), MATCH(orders!L$1, products!$A$1:$G$1, 0))</f>
        <v>3.8849999999999998</v>
      </c>
      <c r="M519" s="10">
        <f t="shared" si="8"/>
        <v>7.77</v>
      </c>
      <c r="N519" t="str" cm="1">
        <f t="array" ref="N519">_xlfn.IFS(I519 = "Exc", "Excelsa", I519 = "Ara", "Arabica", I519 = "Lib","Liberica",I519 = "Rob", "Robusta")</f>
        <v>Liberica</v>
      </c>
      <c r="O519" t="str" cm="1">
        <f t="array" ref="O519">_xlfn.IFS(J519 = "M", "Medium", J519 = "L", "Light", J519 = "D","Dark")</f>
        <v>Dark</v>
      </c>
      <c r="P519" t="str">
        <f>_xlfn.XLOOKUP(Orders[[#This Row],[Customer ID]], customers!$A$2:$A$1001, customers!$I$2:$I$1001, "", 0)</f>
        <v>No</v>
      </c>
    </row>
    <row r="520" spans="1:16" x14ac:dyDescent="0.3">
      <c r="A520" s="2" t="s">
        <v>3418</v>
      </c>
      <c r="B520" s="8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INDEX(products!$A$2:$G$49, MATCH(orders!$D520, products!$A$2:$A$49, 0), MATCH(orders!I$1, products!$A$1:$G$1, 0))</f>
        <v>Exc</v>
      </c>
      <c r="J520" t="str">
        <f>INDEX(products!$A$2:$G$49, MATCH(orders!$D520, products!$A$2:$A$49, 0), MATCH(orders!J$1, products!$A$1:$G$1, 0))</f>
        <v>D</v>
      </c>
      <c r="K520" s="1">
        <f>INDEX(products!$A$2:$G$49, MATCH(orders!$D520, products!$A$2:$A$49, 0), MATCH(orders!K$1, products!$A$1:$G$1, 0))</f>
        <v>2.5</v>
      </c>
      <c r="L520" s="5">
        <f>INDEX(products!$A$2:$G$49, MATCH(orders!$D520, products!$A$2:$A$49, 0), MATCH(orders!L$1, products!$A$1:$G$1, 0))</f>
        <v>27.945</v>
      </c>
      <c r="M520" s="10">
        <f t="shared" si="8"/>
        <v>139.72499999999999</v>
      </c>
      <c r="N520" t="str" cm="1">
        <f t="array" ref="N520">_xlfn.IFS(I520 = "Exc", "Excelsa", I520 = "Ara", "Arabica", I520 = "Lib","Liberica",I520 = "Rob", "Robusta")</f>
        <v>Excelsa</v>
      </c>
      <c r="O520" t="str" cm="1">
        <f t="array" ref="O520">_xlfn.IFS(J520 = "M", "Medium", J520 = "L", "Light", J520 = "D","Dark")</f>
        <v>Dark</v>
      </c>
      <c r="P520" t="str">
        <f>_xlfn.XLOOKUP(Orders[[#This Row],[Customer ID]], customers!$A$2:$A$1001, customers!$I$2:$I$1001, "", 0)</f>
        <v>No</v>
      </c>
    </row>
    <row r="521" spans="1:16" x14ac:dyDescent="0.3">
      <c r="A521" s="2" t="s">
        <v>3424</v>
      </c>
      <c r="B521" s="8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INDEX(products!$A$2:$G$49, MATCH(orders!$D521, products!$A$2:$A$49, 0), MATCH(orders!I$1, products!$A$1:$G$1, 0))</f>
        <v>Ara</v>
      </c>
      <c r="J521" t="str">
        <f>INDEX(products!$A$2:$G$49, MATCH(orders!$D521, products!$A$2:$A$49, 0), MATCH(orders!J$1, products!$A$1:$G$1, 0))</f>
        <v>D</v>
      </c>
      <c r="K521" s="1">
        <f>INDEX(products!$A$2:$G$49, MATCH(orders!$D521, products!$A$2:$A$49, 0), MATCH(orders!K$1, products!$A$1:$G$1, 0))</f>
        <v>0.5</v>
      </c>
      <c r="L521" s="5">
        <f>INDEX(products!$A$2:$G$49, MATCH(orders!$D521, products!$A$2:$A$49, 0), MATCH(orders!L$1, products!$A$1:$G$1, 0))</f>
        <v>5.97</v>
      </c>
      <c r="M521" s="10">
        <f t="shared" si="8"/>
        <v>11.94</v>
      </c>
      <c r="N521" t="str" cm="1">
        <f t="array" ref="N521">_xlfn.IFS(I521 = "Exc", "Excelsa", I521 = "Ara", "Arabica", I521 = "Lib","Liberica",I521 = "Rob", "Robusta")</f>
        <v>Arabica</v>
      </c>
      <c r="O521" t="str" cm="1">
        <f t="array" ref="O521">_xlfn.IFS(J521 = "M", "Medium", J521 = "L", "Light", J521 = "D","Dark")</f>
        <v>Dark</v>
      </c>
      <c r="P521" t="str">
        <f>_xlfn.XLOOKUP(Orders[[#This Row],[Customer ID]], customers!$A$2:$A$1001, customers!$I$2:$I$1001, "", 0)</f>
        <v>Yes</v>
      </c>
    </row>
    <row r="522" spans="1:16" x14ac:dyDescent="0.3">
      <c r="A522" s="2" t="s">
        <v>3430</v>
      </c>
      <c r="B522" s="8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INDEX(products!$A$2:$G$49, MATCH(orders!$D522, products!$A$2:$A$49, 0), MATCH(orders!I$1, products!$A$1:$G$1, 0))</f>
        <v>Lib</v>
      </c>
      <c r="J522" t="str">
        <f>INDEX(products!$A$2:$G$49, MATCH(orders!$D522, products!$A$2:$A$49, 0), MATCH(orders!J$1, products!$A$1:$G$1, 0))</f>
        <v>D</v>
      </c>
      <c r="K522" s="1">
        <f>INDEX(products!$A$2:$G$49, MATCH(orders!$D522, products!$A$2:$A$49, 0), MATCH(orders!K$1, products!$A$1:$G$1, 0))</f>
        <v>0.2</v>
      </c>
      <c r="L522" s="5">
        <f>INDEX(products!$A$2:$G$49, MATCH(orders!$D522, products!$A$2:$A$49, 0), MATCH(orders!L$1, products!$A$1:$G$1, 0))</f>
        <v>3.8849999999999998</v>
      </c>
      <c r="M522" s="10">
        <f t="shared" si="8"/>
        <v>3.8849999999999998</v>
      </c>
      <c r="N522" t="str" cm="1">
        <f t="array" ref="N522">_xlfn.IFS(I522 = "Exc", "Excelsa", I522 = "Ara", "Arabica", I522 = "Lib","Liberica",I522 = "Rob", "Robusta")</f>
        <v>Liberica</v>
      </c>
      <c r="O522" t="str" cm="1">
        <f t="array" ref="O522">_xlfn.IFS(J522 = "M", "Medium", J522 = "L", "Light", J522 = "D","Dark")</f>
        <v>Dark</v>
      </c>
      <c r="P522" t="str">
        <f>_xlfn.XLOOKUP(Orders[[#This Row],[Customer ID]], customers!$A$2:$A$1001, customers!$I$2:$I$1001, "", 0)</f>
        <v>No</v>
      </c>
    </row>
    <row r="523" spans="1:16" x14ac:dyDescent="0.3">
      <c r="A523" s="2" t="s">
        <v>3430</v>
      </c>
      <c r="B523" s="8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INDEX(products!$A$2:$G$49, MATCH(orders!$D523, products!$A$2:$A$49, 0), MATCH(orders!I$1, products!$A$1:$G$1, 0))</f>
        <v>Rob</v>
      </c>
      <c r="J523" t="str">
        <f>INDEX(products!$A$2:$G$49, MATCH(orders!$D523, products!$A$2:$A$49, 0), MATCH(orders!J$1, products!$A$1:$G$1, 0))</f>
        <v>M</v>
      </c>
      <c r="K523" s="1">
        <f>INDEX(products!$A$2:$G$49, MATCH(orders!$D523, products!$A$2:$A$49, 0), MATCH(orders!K$1, products!$A$1:$G$1, 0))</f>
        <v>1</v>
      </c>
      <c r="L523" s="5">
        <f>INDEX(products!$A$2:$G$49, MATCH(orders!$D523, products!$A$2:$A$49, 0), MATCH(orders!L$1, products!$A$1:$G$1, 0))</f>
        <v>9.9499999999999993</v>
      </c>
      <c r="M523" s="10">
        <f t="shared" si="8"/>
        <v>39.799999999999997</v>
      </c>
      <c r="N523" t="str" cm="1">
        <f t="array" ref="N523">_xlfn.IFS(I523 = "Exc", "Excelsa", I523 = "Ara", "Arabica", I523 = "Lib","Liberica",I523 = "Rob", "Robusta")</f>
        <v>Robusta</v>
      </c>
      <c r="O523" t="str" cm="1">
        <f t="array" ref="O523">_xlfn.IFS(J523 = "M", "Medium", J523 = "L", "Light", J523 = "D","Dark")</f>
        <v>Medium</v>
      </c>
      <c r="P523" t="str">
        <f>_xlfn.XLOOKUP(Orders[[#This Row],[Customer ID]], customers!$A$2:$A$1001, customers!$I$2:$I$1001, "", 0)</f>
        <v>No</v>
      </c>
    </row>
    <row r="524" spans="1:16" x14ac:dyDescent="0.3">
      <c r="A524" s="2" t="s">
        <v>3441</v>
      </c>
      <c r="B524" s="8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INDEX(products!$A$2:$G$49, MATCH(orders!$D524, products!$A$2:$A$49, 0), MATCH(orders!I$1, products!$A$1:$G$1, 0))</f>
        <v>Rob</v>
      </c>
      <c r="J524" t="str">
        <f>INDEX(products!$A$2:$G$49, MATCH(orders!$D524, products!$A$2:$A$49, 0), MATCH(orders!J$1, products!$A$1:$G$1, 0))</f>
        <v>M</v>
      </c>
      <c r="K524" s="1">
        <f>INDEX(products!$A$2:$G$49, MATCH(orders!$D524, products!$A$2:$A$49, 0), MATCH(orders!K$1, products!$A$1:$G$1, 0))</f>
        <v>0.5</v>
      </c>
      <c r="L524" s="5">
        <f>INDEX(products!$A$2:$G$49, MATCH(orders!$D524, products!$A$2:$A$49, 0), MATCH(orders!L$1, products!$A$1:$G$1, 0))</f>
        <v>5.97</v>
      </c>
      <c r="M524" s="10">
        <f t="shared" si="8"/>
        <v>29.849999999999998</v>
      </c>
      <c r="N524" t="str" cm="1">
        <f t="array" ref="N524">_xlfn.IFS(I524 = "Exc", "Excelsa", I524 = "Ara", "Arabica", I524 = "Lib","Liberica",I524 = "Rob", "Robusta")</f>
        <v>Robusta</v>
      </c>
      <c r="O524" t="str" cm="1">
        <f t="array" ref="O524">_xlfn.IFS(J524 = "M", "Medium", J524 = "L", "Light", J524 = "D","Dark")</f>
        <v>Medium</v>
      </c>
      <c r="P524" t="str">
        <f>_xlfn.XLOOKUP(Orders[[#This Row],[Customer ID]], customers!$A$2:$A$1001, customers!$I$2:$I$1001, "", 0)</f>
        <v>No</v>
      </c>
    </row>
    <row r="525" spans="1:16" x14ac:dyDescent="0.3">
      <c r="A525" s="2" t="s">
        <v>3447</v>
      </c>
      <c r="B525" s="8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INDEX(products!$A$2:$G$49, MATCH(orders!$D525, products!$A$2:$A$49, 0), MATCH(orders!I$1, products!$A$1:$G$1, 0))</f>
        <v>Lib</v>
      </c>
      <c r="J525" t="str">
        <f>INDEX(products!$A$2:$G$49, MATCH(orders!$D525, products!$A$2:$A$49, 0), MATCH(orders!J$1, products!$A$1:$G$1, 0))</f>
        <v>D</v>
      </c>
      <c r="K525" s="1">
        <f>INDEX(products!$A$2:$G$49, MATCH(orders!$D525, products!$A$2:$A$49, 0), MATCH(orders!K$1, products!$A$1:$G$1, 0))</f>
        <v>2.5</v>
      </c>
      <c r="L525" s="5">
        <f>INDEX(products!$A$2:$G$49, MATCH(orders!$D525, products!$A$2:$A$49, 0), MATCH(orders!L$1, products!$A$1:$G$1, 0))</f>
        <v>29.784999999999997</v>
      </c>
      <c r="M525" s="10">
        <f t="shared" si="8"/>
        <v>29.784999999999997</v>
      </c>
      <c r="N525" t="str" cm="1">
        <f t="array" ref="N525">_xlfn.IFS(I525 = "Exc", "Excelsa", I525 = "Ara", "Arabica", I525 = "Lib","Liberica",I525 = "Rob", "Robusta")</f>
        <v>Liberica</v>
      </c>
      <c r="O525" t="str" cm="1">
        <f t="array" ref="O525">_xlfn.IFS(J525 = "M", "Medium", J525 = "L", "Light", J525 = "D","Dark")</f>
        <v>Dark</v>
      </c>
      <c r="P525" t="str">
        <f>_xlfn.XLOOKUP(Orders[[#This Row],[Customer ID]], customers!$A$2:$A$1001, customers!$I$2:$I$1001, "", 0)</f>
        <v>No</v>
      </c>
    </row>
    <row r="526" spans="1:16" x14ac:dyDescent="0.3">
      <c r="A526" s="2" t="s">
        <v>3453</v>
      </c>
      <c r="B526" s="8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INDEX(products!$A$2:$G$49, MATCH(orders!$D526, products!$A$2:$A$49, 0), MATCH(orders!I$1, products!$A$1:$G$1, 0))</f>
        <v>Lib</v>
      </c>
      <c r="J526" t="str">
        <f>INDEX(products!$A$2:$G$49, MATCH(orders!$D526, products!$A$2:$A$49, 0), MATCH(orders!J$1, products!$A$1:$G$1, 0))</f>
        <v>L</v>
      </c>
      <c r="K526" s="1">
        <f>INDEX(products!$A$2:$G$49, MATCH(orders!$D526, products!$A$2:$A$49, 0), MATCH(orders!K$1, products!$A$1:$G$1, 0))</f>
        <v>2.5</v>
      </c>
      <c r="L526" s="5">
        <f>INDEX(products!$A$2:$G$49, MATCH(orders!$D526, products!$A$2:$A$49, 0), MATCH(orders!L$1, products!$A$1:$G$1, 0))</f>
        <v>36.454999999999998</v>
      </c>
      <c r="M526" s="10">
        <f t="shared" si="8"/>
        <v>72.91</v>
      </c>
      <c r="N526" t="str" cm="1">
        <f t="array" ref="N526">_xlfn.IFS(I526 = "Exc", "Excelsa", I526 = "Ara", "Arabica", I526 = "Lib","Liberica",I526 = "Rob", "Robusta")</f>
        <v>Liberica</v>
      </c>
      <c r="O526" t="str" cm="1">
        <f t="array" ref="O526">_xlfn.IFS(J526 = "M", "Medium", J526 = "L", "Light", J526 = "D","Dark")</f>
        <v>Light</v>
      </c>
      <c r="P526" t="str">
        <f>_xlfn.XLOOKUP(Orders[[#This Row],[Customer ID]], customers!$A$2:$A$1001, customers!$I$2:$I$1001, "", 0)</f>
        <v>No</v>
      </c>
    </row>
    <row r="527" spans="1:16" x14ac:dyDescent="0.3">
      <c r="A527" s="2" t="s">
        <v>3458</v>
      </c>
      <c r="B527" s="8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INDEX(products!$A$2:$G$49, MATCH(orders!$D527, products!$A$2:$A$49, 0), MATCH(orders!I$1, products!$A$1:$G$1, 0))</f>
        <v>Rob</v>
      </c>
      <c r="J527" t="str">
        <f>INDEX(products!$A$2:$G$49, MATCH(orders!$D527, products!$A$2:$A$49, 0), MATCH(orders!J$1, products!$A$1:$G$1, 0))</f>
        <v>D</v>
      </c>
      <c r="K527" s="1">
        <f>INDEX(products!$A$2:$G$49, MATCH(orders!$D527, products!$A$2:$A$49, 0), MATCH(orders!K$1, products!$A$1:$G$1, 0))</f>
        <v>0.2</v>
      </c>
      <c r="L527" s="5">
        <f>INDEX(products!$A$2:$G$49, MATCH(orders!$D527, products!$A$2:$A$49, 0), MATCH(orders!L$1, products!$A$1:$G$1, 0))</f>
        <v>2.6849999999999996</v>
      </c>
      <c r="M527" s="10">
        <f t="shared" si="8"/>
        <v>13.424999999999997</v>
      </c>
      <c r="N527" t="str" cm="1">
        <f t="array" ref="N527">_xlfn.IFS(I527 = "Exc", "Excelsa", I527 = "Ara", "Arabica", I527 = "Lib","Liberica",I527 = "Rob", "Robusta")</f>
        <v>Robusta</v>
      </c>
      <c r="O527" t="str" cm="1">
        <f t="array" ref="O527">_xlfn.IFS(J527 = "M", "Medium", J527 = "L", "Light", J527 = "D","Dark")</f>
        <v>Dark</v>
      </c>
      <c r="P527" t="str">
        <f>_xlfn.XLOOKUP(Orders[[#This Row],[Customer ID]], customers!$A$2:$A$1001, customers!$I$2:$I$1001, "", 0)</f>
        <v>Yes</v>
      </c>
    </row>
    <row r="528" spans="1:16" x14ac:dyDescent="0.3">
      <c r="A528" s="2" t="s">
        <v>3463</v>
      </c>
      <c r="B528" s="8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INDEX(products!$A$2:$G$49, MATCH(orders!$D528, products!$A$2:$A$49, 0), MATCH(orders!I$1, products!$A$1:$G$1, 0))</f>
        <v>Exc</v>
      </c>
      <c r="J528" t="str">
        <f>INDEX(products!$A$2:$G$49, MATCH(orders!$D528, products!$A$2:$A$49, 0), MATCH(orders!J$1, products!$A$1:$G$1, 0))</f>
        <v>M</v>
      </c>
      <c r="K528" s="1">
        <f>INDEX(products!$A$2:$G$49, MATCH(orders!$D528, products!$A$2:$A$49, 0), MATCH(orders!K$1, products!$A$1:$G$1, 0))</f>
        <v>2.5</v>
      </c>
      <c r="L528" s="5">
        <f>INDEX(products!$A$2:$G$49, MATCH(orders!$D528, products!$A$2:$A$49, 0), MATCH(orders!L$1, products!$A$1:$G$1, 0))</f>
        <v>31.624999999999996</v>
      </c>
      <c r="M528" s="10">
        <f t="shared" si="8"/>
        <v>126.49999999999999</v>
      </c>
      <c r="N528" t="str" cm="1">
        <f t="array" ref="N528">_xlfn.IFS(I528 = "Exc", "Excelsa", I528 = "Ara", "Arabica", I528 = "Lib","Liberica",I528 = "Rob", "Robusta")</f>
        <v>Excelsa</v>
      </c>
      <c r="O528" t="str" cm="1">
        <f t="array" ref="O528">_xlfn.IFS(J528 = "M", "Medium", J528 = "L", "Light", J528 = "D","Dark")</f>
        <v>Medium</v>
      </c>
      <c r="P528" t="str">
        <f>_xlfn.XLOOKUP(Orders[[#This Row],[Customer ID]], customers!$A$2:$A$1001, customers!$I$2:$I$1001, "", 0)</f>
        <v>Yes</v>
      </c>
    </row>
    <row r="529" spans="1:16" x14ac:dyDescent="0.3">
      <c r="A529" s="2" t="s">
        <v>3469</v>
      </c>
      <c r="B529" s="8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INDEX(products!$A$2:$G$49, MATCH(orders!$D529, products!$A$2:$A$49, 0), MATCH(orders!I$1, products!$A$1:$G$1, 0))</f>
        <v>Exc</v>
      </c>
      <c r="J529" t="str">
        <f>INDEX(products!$A$2:$G$49, MATCH(orders!$D529, products!$A$2:$A$49, 0), MATCH(orders!J$1, products!$A$1:$G$1, 0))</f>
        <v>M</v>
      </c>
      <c r="K529" s="1">
        <f>INDEX(products!$A$2:$G$49, MATCH(orders!$D529, products!$A$2:$A$49, 0), MATCH(orders!K$1, products!$A$1:$G$1, 0))</f>
        <v>0.5</v>
      </c>
      <c r="L529" s="5">
        <f>INDEX(products!$A$2:$G$49, MATCH(orders!$D529, products!$A$2:$A$49, 0), MATCH(orders!L$1, products!$A$1:$G$1, 0))</f>
        <v>8.25</v>
      </c>
      <c r="M529" s="10">
        <f t="shared" si="8"/>
        <v>41.25</v>
      </c>
      <c r="N529" t="str" cm="1">
        <f t="array" ref="N529">_xlfn.IFS(I529 = "Exc", "Excelsa", I529 = "Ara", "Arabica", I529 = "Lib","Liberica",I529 = "Rob", "Robusta")</f>
        <v>Excelsa</v>
      </c>
      <c r="O529" t="str" cm="1">
        <f t="array" ref="O529">_xlfn.IFS(J529 = "M", "Medium", J529 = "L", "Light", J529 = "D","Dark")</f>
        <v>Medium</v>
      </c>
      <c r="P529" t="str">
        <f>_xlfn.XLOOKUP(Orders[[#This Row],[Customer ID]], customers!$A$2:$A$1001, customers!$I$2:$I$1001, "", 0)</f>
        <v>No</v>
      </c>
    </row>
    <row r="530" spans="1:16" x14ac:dyDescent="0.3">
      <c r="A530" s="2" t="s">
        <v>3475</v>
      </c>
      <c r="B530" s="8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INDEX(products!$A$2:$G$49, MATCH(orders!$D530, products!$A$2:$A$49, 0), MATCH(orders!I$1, products!$A$1:$G$1, 0))</f>
        <v>Exc</v>
      </c>
      <c r="J530" t="str">
        <f>INDEX(products!$A$2:$G$49, MATCH(orders!$D530, products!$A$2:$A$49, 0), MATCH(orders!J$1, products!$A$1:$G$1, 0))</f>
        <v>L</v>
      </c>
      <c r="K530" s="1">
        <f>INDEX(products!$A$2:$G$49, MATCH(orders!$D530, products!$A$2:$A$49, 0), MATCH(orders!K$1, products!$A$1:$G$1, 0))</f>
        <v>0.5</v>
      </c>
      <c r="L530" s="5">
        <f>INDEX(products!$A$2:$G$49, MATCH(orders!$D530, products!$A$2:$A$49, 0), MATCH(orders!L$1, products!$A$1:$G$1, 0))</f>
        <v>8.91</v>
      </c>
      <c r="M530" s="10">
        <f t="shared" si="8"/>
        <v>53.46</v>
      </c>
      <c r="N530" t="str" cm="1">
        <f t="array" ref="N530">_xlfn.IFS(I530 = "Exc", "Excelsa", I530 = "Ara", "Arabica", I530 = "Lib","Liberica",I530 = "Rob", "Robusta")</f>
        <v>Excelsa</v>
      </c>
      <c r="O530" t="str" cm="1">
        <f t="array" ref="O530">_xlfn.IFS(J530 = "M", "Medium", J530 = "L", "Light", J530 = "D","Dark")</f>
        <v>Light</v>
      </c>
      <c r="P530" t="str">
        <f>_xlfn.XLOOKUP(Orders[[#This Row],[Customer ID]], customers!$A$2:$A$1001, customers!$I$2:$I$1001, "", 0)</f>
        <v>No</v>
      </c>
    </row>
    <row r="531" spans="1:16" x14ac:dyDescent="0.3">
      <c r="A531" s="2" t="s">
        <v>3481</v>
      </c>
      <c r="B531" s="8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INDEX(products!$A$2:$G$49, MATCH(orders!$D531, products!$A$2:$A$49, 0), MATCH(orders!I$1, products!$A$1:$G$1, 0))</f>
        <v>Rob</v>
      </c>
      <c r="J531" t="str">
        <f>INDEX(products!$A$2:$G$49, MATCH(orders!$D531, products!$A$2:$A$49, 0), MATCH(orders!J$1, products!$A$1:$G$1, 0))</f>
        <v>M</v>
      </c>
      <c r="K531" s="1">
        <f>INDEX(products!$A$2:$G$49, MATCH(orders!$D531, products!$A$2:$A$49, 0), MATCH(orders!K$1, products!$A$1:$G$1, 0))</f>
        <v>1</v>
      </c>
      <c r="L531" s="5">
        <f>INDEX(products!$A$2:$G$49, MATCH(orders!$D531, products!$A$2:$A$49, 0), MATCH(orders!L$1, products!$A$1:$G$1, 0))</f>
        <v>9.9499999999999993</v>
      </c>
      <c r="M531" s="10">
        <f t="shared" si="8"/>
        <v>59.699999999999996</v>
      </c>
      <c r="N531" t="str" cm="1">
        <f t="array" ref="N531">_xlfn.IFS(I531 = "Exc", "Excelsa", I531 = "Ara", "Arabica", I531 = "Lib","Liberica",I531 = "Rob", "Robusta")</f>
        <v>Robusta</v>
      </c>
      <c r="O531" t="str" cm="1">
        <f t="array" ref="O531">_xlfn.IFS(J531 = "M", "Medium", J531 = "L", "Light", J531 = "D","Dark")</f>
        <v>Medium</v>
      </c>
      <c r="P531" t="str">
        <f>_xlfn.XLOOKUP(Orders[[#This Row],[Customer ID]], customers!$A$2:$A$1001, customers!$I$2:$I$1001, "", 0)</f>
        <v>No</v>
      </c>
    </row>
    <row r="532" spans="1:16" x14ac:dyDescent="0.3">
      <c r="A532" s="2" t="s">
        <v>3487</v>
      </c>
      <c r="B532" s="8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INDEX(products!$A$2:$G$49, MATCH(orders!$D532, products!$A$2:$A$49, 0), MATCH(orders!I$1, products!$A$1:$G$1, 0))</f>
        <v>Rob</v>
      </c>
      <c r="J532" t="str">
        <f>INDEX(products!$A$2:$G$49, MATCH(orders!$D532, products!$A$2:$A$49, 0), MATCH(orders!J$1, products!$A$1:$G$1, 0))</f>
        <v>M</v>
      </c>
      <c r="K532" s="1">
        <f>INDEX(products!$A$2:$G$49, MATCH(orders!$D532, products!$A$2:$A$49, 0), MATCH(orders!K$1, products!$A$1:$G$1, 0))</f>
        <v>1</v>
      </c>
      <c r="L532" s="5">
        <f>INDEX(products!$A$2:$G$49, MATCH(orders!$D532, products!$A$2:$A$49, 0), MATCH(orders!L$1, products!$A$1:$G$1, 0))</f>
        <v>9.9499999999999993</v>
      </c>
      <c r="M532" s="10">
        <f t="shared" si="8"/>
        <v>59.699999999999996</v>
      </c>
      <c r="N532" t="str" cm="1">
        <f t="array" ref="N532">_xlfn.IFS(I532 = "Exc", "Excelsa", I532 = "Ara", "Arabica", I532 = "Lib","Liberica",I532 = "Rob", "Robusta")</f>
        <v>Robusta</v>
      </c>
      <c r="O532" t="str" cm="1">
        <f t="array" ref="O532">_xlfn.IFS(J532 = "M", "Medium", J532 = "L", "Light", J532 = "D","Dark")</f>
        <v>Medium</v>
      </c>
      <c r="P532" t="str">
        <f>_xlfn.XLOOKUP(Orders[[#This Row],[Customer ID]], customers!$A$2:$A$1001, customers!$I$2:$I$1001, "", 0)</f>
        <v>No</v>
      </c>
    </row>
    <row r="533" spans="1:16" x14ac:dyDescent="0.3">
      <c r="A533" s="2" t="s">
        <v>3493</v>
      </c>
      <c r="B533" s="8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INDEX(products!$A$2:$G$49, MATCH(orders!$D533, products!$A$2:$A$49, 0), MATCH(orders!I$1, products!$A$1:$G$1, 0))</f>
        <v>Rob</v>
      </c>
      <c r="J533" t="str">
        <f>INDEX(products!$A$2:$G$49, MATCH(orders!$D533, products!$A$2:$A$49, 0), MATCH(orders!J$1, products!$A$1:$G$1, 0))</f>
        <v>D</v>
      </c>
      <c r="K533" s="1">
        <f>INDEX(products!$A$2:$G$49, MATCH(orders!$D533, products!$A$2:$A$49, 0), MATCH(orders!K$1, products!$A$1:$G$1, 0))</f>
        <v>1</v>
      </c>
      <c r="L533" s="5">
        <f>INDEX(products!$A$2:$G$49, MATCH(orders!$D533, products!$A$2:$A$49, 0), MATCH(orders!L$1, products!$A$1:$G$1, 0))</f>
        <v>8.9499999999999993</v>
      </c>
      <c r="M533" s="10">
        <f t="shared" si="8"/>
        <v>44.75</v>
      </c>
      <c r="N533" t="str" cm="1">
        <f t="array" ref="N533">_xlfn.IFS(I533 = "Exc", "Excelsa", I533 = "Ara", "Arabica", I533 = "Lib","Liberica",I533 = "Rob", "Robusta")</f>
        <v>Robusta</v>
      </c>
      <c r="O533" t="str" cm="1">
        <f t="array" ref="O533">_xlfn.IFS(J533 = "M", "Medium", J533 = "L", "Light", J533 = "D","Dark")</f>
        <v>Dark</v>
      </c>
      <c r="P533" t="str">
        <f>_xlfn.XLOOKUP(Orders[[#This Row],[Customer ID]], customers!$A$2:$A$1001, customers!$I$2:$I$1001, "", 0)</f>
        <v>No</v>
      </c>
    </row>
    <row r="534" spans="1:16" x14ac:dyDescent="0.3">
      <c r="A534" s="2" t="s">
        <v>3499</v>
      </c>
      <c r="B534" s="8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INDEX(products!$A$2:$G$49, MATCH(orders!$D534, products!$A$2:$A$49, 0), MATCH(orders!I$1, products!$A$1:$G$1, 0))</f>
        <v>Exc</v>
      </c>
      <c r="J534" t="str">
        <f>INDEX(products!$A$2:$G$49, MATCH(orders!$D534, products!$A$2:$A$49, 0), MATCH(orders!J$1, products!$A$1:$G$1, 0))</f>
        <v>M</v>
      </c>
      <c r="K534" s="1">
        <f>INDEX(products!$A$2:$G$49, MATCH(orders!$D534, products!$A$2:$A$49, 0), MATCH(orders!K$1, products!$A$1:$G$1, 0))</f>
        <v>0.5</v>
      </c>
      <c r="L534" s="5">
        <f>INDEX(products!$A$2:$G$49, MATCH(orders!$D534, products!$A$2:$A$49, 0), MATCH(orders!L$1, products!$A$1:$G$1, 0))</f>
        <v>8.25</v>
      </c>
      <c r="M534" s="10">
        <f t="shared" si="8"/>
        <v>16.5</v>
      </c>
      <c r="N534" t="str" cm="1">
        <f t="array" ref="N534">_xlfn.IFS(I534 = "Exc", "Excelsa", I534 = "Ara", "Arabica", I534 = "Lib","Liberica",I534 = "Rob", "Robusta")</f>
        <v>Excelsa</v>
      </c>
      <c r="O534" t="str" cm="1">
        <f t="array" ref="O534">_xlfn.IFS(J534 = "M", "Medium", J534 = "L", "Light", J534 = "D","Dark")</f>
        <v>Medium</v>
      </c>
      <c r="P534" t="str">
        <f>_xlfn.XLOOKUP(Orders[[#This Row],[Customer ID]], customers!$A$2:$A$1001, customers!$I$2:$I$1001, "", 0)</f>
        <v>Yes</v>
      </c>
    </row>
    <row r="535" spans="1:16" x14ac:dyDescent="0.3">
      <c r="A535" s="2" t="s">
        <v>3505</v>
      </c>
      <c r="B535" s="8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INDEX(products!$A$2:$G$49, MATCH(orders!$D535, products!$A$2:$A$49, 0), MATCH(orders!I$1, products!$A$1:$G$1, 0))</f>
        <v>Rob</v>
      </c>
      <c r="J535" t="str">
        <f>INDEX(products!$A$2:$G$49, MATCH(orders!$D535, products!$A$2:$A$49, 0), MATCH(orders!J$1, products!$A$1:$G$1, 0))</f>
        <v>D</v>
      </c>
      <c r="K535" s="1">
        <f>INDEX(products!$A$2:$G$49, MATCH(orders!$D535, products!$A$2:$A$49, 0), MATCH(orders!K$1, products!$A$1:$G$1, 0))</f>
        <v>0.5</v>
      </c>
      <c r="L535" s="5">
        <f>INDEX(products!$A$2:$G$49, MATCH(orders!$D535, products!$A$2:$A$49, 0), MATCH(orders!L$1, products!$A$1:$G$1, 0))</f>
        <v>5.3699999999999992</v>
      </c>
      <c r="M535" s="10">
        <f t="shared" si="8"/>
        <v>21.479999999999997</v>
      </c>
      <c r="N535" t="str" cm="1">
        <f t="array" ref="N535">_xlfn.IFS(I535 = "Exc", "Excelsa", I535 = "Ara", "Arabica", I535 = "Lib","Liberica",I535 = "Rob", "Robusta")</f>
        <v>Robusta</v>
      </c>
      <c r="O535" t="str" cm="1">
        <f t="array" ref="O535">_xlfn.IFS(J535 = "M", "Medium", J535 = "L", "Light", J535 = "D","Dark")</f>
        <v>Dark</v>
      </c>
      <c r="P535" t="str">
        <f>_xlfn.XLOOKUP(Orders[[#This Row],[Customer ID]], customers!$A$2:$A$1001, customers!$I$2:$I$1001, "", 0)</f>
        <v>No</v>
      </c>
    </row>
    <row r="536" spans="1:16" x14ac:dyDescent="0.3">
      <c r="A536" s="2" t="s">
        <v>3510</v>
      </c>
      <c r="B536" s="8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INDEX(products!$A$2:$G$49, MATCH(orders!$D536, products!$A$2:$A$49, 0), MATCH(orders!I$1, products!$A$1:$G$1, 0))</f>
        <v>Rob</v>
      </c>
      <c r="J536" t="str">
        <f>INDEX(products!$A$2:$G$49, MATCH(orders!$D536, products!$A$2:$A$49, 0), MATCH(orders!J$1, products!$A$1:$G$1, 0))</f>
        <v>M</v>
      </c>
      <c r="K536" s="1">
        <f>INDEX(products!$A$2:$G$49, MATCH(orders!$D536, products!$A$2:$A$49, 0), MATCH(orders!K$1, products!$A$1:$G$1, 0))</f>
        <v>2.5</v>
      </c>
      <c r="L536" s="5">
        <f>INDEX(products!$A$2:$G$49, MATCH(orders!$D536, products!$A$2:$A$49, 0), MATCH(orders!L$1, products!$A$1:$G$1, 0))</f>
        <v>22.884999999999998</v>
      </c>
      <c r="M536" s="10">
        <f t="shared" si="8"/>
        <v>45.769999999999996</v>
      </c>
      <c r="N536" t="str" cm="1">
        <f t="array" ref="N536">_xlfn.IFS(I536 = "Exc", "Excelsa", I536 = "Ara", "Arabica", I536 = "Lib","Liberica",I536 = "Rob", "Robusta")</f>
        <v>Robusta</v>
      </c>
      <c r="O536" t="str" cm="1">
        <f t="array" ref="O536">_xlfn.IFS(J536 = "M", "Medium", J536 = "L", "Light", J536 = "D","Dark")</f>
        <v>Medium</v>
      </c>
      <c r="P536" t="str">
        <f>_xlfn.XLOOKUP(Orders[[#This Row],[Customer ID]], customers!$A$2:$A$1001, customers!$I$2:$I$1001, "", 0)</f>
        <v>Yes</v>
      </c>
    </row>
    <row r="537" spans="1:16" x14ac:dyDescent="0.3">
      <c r="A537" s="2" t="s">
        <v>3516</v>
      </c>
      <c r="B537" s="8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INDEX(products!$A$2:$G$49, MATCH(orders!$D537, products!$A$2:$A$49, 0), MATCH(orders!I$1, products!$A$1:$G$1, 0))</f>
        <v>Lib</v>
      </c>
      <c r="J537" t="str">
        <f>INDEX(products!$A$2:$G$49, MATCH(orders!$D537, products!$A$2:$A$49, 0), MATCH(orders!J$1, products!$A$1:$G$1, 0))</f>
        <v>L</v>
      </c>
      <c r="K537" s="1">
        <f>INDEX(products!$A$2:$G$49, MATCH(orders!$D537, products!$A$2:$A$49, 0), MATCH(orders!K$1, products!$A$1:$G$1, 0))</f>
        <v>0.2</v>
      </c>
      <c r="L537" s="5">
        <f>INDEX(products!$A$2:$G$49, MATCH(orders!$D537, products!$A$2:$A$49, 0), MATCH(orders!L$1, products!$A$1:$G$1, 0))</f>
        <v>4.7549999999999999</v>
      </c>
      <c r="M537" s="10">
        <f t="shared" si="8"/>
        <v>9.51</v>
      </c>
      <c r="N537" t="str" cm="1">
        <f t="array" ref="N537">_xlfn.IFS(I537 = "Exc", "Excelsa", I537 = "Ara", "Arabica", I537 = "Lib","Liberica",I537 = "Rob", "Robusta")</f>
        <v>Liberica</v>
      </c>
      <c r="O537" t="str" cm="1">
        <f t="array" ref="O537">_xlfn.IFS(J537 = "M", "Medium", J537 = "L", "Light", J537 = "D","Dark")</f>
        <v>Light</v>
      </c>
      <c r="P537" t="str">
        <f>_xlfn.XLOOKUP(Orders[[#This Row],[Customer ID]], customers!$A$2:$A$1001, customers!$I$2:$I$1001, "", 0)</f>
        <v>No</v>
      </c>
    </row>
    <row r="538" spans="1:16" x14ac:dyDescent="0.3">
      <c r="A538" s="2" t="s">
        <v>3521</v>
      </c>
      <c r="B538" s="8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INDEX(products!$A$2:$G$49, MATCH(orders!$D538, products!$A$2:$A$49, 0), MATCH(orders!I$1, products!$A$1:$G$1, 0))</f>
        <v>Rob</v>
      </c>
      <c r="J538" t="str">
        <f>INDEX(products!$A$2:$G$49, MATCH(orders!$D538, products!$A$2:$A$49, 0), MATCH(orders!J$1, products!$A$1:$G$1, 0))</f>
        <v>D</v>
      </c>
      <c r="K538" s="1">
        <f>INDEX(products!$A$2:$G$49, MATCH(orders!$D538, products!$A$2:$A$49, 0), MATCH(orders!K$1, products!$A$1:$G$1, 0))</f>
        <v>0.2</v>
      </c>
      <c r="L538" s="5">
        <f>INDEX(products!$A$2:$G$49, MATCH(orders!$D538, products!$A$2:$A$49, 0), MATCH(orders!L$1, products!$A$1:$G$1, 0))</f>
        <v>2.6849999999999996</v>
      </c>
      <c r="M538" s="10">
        <f t="shared" si="8"/>
        <v>8.0549999999999997</v>
      </c>
      <c r="N538" t="str" cm="1">
        <f t="array" ref="N538">_xlfn.IFS(I538 = "Exc", "Excelsa", I538 = "Ara", "Arabica", I538 = "Lib","Liberica",I538 = "Rob", "Robusta")</f>
        <v>Robusta</v>
      </c>
      <c r="O538" t="str" cm="1">
        <f t="array" ref="O538">_xlfn.IFS(J538 = "M", "Medium", J538 = "L", "Light", J538 = "D","Dark")</f>
        <v>Dark</v>
      </c>
      <c r="P538" t="str">
        <f>_xlfn.XLOOKUP(Orders[[#This Row],[Customer ID]], customers!$A$2:$A$1001, customers!$I$2:$I$1001, "", 0)</f>
        <v>Yes</v>
      </c>
    </row>
    <row r="539" spans="1:16" x14ac:dyDescent="0.3">
      <c r="A539" s="2" t="s">
        <v>3527</v>
      </c>
      <c r="B539" s="8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INDEX(products!$A$2:$G$49, MATCH(orders!$D539, products!$A$2:$A$49, 0), MATCH(orders!I$1, products!$A$1:$G$1, 0))</f>
        <v>Exc</v>
      </c>
      <c r="J539" t="str">
        <f>INDEX(products!$A$2:$G$49, MATCH(orders!$D539, products!$A$2:$A$49, 0), MATCH(orders!J$1, products!$A$1:$G$1, 0))</f>
        <v>D</v>
      </c>
      <c r="K539" s="1">
        <f>INDEX(products!$A$2:$G$49, MATCH(orders!$D539, products!$A$2:$A$49, 0), MATCH(orders!K$1, products!$A$1:$G$1, 0))</f>
        <v>2.5</v>
      </c>
      <c r="L539" s="5">
        <f>INDEX(products!$A$2:$G$49, MATCH(orders!$D539, products!$A$2:$A$49, 0), MATCH(orders!L$1, products!$A$1:$G$1, 0))</f>
        <v>27.945</v>
      </c>
      <c r="M539" s="10">
        <f t="shared" si="8"/>
        <v>111.78</v>
      </c>
      <c r="N539" t="str" cm="1">
        <f t="array" ref="N539">_xlfn.IFS(I539 = "Exc", "Excelsa", I539 = "Ara", "Arabica", I539 = "Lib","Liberica",I539 = "Rob", "Robusta")</f>
        <v>Excelsa</v>
      </c>
      <c r="O539" t="str" cm="1">
        <f t="array" ref="O539">_xlfn.IFS(J539 = "M", "Medium", J539 = "L", "Light", J539 = "D","Dark")</f>
        <v>Dark</v>
      </c>
      <c r="P539" t="str">
        <f>_xlfn.XLOOKUP(Orders[[#This Row],[Customer ID]], customers!$A$2:$A$1001, customers!$I$2:$I$1001, "", 0)</f>
        <v>Yes</v>
      </c>
    </row>
    <row r="540" spans="1:16" x14ac:dyDescent="0.3">
      <c r="A540" s="2" t="s">
        <v>3532</v>
      </c>
      <c r="B540" s="8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INDEX(products!$A$2:$G$49, MATCH(orders!$D540, products!$A$2:$A$49, 0), MATCH(orders!I$1, products!$A$1:$G$1, 0))</f>
        <v>Rob</v>
      </c>
      <c r="J540" t="str">
        <f>INDEX(products!$A$2:$G$49, MATCH(orders!$D540, products!$A$2:$A$49, 0), MATCH(orders!J$1, products!$A$1:$G$1, 0))</f>
        <v>D</v>
      </c>
      <c r="K540" s="1">
        <f>INDEX(products!$A$2:$G$49, MATCH(orders!$D540, products!$A$2:$A$49, 0), MATCH(orders!K$1, products!$A$1:$G$1, 0))</f>
        <v>0.2</v>
      </c>
      <c r="L540" s="5">
        <f>INDEX(products!$A$2:$G$49, MATCH(orders!$D540, products!$A$2:$A$49, 0), MATCH(orders!L$1, products!$A$1:$G$1, 0))</f>
        <v>2.6849999999999996</v>
      </c>
      <c r="M540" s="10">
        <f t="shared" si="8"/>
        <v>10.739999999999998</v>
      </c>
      <c r="N540" t="str" cm="1">
        <f t="array" ref="N540">_xlfn.IFS(I540 = "Exc", "Excelsa", I540 = "Ara", "Arabica", I540 = "Lib","Liberica",I540 = "Rob", "Robusta")</f>
        <v>Robusta</v>
      </c>
      <c r="O540" t="str" cm="1">
        <f t="array" ref="O540">_xlfn.IFS(J540 = "M", "Medium", J540 = "L", "Light", J540 = "D","Dark")</f>
        <v>Dark</v>
      </c>
      <c r="P540" t="str">
        <f>_xlfn.XLOOKUP(Orders[[#This Row],[Customer ID]], customers!$A$2:$A$1001, customers!$I$2:$I$1001, "", 0)</f>
        <v>Yes</v>
      </c>
    </row>
    <row r="541" spans="1:16" x14ac:dyDescent="0.3">
      <c r="A541" s="2" t="s">
        <v>3537</v>
      </c>
      <c r="B541" s="8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INDEX(products!$A$2:$G$49, MATCH(orders!$D541, products!$A$2:$A$49, 0), MATCH(orders!I$1, products!$A$1:$G$1, 0))</f>
        <v>Rob</v>
      </c>
      <c r="J541" t="str">
        <f>INDEX(products!$A$2:$G$49, MATCH(orders!$D541, products!$A$2:$A$49, 0), MATCH(orders!J$1, products!$A$1:$G$1, 0))</f>
        <v>D</v>
      </c>
      <c r="K541" s="1">
        <f>INDEX(products!$A$2:$G$49, MATCH(orders!$D541, products!$A$2:$A$49, 0), MATCH(orders!K$1, products!$A$1:$G$1, 0))</f>
        <v>0.5</v>
      </c>
      <c r="L541" s="5">
        <f>INDEX(products!$A$2:$G$49, MATCH(orders!$D541, products!$A$2:$A$49, 0), MATCH(orders!L$1, products!$A$1:$G$1, 0))</f>
        <v>5.3699999999999992</v>
      </c>
      <c r="M541" s="10">
        <f t="shared" si="8"/>
        <v>26.849999999999994</v>
      </c>
      <c r="N541" t="str" cm="1">
        <f t="array" ref="N541">_xlfn.IFS(I541 = "Exc", "Excelsa", I541 = "Ara", "Arabica", I541 = "Lib","Liberica",I541 = "Rob", "Robusta")</f>
        <v>Robusta</v>
      </c>
      <c r="O541" t="str" cm="1">
        <f t="array" ref="O541">_xlfn.IFS(J541 = "M", "Medium", J541 = "L", "Light", J541 = "D","Dark")</f>
        <v>Dark</v>
      </c>
      <c r="P541" t="str">
        <f>_xlfn.XLOOKUP(Orders[[#This Row],[Customer ID]], customers!$A$2:$A$1001, customers!$I$2:$I$1001, "", 0)</f>
        <v>No</v>
      </c>
    </row>
    <row r="542" spans="1:16" x14ac:dyDescent="0.3">
      <c r="A542" s="2" t="s">
        <v>3542</v>
      </c>
      <c r="B542" s="8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INDEX(products!$A$2:$G$49, MATCH(orders!$D542, products!$A$2:$A$49, 0), MATCH(orders!I$1, products!$A$1:$G$1, 0))</f>
        <v>Lib</v>
      </c>
      <c r="J542" t="str">
        <f>INDEX(products!$A$2:$G$49, MATCH(orders!$D542, products!$A$2:$A$49, 0), MATCH(orders!J$1, products!$A$1:$G$1, 0))</f>
        <v>L</v>
      </c>
      <c r="K542" s="1">
        <f>INDEX(products!$A$2:$G$49, MATCH(orders!$D542, products!$A$2:$A$49, 0), MATCH(orders!K$1, products!$A$1:$G$1, 0))</f>
        <v>1</v>
      </c>
      <c r="L542" s="5">
        <f>INDEX(products!$A$2:$G$49, MATCH(orders!$D542, products!$A$2:$A$49, 0), MATCH(orders!L$1, products!$A$1:$G$1, 0))</f>
        <v>15.85</v>
      </c>
      <c r="M542" s="10">
        <f t="shared" si="8"/>
        <v>63.4</v>
      </c>
      <c r="N542" t="str" cm="1">
        <f t="array" ref="N542">_xlfn.IFS(I542 = "Exc", "Excelsa", I542 = "Ara", "Arabica", I542 = "Lib","Liberica",I542 = "Rob", "Robusta")</f>
        <v>Liberica</v>
      </c>
      <c r="O542" t="str" cm="1">
        <f t="array" ref="O542">_xlfn.IFS(J542 = "M", "Medium", J542 = "L", "Light", J542 = "D","Dark")</f>
        <v>Light</v>
      </c>
      <c r="P542" t="str">
        <f>_xlfn.XLOOKUP(Orders[[#This Row],[Customer ID]], customers!$A$2:$A$1001, customers!$I$2:$I$1001, "", 0)</f>
        <v>Yes</v>
      </c>
    </row>
    <row r="543" spans="1:16" x14ac:dyDescent="0.3">
      <c r="A543" s="2" t="s">
        <v>3548</v>
      </c>
      <c r="B543" s="8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INDEX(products!$A$2:$G$49, MATCH(orders!$D543, products!$A$2:$A$49, 0), MATCH(orders!I$1, products!$A$1:$G$1, 0))</f>
        <v>Ara</v>
      </c>
      <c r="J543" t="str">
        <f>INDEX(products!$A$2:$G$49, MATCH(orders!$D543, products!$A$2:$A$49, 0), MATCH(orders!J$1, products!$A$1:$G$1, 0))</f>
        <v>D</v>
      </c>
      <c r="K543" s="1">
        <f>INDEX(products!$A$2:$G$49, MATCH(orders!$D543, products!$A$2:$A$49, 0), MATCH(orders!K$1, products!$A$1:$G$1, 0))</f>
        <v>2.5</v>
      </c>
      <c r="L543" s="5">
        <f>INDEX(products!$A$2:$G$49, MATCH(orders!$D543, products!$A$2:$A$49, 0), MATCH(orders!L$1, products!$A$1:$G$1, 0))</f>
        <v>22.884999999999998</v>
      </c>
      <c r="M543" s="10">
        <f t="shared" si="8"/>
        <v>22.884999999999998</v>
      </c>
      <c r="N543" t="str" cm="1">
        <f t="array" ref="N543">_xlfn.IFS(I543 = "Exc", "Excelsa", I543 = "Ara", "Arabica", I543 = "Lib","Liberica",I543 = "Rob", "Robusta")</f>
        <v>Arabica</v>
      </c>
      <c r="O543" t="str" cm="1">
        <f t="array" ref="O543">_xlfn.IFS(J543 = "M", "Medium", J543 = "L", "Light", J543 = "D","Dark")</f>
        <v>Dark</v>
      </c>
      <c r="P543" t="str">
        <f>_xlfn.XLOOKUP(Orders[[#This Row],[Customer ID]], customers!$A$2:$A$1001, customers!$I$2:$I$1001, "", 0)</f>
        <v>Yes</v>
      </c>
    </row>
    <row r="544" spans="1:16" x14ac:dyDescent="0.3">
      <c r="A544" s="2" t="s">
        <v>3553</v>
      </c>
      <c r="B544" s="8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INDEX(products!$A$2:$G$49, MATCH(orders!$D544, products!$A$2:$A$49, 0), MATCH(orders!I$1, products!$A$1:$G$1, 0))</f>
        <v>Ara</v>
      </c>
      <c r="J544" t="str">
        <f>INDEX(products!$A$2:$G$49, MATCH(orders!$D544, products!$A$2:$A$49, 0), MATCH(orders!J$1, products!$A$1:$G$1, 0))</f>
        <v>M</v>
      </c>
      <c r="K544" s="1">
        <f>INDEX(products!$A$2:$G$49, MATCH(orders!$D544, products!$A$2:$A$49, 0), MATCH(orders!K$1, products!$A$1:$G$1, 0))</f>
        <v>2.5</v>
      </c>
      <c r="L544" s="5">
        <f>INDEX(products!$A$2:$G$49, MATCH(orders!$D544, products!$A$2:$A$49, 0), MATCH(orders!L$1, products!$A$1:$G$1, 0))</f>
        <v>25.874999999999996</v>
      </c>
      <c r="M544" s="10">
        <f t="shared" si="8"/>
        <v>103.49999999999999</v>
      </c>
      <c r="N544" t="str" cm="1">
        <f t="array" ref="N544">_xlfn.IFS(I544 = "Exc", "Excelsa", I544 = "Ara", "Arabica", I544 = "Lib","Liberica",I544 = "Rob", "Robusta")</f>
        <v>Arabica</v>
      </c>
      <c r="O544" t="str" cm="1">
        <f t="array" ref="O544">_xlfn.IFS(J544 = "M", "Medium", J544 = "L", "Light", J544 = "D","Dark")</f>
        <v>Medium</v>
      </c>
      <c r="P544" t="str">
        <f>_xlfn.XLOOKUP(Orders[[#This Row],[Customer ID]], customers!$A$2:$A$1001, customers!$I$2:$I$1001, "", 0)</f>
        <v>No</v>
      </c>
    </row>
    <row r="545" spans="1:16" x14ac:dyDescent="0.3">
      <c r="A545" s="2" t="s">
        <v>3559</v>
      </c>
      <c r="B545" s="8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INDEX(products!$A$2:$G$49, MATCH(orders!$D545, products!$A$2:$A$49, 0), MATCH(orders!I$1, products!$A$1:$G$1, 0))</f>
        <v>Rob</v>
      </c>
      <c r="J545" t="str">
        <f>INDEX(products!$A$2:$G$49, MATCH(orders!$D545, products!$A$2:$A$49, 0), MATCH(orders!J$1, products!$A$1:$G$1, 0))</f>
        <v>L</v>
      </c>
      <c r="K545" s="1">
        <f>INDEX(products!$A$2:$G$49, MATCH(orders!$D545, products!$A$2:$A$49, 0), MATCH(orders!K$1, products!$A$1:$G$1, 0))</f>
        <v>2.5</v>
      </c>
      <c r="L545" s="5">
        <f>INDEX(products!$A$2:$G$49, MATCH(orders!$D545, products!$A$2:$A$49, 0), MATCH(orders!L$1, products!$A$1:$G$1, 0))</f>
        <v>27.484999999999996</v>
      </c>
      <c r="M545" s="10">
        <f t="shared" si="8"/>
        <v>54.969999999999992</v>
      </c>
      <c r="N545" t="str" cm="1">
        <f t="array" ref="N545">_xlfn.IFS(I545 = "Exc", "Excelsa", I545 = "Ara", "Arabica", I545 = "Lib","Liberica",I545 = "Rob", "Robusta")</f>
        <v>Robusta</v>
      </c>
      <c r="O545" t="str" cm="1">
        <f t="array" ref="O545">_xlfn.IFS(J545 = "M", "Medium", J545 = "L", "Light", J545 = "D","Dark")</f>
        <v>Light</v>
      </c>
      <c r="P545" t="str">
        <f>_xlfn.XLOOKUP(Orders[[#This Row],[Customer ID]], customers!$A$2:$A$1001, customers!$I$2:$I$1001, "", 0)</f>
        <v>No</v>
      </c>
    </row>
    <row r="546" spans="1:16" x14ac:dyDescent="0.3">
      <c r="A546" s="2" t="s">
        <v>3565</v>
      </c>
      <c r="B546" s="8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INDEX(products!$A$2:$G$49, MATCH(orders!$D546, products!$A$2:$A$49, 0), MATCH(orders!I$1, products!$A$1:$G$1, 0))</f>
        <v>Ara</v>
      </c>
      <c r="J546" t="str">
        <f>INDEX(products!$A$2:$G$49, MATCH(orders!$D546, products!$A$2:$A$49, 0), MATCH(orders!J$1, products!$A$1:$G$1, 0))</f>
        <v>L</v>
      </c>
      <c r="K546" s="1">
        <f>INDEX(products!$A$2:$G$49, MATCH(orders!$D546, products!$A$2:$A$49, 0), MATCH(orders!K$1, products!$A$1:$G$1, 0))</f>
        <v>0.5</v>
      </c>
      <c r="L546" s="5">
        <f>INDEX(products!$A$2:$G$49, MATCH(orders!$D546, products!$A$2:$A$49, 0), MATCH(orders!L$1, products!$A$1:$G$1, 0))</f>
        <v>7.77</v>
      </c>
      <c r="M546" s="10">
        <f t="shared" si="8"/>
        <v>15.54</v>
      </c>
      <c r="N546" t="str" cm="1">
        <f t="array" ref="N546">_xlfn.IFS(I546 = "Exc", "Excelsa", I546 = "Ara", "Arabica", I546 = "Lib","Liberica",I546 = "Rob", "Robusta")</f>
        <v>Arabica</v>
      </c>
      <c r="O546" t="str" cm="1">
        <f t="array" ref="O546">_xlfn.IFS(J546 = "M", "Medium", J546 = "L", "Light", J546 = "D","Dark")</f>
        <v>Light</v>
      </c>
      <c r="P546" t="str">
        <f>_xlfn.XLOOKUP(Orders[[#This Row],[Customer ID]], customers!$A$2:$A$1001, customers!$I$2:$I$1001, "", 0)</f>
        <v>No</v>
      </c>
    </row>
    <row r="547" spans="1:16" x14ac:dyDescent="0.3">
      <c r="A547" s="2" t="s">
        <v>3571</v>
      </c>
      <c r="B547" s="8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INDEX(products!$A$2:$G$49, MATCH(orders!$D547, products!$A$2:$A$49, 0), MATCH(orders!I$1, products!$A$1:$G$1, 0))</f>
        <v>Lib</v>
      </c>
      <c r="J547" t="str">
        <f>INDEX(products!$A$2:$G$49, MATCH(orders!$D547, products!$A$2:$A$49, 0), MATCH(orders!J$1, products!$A$1:$G$1, 0))</f>
        <v>D</v>
      </c>
      <c r="K547" s="1">
        <f>INDEX(products!$A$2:$G$49, MATCH(orders!$D547, products!$A$2:$A$49, 0), MATCH(orders!K$1, products!$A$1:$G$1, 0))</f>
        <v>0.2</v>
      </c>
      <c r="L547" s="5">
        <f>INDEX(products!$A$2:$G$49, MATCH(orders!$D547, products!$A$2:$A$49, 0), MATCH(orders!L$1, products!$A$1:$G$1, 0))</f>
        <v>3.8849999999999998</v>
      </c>
      <c r="M547" s="10">
        <f t="shared" si="8"/>
        <v>15.54</v>
      </c>
      <c r="N547" t="str" cm="1">
        <f t="array" ref="N547">_xlfn.IFS(I547 = "Exc", "Excelsa", I547 = "Ara", "Arabica", I547 = "Lib","Liberica",I547 = "Rob", "Robusta")</f>
        <v>Liberica</v>
      </c>
      <c r="O547" t="str" cm="1">
        <f t="array" ref="O547">_xlfn.IFS(J547 = "M", "Medium", J547 = "L", "Light", J547 = "D","Dark")</f>
        <v>Dark</v>
      </c>
      <c r="P547" t="str">
        <f>_xlfn.XLOOKUP(Orders[[#This Row],[Customer ID]], customers!$A$2:$A$1001, customers!$I$2:$I$1001, "", 0)</f>
        <v>No</v>
      </c>
    </row>
    <row r="548" spans="1:16" x14ac:dyDescent="0.3">
      <c r="A548" s="2" t="s">
        <v>3577</v>
      </c>
      <c r="B548" s="8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INDEX(products!$A$2:$G$49, MATCH(orders!$D548, products!$A$2:$A$49, 0), MATCH(orders!I$1, products!$A$1:$G$1, 0))</f>
        <v>Exc</v>
      </c>
      <c r="J548" t="str">
        <f>INDEX(products!$A$2:$G$49, MATCH(orders!$D548, products!$A$2:$A$49, 0), MATCH(orders!J$1, products!$A$1:$G$1, 0))</f>
        <v>D</v>
      </c>
      <c r="K548" s="1">
        <f>INDEX(products!$A$2:$G$49, MATCH(orders!$D548, products!$A$2:$A$49, 0), MATCH(orders!K$1, products!$A$1:$G$1, 0))</f>
        <v>2.5</v>
      </c>
      <c r="L548" s="5">
        <f>INDEX(products!$A$2:$G$49, MATCH(orders!$D548, products!$A$2:$A$49, 0), MATCH(orders!L$1, products!$A$1:$G$1, 0))</f>
        <v>27.945</v>
      </c>
      <c r="M548" s="10">
        <f t="shared" si="8"/>
        <v>83.835000000000008</v>
      </c>
      <c r="N548" t="str" cm="1">
        <f t="array" ref="N548">_xlfn.IFS(I548 = "Exc", "Excelsa", I548 = "Ara", "Arabica", I548 = "Lib","Liberica",I548 = "Rob", "Robusta")</f>
        <v>Excelsa</v>
      </c>
      <c r="O548" t="str" cm="1">
        <f t="array" ref="O548">_xlfn.IFS(J548 = "M", "Medium", J548 = "L", "Light", J548 = "D","Dark")</f>
        <v>Dark</v>
      </c>
      <c r="P548" t="str">
        <f>_xlfn.XLOOKUP(Orders[[#This Row],[Customer ID]], customers!$A$2:$A$1001, customers!$I$2:$I$1001, "", 0)</f>
        <v>No</v>
      </c>
    </row>
    <row r="549" spans="1:16" x14ac:dyDescent="0.3">
      <c r="A549" s="2" t="s">
        <v>3582</v>
      </c>
      <c r="B549" s="8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INDEX(products!$A$2:$G$49, MATCH(orders!$D549, products!$A$2:$A$49, 0), MATCH(orders!I$1, products!$A$1:$G$1, 0))</f>
        <v>Rob</v>
      </c>
      <c r="J549" t="str">
        <f>INDEX(products!$A$2:$G$49, MATCH(orders!$D549, products!$A$2:$A$49, 0), MATCH(orders!J$1, products!$A$1:$G$1, 0))</f>
        <v>L</v>
      </c>
      <c r="K549" s="1">
        <f>INDEX(products!$A$2:$G$49, MATCH(orders!$D549, products!$A$2:$A$49, 0), MATCH(orders!K$1, products!$A$1:$G$1, 0))</f>
        <v>0.2</v>
      </c>
      <c r="L549" s="5">
        <f>INDEX(products!$A$2:$G$49, MATCH(orders!$D549, products!$A$2:$A$49, 0), MATCH(orders!L$1, products!$A$1:$G$1, 0))</f>
        <v>3.5849999999999995</v>
      </c>
      <c r="M549" s="10">
        <f t="shared" si="8"/>
        <v>10.754999999999999</v>
      </c>
      <c r="N549" t="str" cm="1">
        <f t="array" ref="N549">_xlfn.IFS(I549 = "Exc", "Excelsa", I549 = "Ara", "Arabica", I549 = "Lib","Liberica",I549 = "Rob", "Robusta")</f>
        <v>Robusta</v>
      </c>
      <c r="O549" t="str" cm="1">
        <f t="array" ref="O549">_xlfn.IFS(J549 = "M", "Medium", J549 = "L", "Light", J549 = "D","Dark")</f>
        <v>Light</v>
      </c>
      <c r="P549" t="str">
        <f>_xlfn.XLOOKUP(Orders[[#This Row],[Customer ID]], customers!$A$2:$A$1001, customers!$I$2:$I$1001, "", 0)</f>
        <v>Yes</v>
      </c>
    </row>
    <row r="550" spans="1:16" x14ac:dyDescent="0.3">
      <c r="A550" s="2" t="s">
        <v>3587</v>
      </c>
      <c r="B550" s="8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INDEX(products!$A$2:$G$49, MATCH(orders!$D550, products!$A$2:$A$49, 0), MATCH(orders!I$1, products!$A$1:$G$1, 0))</f>
        <v>Exc</v>
      </c>
      <c r="J550" t="str">
        <f>INDEX(products!$A$2:$G$49, MATCH(orders!$D550, products!$A$2:$A$49, 0), MATCH(orders!J$1, products!$A$1:$G$1, 0))</f>
        <v>L</v>
      </c>
      <c r="K550" s="1">
        <f>INDEX(products!$A$2:$G$49, MATCH(orders!$D550, products!$A$2:$A$49, 0), MATCH(orders!K$1, products!$A$1:$G$1, 0))</f>
        <v>0.2</v>
      </c>
      <c r="L550" s="5">
        <f>INDEX(products!$A$2:$G$49, MATCH(orders!$D550, products!$A$2:$A$49, 0), MATCH(orders!L$1, products!$A$1:$G$1, 0))</f>
        <v>4.4550000000000001</v>
      </c>
      <c r="M550" s="10">
        <f t="shared" si="8"/>
        <v>13.365</v>
      </c>
      <c r="N550" t="str" cm="1">
        <f t="array" ref="N550">_xlfn.IFS(I550 = "Exc", "Excelsa", I550 = "Ara", "Arabica", I550 = "Lib","Liberica",I550 = "Rob", "Robusta")</f>
        <v>Excelsa</v>
      </c>
      <c r="O550" t="str" cm="1">
        <f t="array" ref="O550">_xlfn.IFS(J550 = "M", "Medium", J550 = "L", "Light", J550 = "D","Dark")</f>
        <v>Light</v>
      </c>
      <c r="P550" t="str">
        <f>_xlfn.XLOOKUP(Orders[[#This Row],[Customer ID]], customers!$A$2:$A$1001, customers!$I$2:$I$1001, "", 0)</f>
        <v>Yes</v>
      </c>
    </row>
    <row r="551" spans="1:16" x14ac:dyDescent="0.3">
      <c r="A551" s="2" t="s">
        <v>3593</v>
      </c>
      <c r="B551" s="8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INDEX(products!$A$2:$G$49, MATCH(orders!$D551, products!$A$2:$A$49, 0), MATCH(orders!I$1, products!$A$1:$G$1, 0))</f>
        <v>Exc</v>
      </c>
      <c r="J551" t="str">
        <f>INDEX(products!$A$2:$G$49, MATCH(orders!$D551, products!$A$2:$A$49, 0), MATCH(orders!J$1, products!$A$1:$G$1, 0))</f>
        <v>L</v>
      </c>
      <c r="K551" s="1">
        <f>INDEX(products!$A$2:$G$49, MATCH(orders!$D551, products!$A$2:$A$49, 0), MATCH(orders!K$1, products!$A$1:$G$1, 0))</f>
        <v>0.2</v>
      </c>
      <c r="L551" s="5">
        <f>INDEX(products!$A$2:$G$49, MATCH(orders!$D551, products!$A$2:$A$49, 0), MATCH(orders!L$1, products!$A$1:$G$1, 0))</f>
        <v>4.4550000000000001</v>
      </c>
      <c r="M551" s="10">
        <f t="shared" si="8"/>
        <v>17.82</v>
      </c>
      <c r="N551" t="str" cm="1">
        <f t="array" ref="N551">_xlfn.IFS(I551 = "Exc", "Excelsa", I551 = "Ara", "Arabica", I551 = "Lib","Liberica",I551 = "Rob", "Robusta")</f>
        <v>Excelsa</v>
      </c>
      <c r="O551" t="str" cm="1">
        <f t="array" ref="O551">_xlfn.IFS(J551 = "M", "Medium", J551 = "L", "Light", J551 = "D","Dark")</f>
        <v>Light</v>
      </c>
      <c r="P551" t="str">
        <f>_xlfn.XLOOKUP(Orders[[#This Row],[Customer ID]], customers!$A$2:$A$1001, customers!$I$2:$I$1001, "", 0)</f>
        <v>Yes</v>
      </c>
    </row>
    <row r="552" spans="1:16" x14ac:dyDescent="0.3">
      <c r="A552" s="2" t="s">
        <v>3599</v>
      </c>
      <c r="B552" s="8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INDEX(products!$A$2:$G$49, MATCH(orders!$D552, products!$A$2:$A$49, 0), MATCH(orders!I$1, products!$A$1:$G$1, 0))</f>
        <v>Lib</v>
      </c>
      <c r="J552" t="str">
        <f>INDEX(products!$A$2:$G$49, MATCH(orders!$D552, products!$A$2:$A$49, 0), MATCH(orders!J$1, products!$A$1:$G$1, 0))</f>
        <v>D</v>
      </c>
      <c r="K552" s="1">
        <f>INDEX(products!$A$2:$G$49, MATCH(orders!$D552, products!$A$2:$A$49, 0), MATCH(orders!K$1, products!$A$1:$G$1, 0))</f>
        <v>0.2</v>
      </c>
      <c r="L552" s="5">
        <f>INDEX(products!$A$2:$G$49, MATCH(orders!$D552, products!$A$2:$A$49, 0), MATCH(orders!L$1, products!$A$1:$G$1, 0))</f>
        <v>3.8849999999999998</v>
      </c>
      <c r="M552" s="10">
        <f t="shared" si="8"/>
        <v>23.31</v>
      </c>
      <c r="N552" t="str" cm="1">
        <f t="array" ref="N552">_xlfn.IFS(I552 = "Exc", "Excelsa", I552 = "Ara", "Arabica", I552 = "Lib","Liberica",I552 = "Rob", "Robusta")</f>
        <v>Liberica</v>
      </c>
      <c r="O552" t="str" cm="1">
        <f t="array" ref="O552">_xlfn.IFS(J552 = "M", "Medium", J552 = "L", "Light", J552 = "D","Dark")</f>
        <v>Dark</v>
      </c>
      <c r="P552" t="str">
        <f>_xlfn.XLOOKUP(Orders[[#This Row],[Customer ID]], customers!$A$2:$A$1001, customers!$I$2:$I$1001, "", 0)</f>
        <v>Yes</v>
      </c>
    </row>
    <row r="553" spans="1:16" x14ac:dyDescent="0.3">
      <c r="A553" s="2" t="s">
        <v>3605</v>
      </c>
      <c r="B553" s="8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INDEX(products!$A$2:$G$49, MATCH(orders!$D553, products!$A$2:$A$49, 0), MATCH(orders!I$1, products!$A$1:$G$1, 0))</f>
        <v>Exc</v>
      </c>
      <c r="J553" t="str">
        <f>INDEX(products!$A$2:$G$49, MATCH(orders!$D553, products!$A$2:$A$49, 0), MATCH(orders!J$1, products!$A$1:$G$1, 0))</f>
        <v>D</v>
      </c>
      <c r="K553" s="1">
        <f>INDEX(products!$A$2:$G$49, MATCH(orders!$D553, products!$A$2:$A$49, 0), MATCH(orders!K$1, products!$A$1:$G$1, 0))</f>
        <v>0.2</v>
      </c>
      <c r="L553" s="5">
        <f>INDEX(products!$A$2:$G$49, MATCH(orders!$D553, products!$A$2:$A$49, 0), MATCH(orders!L$1, products!$A$1:$G$1, 0))</f>
        <v>3.645</v>
      </c>
      <c r="M553" s="10">
        <f t="shared" si="8"/>
        <v>7.29</v>
      </c>
      <c r="N553" t="str" cm="1">
        <f t="array" ref="N553">_xlfn.IFS(I553 = "Exc", "Excelsa", I553 = "Ara", "Arabica", I553 = "Lib","Liberica",I553 = "Rob", "Robusta")</f>
        <v>Excelsa</v>
      </c>
      <c r="O553" t="str" cm="1">
        <f t="array" ref="O553">_xlfn.IFS(J553 = "M", "Medium", J553 = "L", "Light", J553 = "D","Dark")</f>
        <v>Dark</v>
      </c>
      <c r="P553" t="str">
        <f>_xlfn.XLOOKUP(Orders[[#This Row],[Customer ID]], customers!$A$2:$A$1001, customers!$I$2:$I$1001, "", 0)</f>
        <v>No</v>
      </c>
    </row>
    <row r="554" spans="1:16" x14ac:dyDescent="0.3">
      <c r="A554" s="2" t="s">
        <v>3611</v>
      </c>
      <c r="B554" s="8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INDEX(products!$A$2:$G$49, MATCH(orders!$D554, products!$A$2:$A$49, 0), MATCH(orders!I$1, products!$A$1:$G$1, 0))</f>
        <v>Exc</v>
      </c>
      <c r="J554" t="str">
        <f>INDEX(products!$A$2:$G$49, MATCH(orders!$D554, products!$A$2:$A$49, 0), MATCH(orders!J$1, products!$A$1:$G$1, 0))</f>
        <v>L</v>
      </c>
      <c r="K554" s="1">
        <f>INDEX(products!$A$2:$G$49, MATCH(orders!$D554, products!$A$2:$A$49, 0), MATCH(orders!K$1, products!$A$1:$G$1, 0))</f>
        <v>0.2</v>
      </c>
      <c r="L554" s="5">
        <f>INDEX(products!$A$2:$G$49, MATCH(orders!$D554, products!$A$2:$A$49, 0), MATCH(orders!L$1, products!$A$1:$G$1, 0))</f>
        <v>4.4550000000000001</v>
      </c>
      <c r="M554" s="10">
        <f t="shared" si="8"/>
        <v>17.82</v>
      </c>
      <c r="N554" t="str" cm="1">
        <f t="array" ref="N554">_xlfn.IFS(I554 = "Exc", "Excelsa", I554 = "Ara", "Arabica", I554 = "Lib","Liberica",I554 = "Rob", "Robusta")</f>
        <v>Excelsa</v>
      </c>
      <c r="O554" t="str" cm="1">
        <f t="array" ref="O554">_xlfn.IFS(J554 = "M", "Medium", J554 = "L", "Light", J554 = "D","Dark")</f>
        <v>Light</v>
      </c>
      <c r="P554" t="str">
        <f>_xlfn.XLOOKUP(Orders[[#This Row],[Customer ID]], customers!$A$2:$A$1001, customers!$I$2:$I$1001, "", 0)</f>
        <v>Yes</v>
      </c>
    </row>
    <row r="555" spans="1:16" x14ac:dyDescent="0.3">
      <c r="A555" s="2" t="s">
        <v>3617</v>
      </c>
      <c r="B555" s="8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INDEX(products!$A$2:$G$49, MATCH(orders!$D555, products!$A$2:$A$49, 0), MATCH(orders!I$1, products!$A$1:$G$1, 0))</f>
        <v>Exc</v>
      </c>
      <c r="J555" t="str">
        <f>INDEX(products!$A$2:$G$49, MATCH(orders!$D555, products!$A$2:$A$49, 0), MATCH(orders!J$1, products!$A$1:$G$1, 0))</f>
        <v>M</v>
      </c>
      <c r="K555" s="1">
        <f>INDEX(products!$A$2:$G$49, MATCH(orders!$D555, products!$A$2:$A$49, 0), MATCH(orders!K$1, products!$A$1:$G$1, 0))</f>
        <v>1</v>
      </c>
      <c r="L555" s="5">
        <f>INDEX(products!$A$2:$G$49, MATCH(orders!$D555, products!$A$2:$A$49, 0), MATCH(orders!L$1, products!$A$1:$G$1, 0))</f>
        <v>13.75</v>
      </c>
      <c r="M555" s="10">
        <f t="shared" si="8"/>
        <v>68.75</v>
      </c>
      <c r="N555" t="str" cm="1">
        <f t="array" ref="N555">_xlfn.IFS(I555 = "Exc", "Excelsa", I555 = "Ara", "Arabica", I555 = "Lib","Liberica",I555 = "Rob", "Robusta")</f>
        <v>Excelsa</v>
      </c>
      <c r="O555" t="str" cm="1">
        <f t="array" ref="O555">_xlfn.IFS(J555 = "M", "Medium", J555 = "L", "Light", J555 = "D","Dark")</f>
        <v>Medium</v>
      </c>
      <c r="P555" t="str">
        <f>_xlfn.XLOOKUP(Orders[[#This Row],[Customer ID]], customers!$A$2:$A$1001, customers!$I$2:$I$1001, "", 0)</f>
        <v>No</v>
      </c>
    </row>
    <row r="556" spans="1:16" x14ac:dyDescent="0.3">
      <c r="A556" s="2" t="s">
        <v>3622</v>
      </c>
      <c r="B556" s="8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INDEX(products!$A$2:$G$49, MATCH(orders!$D556, products!$A$2:$A$49, 0), MATCH(orders!I$1, products!$A$1:$G$1, 0))</f>
        <v>Rob</v>
      </c>
      <c r="J556" t="str">
        <f>INDEX(products!$A$2:$G$49, MATCH(orders!$D556, products!$A$2:$A$49, 0), MATCH(orders!J$1, products!$A$1:$G$1, 0))</f>
        <v>L</v>
      </c>
      <c r="K556" s="1">
        <f>INDEX(products!$A$2:$G$49, MATCH(orders!$D556, products!$A$2:$A$49, 0), MATCH(orders!K$1, products!$A$1:$G$1, 0))</f>
        <v>2.5</v>
      </c>
      <c r="L556" s="5">
        <f>INDEX(products!$A$2:$G$49, MATCH(orders!$D556, products!$A$2:$A$49, 0), MATCH(orders!L$1, products!$A$1:$G$1, 0))</f>
        <v>27.484999999999996</v>
      </c>
      <c r="M556" s="10">
        <f t="shared" si="8"/>
        <v>54.969999999999992</v>
      </c>
      <c r="N556" t="str" cm="1">
        <f t="array" ref="N556">_xlfn.IFS(I556 = "Exc", "Excelsa", I556 = "Ara", "Arabica", I556 = "Lib","Liberica",I556 = "Rob", "Robusta")</f>
        <v>Robusta</v>
      </c>
      <c r="O556" t="str" cm="1">
        <f t="array" ref="O556">_xlfn.IFS(J556 = "M", "Medium", J556 = "L", "Light", J556 = "D","Dark")</f>
        <v>Light</v>
      </c>
      <c r="P556" t="str">
        <f>_xlfn.XLOOKUP(Orders[[#This Row],[Customer ID]], customers!$A$2:$A$1001, customers!$I$2:$I$1001, "", 0)</f>
        <v>Yes</v>
      </c>
    </row>
    <row r="557" spans="1:16" x14ac:dyDescent="0.3">
      <c r="A557" s="2" t="s">
        <v>3627</v>
      </c>
      <c r="B557" s="8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INDEX(products!$A$2:$G$49, MATCH(orders!$D557, products!$A$2:$A$49, 0), MATCH(orders!I$1, products!$A$1:$G$1, 0))</f>
        <v>Exc</v>
      </c>
      <c r="J557" t="str">
        <f>INDEX(products!$A$2:$G$49, MATCH(orders!$D557, products!$A$2:$A$49, 0), MATCH(orders!J$1, products!$A$1:$G$1, 0))</f>
        <v>M</v>
      </c>
      <c r="K557" s="1">
        <f>INDEX(products!$A$2:$G$49, MATCH(orders!$D557, products!$A$2:$A$49, 0), MATCH(orders!K$1, products!$A$1:$G$1, 0))</f>
        <v>1</v>
      </c>
      <c r="L557" s="5">
        <f>INDEX(products!$A$2:$G$49, MATCH(orders!$D557, products!$A$2:$A$49, 0), MATCH(orders!L$1, products!$A$1:$G$1, 0))</f>
        <v>13.75</v>
      </c>
      <c r="M557" s="10">
        <f t="shared" si="8"/>
        <v>82.5</v>
      </c>
      <c r="N557" t="str" cm="1">
        <f t="array" ref="N557">_xlfn.IFS(I557 = "Exc", "Excelsa", I557 = "Ara", "Arabica", I557 = "Lib","Liberica",I557 = "Rob", "Robusta")</f>
        <v>Excelsa</v>
      </c>
      <c r="O557" t="str" cm="1">
        <f t="array" ref="O557">_xlfn.IFS(J557 = "M", "Medium", J557 = "L", "Light", J557 = "D","Dark")</f>
        <v>Medium</v>
      </c>
      <c r="P557" t="str">
        <f>_xlfn.XLOOKUP(Orders[[#This Row],[Customer ID]], customers!$A$2:$A$1001, customers!$I$2:$I$1001, "", 0)</f>
        <v>No</v>
      </c>
    </row>
    <row r="558" spans="1:16" x14ac:dyDescent="0.3">
      <c r="A558" s="2" t="s">
        <v>3633</v>
      </c>
      <c r="B558" s="8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INDEX(products!$A$2:$G$49, MATCH(orders!$D558, products!$A$2:$A$49, 0), MATCH(orders!I$1, products!$A$1:$G$1, 0))</f>
        <v>Lib</v>
      </c>
      <c r="J558" t="str">
        <f>INDEX(products!$A$2:$G$49, MATCH(orders!$D558, products!$A$2:$A$49, 0), MATCH(orders!J$1, products!$A$1:$G$1, 0))</f>
        <v>M</v>
      </c>
      <c r="K558" s="1">
        <f>INDEX(products!$A$2:$G$49, MATCH(orders!$D558, products!$A$2:$A$49, 0), MATCH(orders!K$1, products!$A$1:$G$1, 0))</f>
        <v>0.2</v>
      </c>
      <c r="L558" s="5">
        <f>INDEX(products!$A$2:$G$49, MATCH(orders!$D558, products!$A$2:$A$49, 0), MATCH(orders!L$1, products!$A$1:$G$1, 0))</f>
        <v>4.3650000000000002</v>
      </c>
      <c r="M558" s="10">
        <f t="shared" si="8"/>
        <v>8.73</v>
      </c>
      <c r="N558" t="str" cm="1">
        <f t="array" ref="N558">_xlfn.IFS(I558 = "Exc", "Excelsa", I558 = "Ara", "Arabica", I558 = "Lib","Liberica",I558 = "Rob", "Robusta")</f>
        <v>Liberica</v>
      </c>
      <c r="O558" t="str" cm="1">
        <f t="array" ref="O558">_xlfn.IFS(J558 = "M", "Medium", J558 = "L", "Light", J558 = "D","Dark")</f>
        <v>Medium</v>
      </c>
      <c r="P558" t="str">
        <f>_xlfn.XLOOKUP(Orders[[#This Row],[Customer ID]], customers!$A$2:$A$1001, customers!$I$2:$I$1001, "", 0)</f>
        <v>Yes</v>
      </c>
    </row>
    <row r="559" spans="1:16" x14ac:dyDescent="0.3">
      <c r="A559" s="2" t="s">
        <v>3638</v>
      </c>
      <c r="B559" s="8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INDEX(products!$A$2:$G$49, MATCH(orders!$D559, products!$A$2:$A$49, 0), MATCH(orders!I$1, products!$A$1:$G$1, 0))</f>
        <v>Exc</v>
      </c>
      <c r="J559" t="str">
        <f>INDEX(products!$A$2:$G$49, MATCH(orders!$D559, products!$A$2:$A$49, 0), MATCH(orders!J$1, products!$A$1:$G$1, 0))</f>
        <v>L</v>
      </c>
      <c r="K559" s="1">
        <f>INDEX(products!$A$2:$G$49, MATCH(orders!$D559, products!$A$2:$A$49, 0), MATCH(orders!K$1, products!$A$1:$G$1, 0))</f>
        <v>1</v>
      </c>
      <c r="L559" s="5">
        <f>INDEX(products!$A$2:$G$49, MATCH(orders!$D559, products!$A$2:$A$49, 0), MATCH(orders!L$1, products!$A$1:$G$1, 0))</f>
        <v>14.85</v>
      </c>
      <c r="M559" s="10">
        <f t="shared" si="8"/>
        <v>59.4</v>
      </c>
      <c r="N559" t="str" cm="1">
        <f t="array" ref="N559">_xlfn.IFS(I559 = "Exc", "Excelsa", I559 = "Ara", "Arabica", I559 = "Lib","Liberica",I559 = "Rob", "Robusta")</f>
        <v>Excelsa</v>
      </c>
      <c r="O559" t="str" cm="1">
        <f t="array" ref="O559">_xlfn.IFS(J559 = "M", "Medium", J559 = "L", "Light", J559 = "D","Dark")</f>
        <v>Light</v>
      </c>
      <c r="P559" t="str">
        <f>_xlfn.XLOOKUP(Orders[[#This Row],[Customer ID]], customers!$A$2:$A$1001, customers!$I$2:$I$1001, "", 0)</f>
        <v>Yes</v>
      </c>
    </row>
    <row r="560" spans="1:16" x14ac:dyDescent="0.3">
      <c r="A560" s="2" t="s">
        <v>3643</v>
      </c>
      <c r="B560" s="8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INDEX(products!$A$2:$G$49, MATCH(orders!$D560, products!$A$2:$A$49, 0), MATCH(orders!I$1, products!$A$1:$G$1, 0))</f>
        <v>Lib</v>
      </c>
      <c r="J560" t="str">
        <f>INDEX(products!$A$2:$G$49, MATCH(orders!$D560, products!$A$2:$A$49, 0), MATCH(orders!J$1, products!$A$1:$G$1, 0))</f>
        <v>D</v>
      </c>
      <c r="K560" s="1">
        <f>INDEX(products!$A$2:$G$49, MATCH(orders!$D560, products!$A$2:$A$49, 0), MATCH(orders!K$1, products!$A$1:$G$1, 0))</f>
        <v>0.2</v>
      </c>
      <c r="L560" s="5">
        <f>INDEX(products!$A$2:$G$49, MATCH(orders!$D560, products!$A$2:$A$49, 0), MATCH(orders!L$1, products!$A$1:$G$1, 0))</f>
        <v>3.8849999999999998</v>
      </c>
      <c r="M560" s="10">
        <f t="shared" si="8"/>
        <v>15.54</v>
      </c>
      <c r="N560" t="str" cm="1">
        <f t="array" ref="N560">_xlfn.IFS(I560 = "Exc", "Excelsa", I560 = "Ara", "Arabica", I560 = "Lib","Liberica",I560 = "Rob", "Robusta")</f>
        <v>Liberica</v>
      </c>
      <c r="O560" t="str" cm="1">
        <f t="array" ref="O560">_xlfn.IFS(J560 = "M", "Medium", J560 = "L", "Light", J560 = "D","Dark")</f>
        <v>Dark</v>
      </c>
      <c r="P560" t="str">
        <f>_xlfn.XLOOKUP(Orders[[#This Row],[Customer ID]], customers!$A$2:$A$1001, customers!$I$2:$I$1001, "", 0)</f>
        <v>Yes</v>
      </c>
    </row>
    <row r="561" spans="1:16" x14ac:dyDescent="0.3">
      <c r="A561" s="2" t="s">
        <v>3648</v>
      </c>
      <c r="B561" s="8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INDEX(products!$A$2:$G$49, MATCH(orders!$D561, products!$A$2:$A$49, 0), MATCH(orders!I$1, products!$A$1:$G$1, 0))</f>
        <v>Ara</v>
      </c>
      <c r="J561" t="str">
        <f>INDEX(products!$A$2:$G$49, MATCH(orders!$D561, products!$A$2:$A$49, 0), MATCH(orders!J$1, products!$A$1:$G$1, 0))</f>
        <v>L</v>
      </c>
      <c r="K561" s="1">
        <f>INDEX(products!$A$2:$G$49, MATCH(orders!$D561, products!$A$2:$A$49, 0), MATCH(orders!K$1, products!$A$1:$G$1, 0))</f>
        <v>1</v>
      </c>
      <c r="L561" s="5">
        <f>INDEX(products!$A$2:$G$49, MATCH(orders!$D561, products!$A$2:$A$49, 0), MATCH(orders!L$1, products!$A$1:$G$1, 0))</f>
        <v>12.95</v>
      </c>
      <c r="M561" s="10">
        <f t="shared" si="8"/>
        <v>38.849999999999994</v>
      </c>
      <c r="N561" t="str" cm="1">
        <f t="array" ref="N561">_xlfn.IFS(I561 = "Exc", "Excelsa", I561 = "Ara", "Arabica", I561 = "Lib","Liberica",I561 = "Rob", "Robusta")</f>
        <v>Arabica</v>
      </c>
      <c r="O561" t="str" cm="1">
        <f t="array" ref="O561">_xlfn.IFS(J561 = "M", "Medium", J561 = "L", "Light", J561 = "D","Dark")</f>
        <v>Light</v>
      </c>
      <c r="P561" t="str">
        <f>_xlfn.XLOOKUP(Orders[[#This Row],[Customer ID]], customers!$A$2:$A$1001, customers!$I$2:$I$1001, "", 0)</f>
        <v>Yes</v>
      </c>
    </row>
    <row r="562" spans="1:16" x14ac:dyDescent="0.3">
      <c r="A562" s="2" t="s">
        <v>3654</v>
      </c>
      <c r="B562" s="8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INDEX(products!$A$2:$G$49, MATCH(orders!$D562, products!$A$2:$A$49, 0), MATCH(orders!I$1, products!$A$1:$G$1, 0))</f>
        <v>Exc</v>
      </c>
      <c r="J562" t="str">
        <f>INDEX(products!$A$2:$G$49, MATCH(orders!$D562, products!$A$2:$A$49, 0), MATCH(orders!J$1, products!$A$1:$G$1, 0))</f>
        <v>M</v>
      </c>
      <c r="K562" s="1">
        <f>INDEX(products!$A$2:$G$49, MATCH(orders!$D562, products!$A$2:$A$49, 0), MATCH(orders!K$1, products!$A$1:$G$1, 0))</f>
        <v>2.5</v>
      </c>
      <c r="L562" s="5">
        <f>INDEX(products!$A$2:$G$49, MATCH(orders!$D562, products!$A$2:$A$49, 0), MATCH(orders!L$1, products!$A$1:$G$1, 0))</f>
        <v>31.624999999999996</v>
      </c>
      <c r="M562" s="10">
        <f t="shared" si="8"/>
        <v>189.74999999999997</v>
      </c>
      <c r="N562" t="str" cm="1">
        <f t="array" ref="N562">_xlfn.IFS(I562 = "Exc", "Excelsa", I562 = "Ara", "Arabica", I562 = "Lib","Liberica",I562 = "Rob", "Robusta")</f>
        <v>Excelsa</v>
      </c>
      <c r="O562" t="str" cm="1">
        <f t="array" ref="O562">_xlfn.IFS(J562 = "M", "Medium", J562 = "L", "Light", J562 = "D","Dark")</f>
        <v>Medium</v>
      </c>
      <c r="P562" t="str">
        <f>_xlfn.XLOOKUP(Orders[[#This Row],[Customer ID]], customers!$A$2:$A$1001, customers!$I$2:$I$1001, "", 0)</f>
        <v>Yes</v>
      </c>
    </row>
    <row r="563" spans="1:16" x14ac:dyDescent="0.3">
      <c r="A563" s="2" t="s">
        <v>3659</v>
      </c>
      <c r="B563" s="8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INDEX(products!$A$2:$G$49, MATCH(orders!$D563, products!$A$2:$A$49, 0), MATCH(orders!I$1, products!$A$1:$G$1, 0))</f>
        <v>Ara</v>
      </c>
      <c r="J563" t="str">
        <f>INDEX(products!$A$2:$G$49, MATCH(orders!$D563, products!$A$2:$A$49, 0), MATCH(orders!J$1, products!$A$1:$G$1, 0))</f>
        <v>D</v>
      </c>
      <c r="K563" s="1">
        <f>INDEX(products!$A$2:$G$49, MATCH(orders!$D563, products!$A$2:$A$49, 0), MATCH(orders!K$1, products!$A$1:$G$1, 0))</f>
        <v>0.2</v>
      </c>
      <c r="L563" s="5">
        <f>INDEX(products!$A$2:$G$49, MATCH(orders!$D563, products!$A$2:$A$49, 0), MATCH(orders!L$1, products!$A$1:$G$1, 0))</f>
        <v>2.9849999999999999</v>
      </c>
      <c r="M563" s="10">
        <f t="shared" si="8"/>
        <v>17.91</v>
      </c>
      <c r="N563" t="str" cm="1">
        <f t="array" ref="N563">_xlfn.IFS(I563 = "Exc", "Excelsa", I563 = "Ara", "Arabica", I563 = "Lib","Liberica",I563 = "Rob", "Robusta")</f>
        <v>Arabica</v>
      </c>
      <c r="O563" t="str" cm="1">
        <f t="array" ref="O563">_xlfn.IFS(J563 = "M", "Medium", J563 = "L", "Light", J563 = "D","Dark")</f>
        <v>Dark</v>
      </c>
      <c r="P563" t="str">
        <f>_xlfn.XLOOKUP(Orders[[#This Row],[Customer ID]], customers!$A$2:$A$1001, customers!$I$2:$I$1001, "", 0)</f>
        <v>Yes</v>
      </c>
    </row>
    <row r="564" spans="1:16" x14ac:dyDescent="0.3">
      <c r="A564" s="2" t="s">
        <v>3665</v>
      </c>
      <c r="B564" s="8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INDEX(products!$A$2:$G$49, MATCH(orders!$D564, products!$A$2:$A$49, 0), MATCH(orders!I$1, products!$A$1:$G$1, 0))</f>
        <v>Lib</v>
      </c>
      <c r="J564" t="str">
        <f>INDEX(products!$A$2:$G$49, MATCH(orders!$D564, products!$A$2:$A$49, 0), MATCH(orders!J$1, products!$A$1:$G$1, 0))</f>
        <v>L</v>
      </c>
      <c r="K564" s="1">
        <f>INDEX(products!$A$2:$G$49, MATCH(orders!$D564, products!$A$2:$A$49, 0), MATCH(orders!K$1, products!$A$1:$G$1, 0))</f>
        <v>0.2</v>
      </c>
      <c r="L564" s="5">
        <f>INDEX(products!$A$2:$G$49, MATCH(orders!$D564, products!$A$2:$A$49, 0), MATCH(orders!L$1, products!$A$1:$G$1, 0))</f>
        <v>4.7549999999999999</v>
      </c>
      <c r="M564" s="10">
        <f t="shared" si="8"/>
        <v>28.53</v>
      </c>
      <c r="N564" t="str" cm="1">
        <f t="array" ref="N564">_xlfn.IFS(I564 = "Exc", "Excelsa", I564 = "Ara", "Arabica", I564 = "Lib","Liberica",I564 = "Rob", "Robusta")</f>
        <v>Liberica</v>
      </c>
      <c r="O564" t="str" cm="1">
        <f t="array" ref="O564">_xlfn.IFS(J564 = "M", "Medium", J564 = "L", "Light", J564 = "D","Dark")</f>
        <v>Light</v>
      </c>
      <c r="P564" t="str">
        <f>_xlfn.XLOOKUP(Orders[[#This Row],[Customer ID]], customers!$A$2:$A$1001, customers!$I$2:$I$1001, "", 0)</f>
        <v>No</v>
      </c>
    </row>
    <row r="565" spans="1:16" x14ac:dyDescent="0.3">
      <c r="A565" s="2" t="s">
        <v>3671</v>
      </c>
      <c r="B565" s="8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INDEX(products!$A$2:$G$49, MATCH(orders!$D565, products!$A$2:$A$49, 0), MATCH(orders!I$1, products!$A$1:$G$1, 0))</f>
        <v>Exc</v>
      </c>
      <c r="J565" t="str">
        <f>INDEX(products!$A$2:$G$49, MATCH(orders!$D565, products!$A$2:$A$49, 0), MATCH(orders!J$1, products!$A$1:$G$1, 0))</f>
        <v>M</v>
      </c>
      <c r="K565" s="1">
        <f>INDEX(products!$A$2:$G$49, MATCH(orders!$D565, products!$A$2:$A$49, 0), MATCH(orders!K$1, products!$A$1:$G$1, 0))</f>
        <v>1</v>
      </c>
      <c r="L565" s="5">
        <f>INDEX(products!$A$2:$G$49, MATCH(orders!$D565, products!$A$2:$A$49, 0), MATCH(orders!L$1, products!$A$1:$G$1, 0))</f>
        <v>13.75</v>
      </c>
      <c r="M565" s="10">
        <f t="shared" si="8"/>
        <v>82.5</v>
      </c>
      <c r="N565" t="str" cm="1">
        <f t="array" ref="N565">_xlfn.IFS(I565 = "Exc", "Excelsa", I565 = "Ara", "Arabica", I565 = "Lib","Liberica",I565 = "Rob", "Robusta")</f>
        <v>Excelsa</v>
      </c>
      <c r="O565" t="str" cm="1">
        <f t="array" ref="O565">_xlfn.IFS(J565 = "M", "Medium", J565 = "L", "Light", J565 = "D","Dark")</f>
        <v>Medium</v>
      </c>
      <c r="P565" t="str">
        <f>_xlfn.XLOOKUP(Orders[[#This Row],[Customer ID]], customers!$A$2:$A$1001, customers!$I$2:$I$1001, "", 0)</f>
        <v>No</v>
      </c>
    </row>
    <row r="566" spans="1:16" x14ac:dyDescent="0.3">
      <c r="A566" s="2" t="s">
        <v>3677</v>
      </c>
      <c r="B566" s="8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INDEX(products!$A$2:$G$49, MATCH(orders!$D566, products!$A$2:$A$49, 0), MATCH(orders!I$1, products!$A$1:$G$1, 0))</f>
        <v>Rob</v>
      </c>
      <c r="J566" t="str">
        <f>INDEX(products!$A$2:$G$49, MATCH(orders!$D566, products!$A$2:$A$49, 0), MATCH(orders!J$1, products!$A$1:$G$1, 0))</f>
        <v>L</v>
      </c>
      <c r="K566" s="1">
        <f>INDEX(products!$A$2:$G$49, MATCH(orders!$D566, products!$A$2:$A$49, 0), MATCH(orders!K$1, products!$A$1:$G$1, 0))</f>
        <v>0.5</v>
      </c>
      <c r="L566" s="5">
        <f>INDEX(products!$A$2:$G$49, MATCH(orders!$D566, products!$A$2:$A$49, 0), MATCH(orders!L$1, products!$A$1:$G$1, 0))</f>
        <v>7.169999999999999</v>
      </c>
      <c r="M566" s="10">
        <f t="shared" si="8"/>
        <v>14.339999999999998</v>
      </c>
      <c r="N566" t="str" cm="1">
        <f t="array" ref="N566">_xlfn.IFS(I566 = "Exc", "Excelsa", I566 = "Ara", "Arabica", I566 = "Lib","Liberica",I566 = "Rob", "Robusta")</f>
        <v>Robusta</v>
      </c>
      <c r="O566" t="str" cm="1">
        <f t="array" ref="O566">_xlfn.IFS(J566 = "M", "Medium", J566 = "L", "Light", J566 = "D","Dark")</f>
        <v>Light</v>
      </c>
      <c r="P566" t="str">
        <f>_xlfn.XLOOKUP(Orders[[#This Row],[Customer ID]], customers!$A$2:$A$1001, customers!$I$2:$I$1001, "", 0)</f>
        <v>No</v>
      </c>
    </row>
    <row r="567" spans="1:16" x14ac:dyDescent="0.3">
      <c r="A567" s="2" t="s">
        <v>3683</v>
      </c>
      <c r="B567" s="8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INDEX(products!$A$2:$G$49, MATCH(orders!$D567, products!$A$2:$A$49, 0), MATCH(orders!I$1, products!$A$1:$G$1, 0))</f>
        <v>Rob</v>
      </c>
      <c r="J567" t="str">
        <f>INDEX(products!$A$2:$G$49, MATCH(orders!$D567, products!$A$2:$A$49, 0), MATCH(orders!J$1, products!$A$1:$G$1, 0))</f>
        <v>D</v>
      </c>
      <c r="K567" s="1">
        <f>INDEX(products!$A$2:$G$49, MATCH(orders!$D567, products!$A$2:$A$49, 0), MATCH(orders!K$1, products!$A$1:$G$1, 0))</f>
        <v>2.5</v>
      </c>
      <c r="L567" s="5">
        <f>INDEX(products!$A$2:$G$49, MATCH(orders!$D567, products!$A$2:$A$49, 0), MATCH(orders!L$1, products!$A$1:$G$1, 0))</f>
        <v>20.584999999999997</v>
      </c>
      <c r="M567" s="10">
        <f t="shared" si="8"/>
        <v>82.339999999999989</v>
      </c>
      <c r="N567" t="str" cm="1">
        <f t="array" ref="N567">_xlfn.IFS(I567 = "Exc", "Excelsa", I567 = "Ara", "Arabica", I567 = "Lib","Liberica",I567 = "Rob", "Robusta")</f>
        <v>Robusta</v>
      </c>
      <c r="O567" t="str" cm="1">
        <f t="array" ref="O567">_xlfn.IFS(J567 = "M", "Medium", J567 = "L", "Light", J567 = "D","Dark")</f>
        <v>Dark</v>
      </c>
      <c r="P567" t="str">
        <f>_xlfn.XLOOKUP(Orders[[#This Row],[Customer ID]], customers!$A$2:$A$1001, customers!$I$2:$I$1001, "", 0)</f>
        <v>No</v>
      </c>
    </row>
    <row r="568" spans="1:16" x14ac:dyDescent="0.3">
      <c r="A568" s="2" t="s">
        <v>3689</v>
      </c>
      <c r="B568" s="8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INDEX(products!$A$2:$G$49, MATCH(orders!$D568, products!$A$2:$A$49, 0), MATCH(orders!I$1, products!$A$1:$G$1, 0))</f>
        <v>Ara</v>
      </c>
      <c r="J568" t="str">
        <f>INDEX(products!$A$2:$G$49, MATCH(orders!$D568, products!$A$2:$A$49, 0), MATCH(orders!J$1, products!$A$1:$G$1, 0))</f>
        <v>M</v>
      </c>
      <c r="K568" s="1">
        <f>INDEX(products!$A$2:$G$49, MATCH(orders!$D568, products!$A$2:$A$49, 0), MATCH(orders!K$1, products!$A$1:$G$1, 0))</f>
        <v>0.2</v>
      </c>
      <c r="L568" s="5">
        <f>INDEX(products!$A$2:$G$49, MATCH(orders!$D568, products!$A$2:$A$49, 0), MATCH(orders!L$1, products!$A$1:$G$1, 0))</f>
        <v>3.375</v>
      </c>
      <c r="M568" s="10">
        <f t="shared" si="8"/>
        <v>20.25</v>
      </c>
      <c r="N568" t="str" cm="1">
        <f t="array" ref="N568">_xlfn.IFS(I568 = "Exc", "Excelsa", I568 = "Ara", "Arabica", I568 = "Lib","Liberica",I568 = "Rob", "Robusta")</f>
        <v>Arabica</v>
      </c>
      <c r="O568" t="str" cm="1">
        <f t="array" ref="O568">_xlfn.IFS(J568 = "M", "Medium", J568 = "L", "Light", J568 = "D","Dark")</f>
        <v>Medium</v>
      </c>
      <c r="P568" t="str">
        <f>_xlfn.XLOOKUP(Orders[[#This Row],[Customer ID]], customers!$A$2:$A$1001, customers!$I$2:$I$1001, "", 0)</f>
        <v>Yes</v>
      </c>
    </row>
    <row r="569" spans="1:16" x14ac:dyDescent="0.3">
      <c r="A569" s="2" t="s">
        <v>3695</v>
      </c>
      <c r="B569" s="8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INDEX(products!$A$2:$G$49, MATCH(orders!$D569, products!$A$2:$A$49, 0), MATCH(orders!I$1, products!$A$1:$G$1, 0))</f>
        <v>Rob</v>
      </c>
      <c r="J569" t="str">
        <f>INDEX(products!$A$2:$G$49, MATCH(orders!$D569, products!$A$2:$A$49, 0), MATCH(orders!J$1, products!$A$1:$G$1, 0))</f>
        <v>L</v>
      </c>
      <c r="K569" s="1">
        <f>INDEX(products!$A$2:$G$49, MATCH(orders!$D569, products!$A$2:$A$49, 0), MATCH(orders!K$1, products!$A$1:$G$1, 0))</f>
        <v>2.5</v>
      </c>
      <c r="L569" s="5">
        <f>INDEX(products!$A$2:$G$49, MATCH(orders!$D569, products!$A$2:$A$49, 0), MATCH(orders!L$1, products!$A$1:$G$1, 0))</f>
        <v>27.484999999999996</v>
      </c>
      <c r="M569" s="10">
        <f t="shared" si="8"/>
        <v>164.90999999999997</v>
      </c>
      <c r="N569" t="str" cm="1">
        <f t="array" ref="N569">_xlfn.IFS(I569 = "Exc", "Excelsa", I569 = "Ara", "Arabica", I569 = "Lib","Liberica",I569 = "Rob", "Robusta")</f>
        <v>Robusta</v>
      </c>
      <c r="O569" t="str" cm="1">
        <f t="array" ref="O569">_xlfn.IFS(J569 = "M", "Medium", J569 = "L", "Light", J569 = "D","Dark")</f>
        <v>Light</v>
      </c>
      <c r="P569" t="str">
        <f>_xlfn.XLOOKUP(Orders[[#This Row],[Customer ID]], customers!$A$2:$A$1001, customers!$I$2:$I$1001, "", 0)</f>
        <v>No</v>
      </c>
    </row>
    <row r="570" spans="1:16" x14ac:dyDescent="0.3">
      <c r="A570" s="2" t="s">
        <v>3700</v>
      </c>
      <c r="B570" s="8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INDEX(products!$A$2:$G$49, MATCH(orders!$D570, products!$A$2:$A$49, 0), MATCH(orders!I$1, products!$A$1:$G$1, 0))</f>
        <v>Lib</v>
      </c>
      <c r="J570" t="str">
        <f>INDEX(products!$A$2:$G$49, MATCH(orders!$D570, products!$A$2:$A$49, 0), MATCH(orders!J$1, products!$A$1:$G$1, 0))</f>
        <v>L</v>
      </c>
      <c r="K570" s="1">
        <f>INDEX(products!$A$2:$G$49, MATCH(orders!$D570, products!$A$2:$A$49, 0), MATCH(orders!K$1, products!$A$1:$G$1, 0))</f>
        <v>0.2</v>
      </c>
      <c r="L570" s="5">
        <f>INDEX(products!$A$2:$G$49, MATCH(orders!$D570, products!$A$2:$A$49, 0), MATCH(orders!L$1, products!$A$1:$G$1, 0))</f>
        <v>4.7549999999999999</v>
      </c>
      <c r="M570" s="10">
        <f t="shared" si="8"/>
        <v>19.02</v>
      </c>
      <c r="N570" t="str" cm="1">
        <f t="array" ref="N570">_xlfn.IFS(I570 = "Exc", "Excelsa", I570 = "Ara", "Arabica", I570 = "Lib","Liberica",I570 = "Rob", "Robusta")</f>
        <v>Liberica</v>
      </c>
      <c r="O570" t="str" cm="1">
        <f t="array" ref="O570">_xlfn.IFS(J570 = "M", "Medium", J570 = "L", "Light", J570 = "D","Dark")</f>
        <v>Light</v>
      </c>
      <c r="P570" t="str">
        <f>_xlfn.XLOOKUP(Orders[[#This Row],[Customer ID]], customers!$A$2:$A$1001, customers!$I$2:$I$1001, "", 0)</f>
        <v>Yes</v>
      </c>
    </row>
    <row r="571" spans="1:16" x14ac:dyDescent="0.3">
      <c r="A571" s="2" t="s">
        <v>3706</v>
      </c>
      <c r="B571" s="8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INDEX(products!$A$2:$G$49, MATCH(orders!$D571, products!$A$2:$A$49, 0), MATCH(orders!I$1, products!$A$1:$G$1, 0))</f>
        <v>Ara</v>
      </c>
      <c r="J571" t="str">
        <f>INDEX(products!$A$2:$G$49, MATCH(orders!$D571, products!$A$2:$A$49, 0), MATCH(orders!J$1, products!$A$1:$G$1, 0))</f>
        <v>D</v>
      </c>
      <c r="K571" s="1">
        <f>INDEX(products!$A$2:$G$49, MATCH(orders!$D571, products!$A$2:$A$49, 0), MATCH(orders!K$1, products!$A$1:$G$1, 0))</f>
        <v>2.5</v>
      </c>
      <c r="L571" s="5">
        <f>INDEX(products!$A$2:$G$49, MATCH(orders!$D571, products!$A$2:$A$49, 0), MATCH(orders!L$1, products!$A$1:$G$1, 0))</f>
        <v>22.884999999999998</v>
      </c>
      <c r="M571" s="10">
        <f t="shared" si="8"/>
        <v>137.31</v>
      </c>
      <c r="N571" t="str" cm="1">
        <f t="array" ref="N571">_xlfn.IFS(I571 = "Exc", "Excelsa", I571 = "Ara", "Arabica", I571 = "Lib","Liberica",I571 = "Rob", "Robusta")</f>
        <v>Arabica</v>
      </c>
      <c r="O571" t="str" cm="1">
        <f t="array" ref="O571">_xlfn.IFS(J571 = "M", "Medium", J571 = "L", "Light", J571 = "D","Dark")</f>
        <v>Dark</v>
      </c>
      <c r="P571" t="str">
        <f>_xlfn.XLOOKUP(Orders[[#This Row],[Customer ID]], customers!$A$2:$A$1001, customers!$I$2:$I$1001, "", 0)</f>
        <v>No</v>
      </c>
    </row>
    <row r="572" spans="1:16" x14ac:dyDescent="0.3">
      <c r="A572" s="2" t="s">
        <v>3712</v>
      </c>
      <c r="B572" s="8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INDEX(products!$A$2:$G$49, MATCH(orders!$D572, products!$A$2:$A$49, 0), MATCH(orders!I$1, products!$A$1:$G$1, 0))</f>
        <v>Ara</v>
      </c>
      <c r="J572" t="str">
        <f>INDEX(products!$A$2:$G$49, MATCH(orders!$D572, products!$A$2:$A$49, 0), MATCH(orders!J$1, products!$A$1:$G$1, 0))</f>
        <v>M</v>
      </c>
      <c r="K572" s="1">
        <f>INDEX(products!$A$2:$G$49, MATCH(orders!$D572, products!$A$2:$A$49, 0), MATCH(orders!K$1, products!$A$1:$G$1, 0))</f>
        <v>0.5</v>
      </c>
      <c r="L572" s="5">
        <f>INDEX(products!$A$2:$G$49, MATCH(orders!$D572, products!$A$2:$A$49, 0), MATCH(orders!L$1, products!$A$1:$G$1, 0))</f>
        <v>6.75</v>
      </c>
      <c r="M572" s="10">
        <f t="shared" si="8"/>
        <v>27</v>
      </c>
      <c r="N572" t="str" cm="1">
        <f t="array" ref="N572">_xlfn.IFS(I572 = "Exc", "Excelsa", I572 = "Ara", "Arabica", I572 = "Lib","Liberica",I572 = "Rob", "Robusta")</f>
        <v>Arabica</v>
      </c>
      <c r="O572" t="str" cm="1">
        <f t="array" ref="O572">_xlfn.IFS(J572 = "M", "Medium", J572 = "L", "Light", J572 = "D","Dark")</f>
        <v>Medium</v>
      </c>
      <c r="P572" t="str">
        <f>_xlfn.XLOOKUP(Orders[[#This Row],[Customer ID]], customers!$A$2:$A$1001, customers!$I$2:$I$1001, "", 0)</f>
        <v>No</v>
      </c>
    </row>
    <row r="573" spans="1:16" x14ac:dyDescent="0.3">
      <c r="A573" s="2" t="s">
        <v>3718</v>
      </c>
      <c r="B573" s="8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INDEX(products!$A$2:$G$49, MATCH(orders!$D573, products!$A$2:$A$49, 0), MATCH(orders!I$1, products!$A$1:$G$1, 0))</f>
        <v>Exc</v>
      </c>
      <c r="J573" t="str">
        <f>INDEX(products!$A$2:$G$49, MATCH(orders!$D573, products!$A$2:$A$49, 0), MATCH(orders!J$1, products!$A$1:$G$1, 0))</f>
        <v>L</v>
      </c>
      <c r="K573" s="1">
        <f>INDEX(products!$A$2:$G$49, MATCH(orders!$D573, products!$A$2:$A$49, 0), MATCH(orders!K$1, products!$A$1:$G$1, 0))</f>
        <v>0.5</v>
      </c>
      <c r="L573" s="5">
        <f>INDEX(products!$A$2:$G$49, MATCH(orders!$D573, products!$A$2:$A$49, 0), MATCH(orders!L$1, products!$A$1:$G$1, 0))</f>
        <v>8.91</v>
      </c>
      <c r="M573" s="10">
        <f t="shared" si="8"/>
        <v>35.64</v>
      </c>
      <c r="N573" t="str" cm="1">
        <f t="array" ref="N573">_xlfn.IFS(I573 = "Exc", "Excelsa", I573 = "Ara", "Arabica", I573 = "Lib","Liberica",I573 = "Rob", "Robusta")</f>
        <v>Excelsa</v>
      </c>
      <c r="O573" t="str" cm="1">
        <f t="array" ref="O573">_xlfn.IFS(J573 = "M", "Medium", J573 = "L", "Light", J573 = "D","Dark")</f>
        <v>Light</v>
      </c>
      <c r="P573" t="str">
        <f>_xlfn.XLOOKUP(Orders[[#This Row],[Customer ID]], customers!$A$2:$A$1001, customers!$I$2:$I$1001, "", 0)</f>
        <v>No</v>
      </c>
    </row>
    <row r="574" spans="1:16" x14ac:dyDescent="0.3">
      <c r="A574" s="2" t="s">
        <v>3724</v>
      </c>
      <c r="B574" s="8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INDEX(products!$A$2:$G$49, MATCH(orders!$D574, products!$A$2:$A$49, 0), MATCH(orders!I$1, products!$A$1:$G$1, 0))</f>
        <v>Ara</v>
      </c>
      <c r="J574" t="str">
        <f>INDEX(products!$A$2:$G$49, MATCH(orders!$D574, products!$A$2:$A$49, 0), MATCH(orders!J$1, products!$A$1:$G$1, 0))</f>
        <v>D</v>
      </c>
      <c r="K574" s="1">
        <f>INDEX(products!$A$2:$G$49, MATCH(orders!$D574, products!$A$2:$A$49, 0), MATCH(orders!K$1, products!$A$1:$G$1, 0))</f>
        <v>0.2</v>
      </c>
      <c r="L574" s="5">
        <f>INDEX(products!$A$2:$G$49, MATCH(orders!$D574, products!$A$2:$A$49, 0), MATCH(orders!L$1, products!$A$1:$G$1, 0))</f>
        <v>2.9849999999999999</v>
      </c>
      <c r="M574" s="10">
        <f t="shared" si="8"/>
        <v>5.97</v>
      </c>
      <c r="N574" t="str" cm="1">
        <f t="array" ref="N574">_xlfn.IFS(I574 = "Exc", "Excelsa", I574 = "Ara", "Arabica", I574 = "Lib","Liberica",I574 = "Rob", "Robusta")</f>
        <v>Arabica</v>
      </c>
      <c r="O574" t="str" cm="1">
        <f t="array" ref="O574">_xlfn.IFS(J574 = "M", "Medium", J574 = "L", "Light", J574 = "D","Dark")</f>
        <v>Dark</v>
      </c>
      <c r="P574" t="str">
        <f>_xlfn.XLOOKUP(Orders[[#This Row],[Customer ID]], customers!$A$2:$A$1001, customers!$I$2:$I$1001, "", 0)</f>
        <v>Yes</v>
      </c>
    </row>
    <row r="575" spans="1:16" x14ac:dyDescent="0.3">
      <c r="A575" s="2" t="s">
        <v>3728</v>
      </c>
      <c r="B575" s="8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INDEX(products!$A$2:$G$49, MATCH(orders!$D575, products!$A$2:$A$49, 0), MATCH(orders!I$1, products!$A$1:$G$1, 0))</f>
        <v>Ara</v>
      </c>
      <c r="J575" t="str">
        <f>INDEX(products!$A$2:$G$49, MATCH(orders!$D575, products!$A$2:$A$49, 0), MATCH(orders!J$1, products!$A$1:$G$1, 0))</f>
        <v>M</v>
      </c>
      <c r="K575" s="1">
        <f>INDEX(products!$A$2:$G$49, MATCH(orders!$D575, products!$A$2:$A$49, 0), MATCH(orders!K$1, products!$A$1:$G$1, 0))</f>
        <v>1</v>
      </c>
      <c r="L575" s="5">
        <f>INDEX(products!$A$2:$G$49, MATCH(orders!$D575, products!$A$2:$A$49, 0), MATCH(orders!L$1, products!$A$1:$G$1, 0))</f>
        <v>11.25</v>
      </c>
      <c r="M575" s="10">
        <f t="shared" si="8"/>
        <v>67.5</v>
      </c>
      <c r="N575" t="str" cm="1">
        <f t="array" ref="N575">_xlfn.IFS(I575 = "Exc", "Excelsa", I575 = "Ara", "Arabica", I575 = "Lib","Liberica",I575 = "Rob", "Robusta")</f>
        <v>Arabica</v>
      </c>
      <c r="O575" t="str" cm="1">
        <f t="array" ref="O575">_xlfn.IFS(J575 = "M", "Medium", J575 = "L", "Light", J575 = "D","Dark")</f>
        <v>Medium</v>
      </c>
      <c r="P575" t="str">
        <f>_xlfn.XLOOKUP(Orders[[#This Row],[Customer ID]], customers!$A$2:$A$1001, customers!$I$2:$I$1001, "", 0)</f>
        <v>No</v>
      </c>
    </row>
    <row r="576" spans="1:16" x14ac:dyDescent="0.3">
      <c r="A576" s="2" t="s">
        <v>3734</v>
      </c>
      <c r="B576" s="8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INDEX(products!$A$2:$G$49, MATCH(orders!$D576, products!$A$2:$A$49, 0), MATCH(orders!I$1, products!$A$1:$G$1, 0))</f>
        <v>Rob</v>
      </c>
      <c r="J576" t="str">
        <f>INDEX(products!$A$2:$G$49, MATCH(orders!$D576, products!$A$2:$A$49, 0), MATCH(orders!J$1, products!$A$1:$G$1, 0))</f>
        <v>L</v>
      </c>
      <c r="K576" s="1">
        <f>INDEX(products!$A$2:$G$49, MATCH(orders!$D576, products!$A$2:$A$49, 0), MATCH(orders!K$1, products!$A$1:$G$1, 0))</f>
        <v>0.2</v>
      </c>
      <c r="L576" s="5">
        <f>INDEX(products!$A$2:$G$49, MATCH(orders!$D576, products!$A$2:$A$49, 0), MATCH(orders!L$1, products!$A$1:$G$1, 0))</f>
        <v>3.5849999999999995</v>
      </c>
      <c r="M576" s="10">
        <f t="shared" si="8"/>
        <v>21.509999999999998</v>
      </c>
      <c r="N576" t="str" cm="1">
        <f t="array" ref="N576">_xlfn.IFS(I576 = "Exc", "Excelsa", I576 = "Ara", "Arabica", I576 = "Lib","Liberica",I576 = "Rob", "Robusta")</f>
        <v>Robusta</v>
      </c>
      <c r="O576" t="str" cm="1">
        <f t="array" ref="O576">_xlfn.IFS(J576 = "M", "Medium", J576 = "L", "Light", J576 = "D","Dark")</f>
        <v>Light</v>
      </c>
      <c r="P576" t="str">
        <f>_xlfn.XLOOKUP(Orders[[#This Row],[Customer ID]], customers!$A$2:$A$1001, customers!$I$2:$I$1001, "", 0)</f>
        <v>Yes</v>
      </c>
    </row>
    <row r="577" spans="1:16" x14ac:dyDescent="0.3">
      <c r="A577" s="2" t="s">
        <v>3739</v>
      </c>
      <c r="B577" s="8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INDEX(products!$A$2:$G$49, MATCH(orders!$D577, products!$A$2:$A$49, 0), MATCH(orders!I$1, products!$A$1:$G$1, 0))</f>
        <v>Lib</v>
      </c>
      <c r="J577" t="str">
        <f>INDEX(products!$A$2:$G$49, MATCH(orders!$D577, products!$A$2:$A$49, 0), MATCH(orders!J$1, products!$A$1:$G$1, 0))</f>
        <v>M</v>
      </c>
      <c r="K577" s="1">
        <f>INDEX(products!$A$2:$G$49, MATCH(orders!$D577, products!$A$2:$A$49, 0), MATCH(orders!K$1, products!$A$1:$G$1, 0))</f>
        <v>2.5</v>
      </c>
      <c r="L577" s="5">
        <f>INDEX(products!$A$2:$G$49, MATCH(orders!$D577, products!$A$2:$A$49, 0), MATCH(orders!L$1, products!$A$1:$G$1, 0))</f>
        <v>33.464999999999996</v>
      </c>
      <c r="M577" s="10">
        <f t="shared" si="8"/>
        <v>66.929999999999993</v>
      </c>
      <c r="N577" t="str" cm="1">
        <f t="array" ref="N577">_xlfn.IFS(I577 = "Exc", "Excelsa", I577 = "Ara", "Arabica", I577 = "Lib","Liberica",I577 = "Rob", "Robusta")</f>
        <v>Liberica</v>
      </c>
      <c r="O577" t="str" cm="1">
        <f t="array" ref="O577">_xlfn.IFS(J577 = "M", "Medium", J577 = "L", "Light", J577 = "D","Dark")</f>
        <v>Medium</v>
      </c>
      <c r="P577" t="str">
        <f>_xlfn.XLOOKUP(Orders[[#This Row],[Customer ID]], customers!$A$2:$A$1001, customers!$I$2:$I$1001, "", 0)</f>
        <v>No</v>
      </c>
    </row>
    <row r="578" spans="1:16" x14ac:dyDescent="0.3">
      <c r="A578" s="2" t="s">
        <v>3745</v>
      </c>
      <c r="B578" s="8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INDEX(products!$A$2:$G$49, MATCH(orders!$D578, products!$A$2:$A$49, 0), MATCH(orders!I$1, products!$A$1:$G$1, 0))</f>
        <v>Ara</v>
      </c>
      <c r="J578" t="str">
        <f>INDEX(products!$A$2:$G$49, MATCH(orders!$D578, products!$A$2:$A$49, 0), MATCH(orders!J$1, products!$A$1:$G$1, 0))</f>
        <v>D</v>
      </c>
      <c r="K578" s="1">
        <f>INDEX(products!$A$2:$G$49, MATCH(orders!$D578, products!$A$2:$A$49, 0), MATCH(orders!K$1, products!$A$1:$G$1, 0))</f>
        <v>0.2</v>
      </c>
      <c r="L578" s="5">
        <f>INDEX(products!$A$2:$G$49, MATCH(orders!$D578, products!$A$2:$A$49, 0), MATCH(orders!L$1, products!$A$1:$G$1, 0))</f>
        <v>2.9849999999999999</v>
      </c>
      <c r="M578" s="10">
        <f t="shared" si="8"/>
        <v>17.91</v>
      </c>
      <c r="N578" t="str" cm="1">
        <f t="array" ref="N578">_xlfn.IFS(I578 = "Exc", "Excelsa", I578 = "Ara", "Arabica", I578 = "Lib","Liberica",I578 = "Rob", "Robusta")</f>
        <v>Arabica</v>
      </c>
      <c r="O578" t="str" cm="1">
        <f t="array" ref="O578">_xlfn.IFS(J578 = "M", "Medium", J578 = "L", "Light", J578 = "D","Dark")</f>
        <v>Dark</v>
      </c>
      <c r="P578" t="str">
        <f>_xlfn.XLOOKUP(Orders[[#This Row],[Customer ID]], customers!$A$2:$A$1001, customers!$I$2:$I$1001, "", 0)</f>
        <v>No</v>
      </c>
    </row>
    <row r="579" spans="1:16" x14ac:dyDescent="0.3">
      <c r="A579" s="2" t="s">
        <v>3751</v>
      </c>
      <c r="B579" s="8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INDEX(products!$A$2:$G$49, MATCH(orders!$D579, products!$A$2:$A$49, 0), MATCH(orders!I$1, products!$A$1:$G$1, 0))</f>
        <v>Lib</v>
      </c>
      <c r="J579" t="str">
        <f>INDEX(products!$A$2:$G$49, MATCH(orders!$D579, products!$A$2:$A$49, 0), MATCH(orders!J$1, products!$A$1:$G$1, 0))</f>
        <v>M</v>
      </c>
      <c r="K579" s="1">
        <f>INDEX(products!$A$2:$G$49, MATCH(orders!$D579, products!$A$2:$A$49, 0), MATCH(orders!K$1, products!$A$1:$G$1, 0))</f>
        <v>1</v>
      </c>
      <c r="L579" s="5">
        <f>INDEX(products!$A$2:$G$49, MATCH(orders!$D579, products!$A$2:$A$49, 0), MATCH(orders!L$1, products!$A$1:$G$1, 0))</f>
        <v>14.55</v>
      </c>
      <c r="M579" s="10">
        <f t="shared" ref="M579:M642" si="9">L579*E579</f>
        <v>58.2</v>
      </c>
      <c r="N579" t="str" cm="1">
        <f t="array" ref="N579">_xlfn.IFS(I579 = "Exc", "Excelsa", I579 = "Ara", "Arabica", I579 = "Lib","Liberica",I579 = "Rob", "Robusta")</f>
        <v>Liberica</v>
      </c>
      <c r="O579" t="str" cm="1">
        <f t="array" ref="O579">_xlfn.IFS(J579 = "M", "Medium", J579 = "L", "Light", J579 = "D","Dark")</f>
        <v>Medium</v>
      </c>
      <c r="P579" t="str">
        <f>_xlfn.XLOOKUP(Orders[[#This Row],[Customer ID]], customers!$A$2:$A$1001, customers!$I$2:$I$1001, "", 0)</f>
        <v>No</v>
      </c>
    </row>
    <row r="580" spans="1:16" x14ac:dyDescent="0.3">
      <c r="A580" s="2" t="s">
        <v>3756</v>
      </c>
      <c r="B580" s="8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INDEX(products!$A$2:$G$49, MATCH(orders!$D580, products!$A$2:$A$49, 0), MATCH(orders!I$1, products!$A$1:$G$1, 0))</f>
        <v>Exc</v>
      </c>
      <c r="J580" t="str">
        <f>INDEX(products!$A$2:$G$49, MATCH(orders!$D580, products!$A$2:$A$49, 0), MATCH(orders!J$1, products!$A$1:$G$1, 0))</f>
        <v>L</v>
      </c>
      <c r="K580" s="1">
        <f>INDEX(products!$A$2:$G$49, MATCH(orders!$D580, products!$A$2:$A$49, 0), MATCH(orders!K$1, products!$A$1:$G$1, 0))</f>
        <v>0.2</v>
      </c>
      <c r="L580" s="5">
        <f>INDEX(products!$A$2:$G$49, MATCH(orders!$D580, products!$A$2:$A$49, 0), MATCH(orders!L$1, products!$A$1:$G$1, 0))</f>
        <v>4.4550000000000001</v>
      </c>
      <c r="M580" s="10">
        <f t="shared" si="9"/>
        <v>13.365</v>
      </c>
      <c r="N580" t="str" cm="1">
        <f t="array" ref="N580">_xlfn.IFS(I580 = "Exc", "Excelsa", I580 = "Ara", "Arabica", I580 = "Lib","Liberica",I580 = "Rob", "Robusta")</f>
        <v>Excelsa</v>
      </c>
      <c r="O580" t="str" cm="1">
        <f t="array" ref="O580">_xlfn.IFS(J580 = "M", "Medium", J580 = "L", "Light", J580 = "D","Dark")</f>
        <v>Light</v>
      </c>
      <c r="P580" t="str">
        <f>_xlfn.XLOOKUP(Orders[[#This Row],[Customer ID]], customers!$A$2:$A$1001, customers!$I$2:$I$1001, "", 0)</f>
        <v>No</v>
      </c>
    </row>
    <row r="581" spans="1:16" x14ac:dyDescent="0.3">
      <c r="A581" s="2" t="s">
        <v>3756</v>
      </c>
      <c r="B581" s="8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INDEX(products!$A$2:$G$49, MATCH(orders!$D581, products!$A$2:$A$49, 0), MATCH(orders!I$1, products!$A$1:$G$1, 0))</f>
        <v>Ara</v>
      </c>
      <c r="J581" t="str">
        <f>INDEX(products!$A$2:$G$49, MATCH(orders!$D581, products!$A$2:$A$49, 0), MATCH(orders!J$1, products!$A$1:$G$1, 0))</f>
        <v>M</v>
      </c>
      <c r="K581" s="1">
        <f>INDEX(products!$A$2:$G$49, MATCH(orders!$D581, products!$A$2:$A$49, 0), MATCH(orders!K$1, products!$A$1:$G$1, 0))</f>
        <v>0.5</v>
      </c>
      <c r="L581" s="5">
        <f>INDEX(products!$A$2:$G$49, MATCH(orders!$D581, products!$A$2:$A$49, 0), MATCH(orders!L$1, products!$A$1:$G$1, 0))</f>
        <v>6.75</v>
      </c>
      <c r="M581" s="10">
        <f t="shared" si="9"/>
        <v>33.75</v>
      </c>
      <c r="N581" t="str" cm="1">
        <f t="array" ref="N581">_xlfn.IFS(I581 = "Exc", "Excelsa", I581 = "Ara", "Arabica", I581 = "Lib","Liberica",I581 = "Rob", "Robusta")</f>
        <v>Arabica</v>
      </c>
      <c r="O581" t="str" cm="1">
        <f t="array" ref="O581">_xlfn.IFS(J581 = "M", "Medium", J581 = "L", "Light", J581 = "D","Dark")</f>
        <v>Medium</v>
      </c>
      <c r="P581" t="str">
        <f>_xlfn.XLOOKUP(Orders[[#This Row],[Customer ID]], customers!$A$2:$A$1001, customers!$I$2:$I$1001, "", 0)</f>
        <v>No</v>
      </c>
    </row>
    <row r="582" spans="1:16" x14ac:dyDescent="0.3">
      <c r="A582" s="2" t="s">
        <v>3767</v>
      </c>
      <c r="B582" s="8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INDEX(products!$A$2:$G$49, MATCH(orders!$D582, products!$A$2:$A$49, 0), MATCH(orders!I$1, products!$A$1:$G$1, 0))</f>
        <v>Exc</v>
      </c>
      <c r="J582" t="str">
        <f>INDEX(products!$A$2:$G$49, MATCH(orders!$D582, products!$A$2:$A$49, 0), MATCH(orders!J$1, products!$A$1:$G$1, 0))</f>
        <v>L</v>
      </c>
      <c r="K582" s="1">
        <f>INDEX(products!$A$2:$G$49, MATCH(orders!$D582, products!$A$2:$A$49, 0), MATCH(orders!K$1, products!$A$1:$G$1, 0))</f>
        <v>1</v>
      </c>
      <c r="L582" s="5">
        <f>INDEX(products!$A$2:$G$49, MATCH(orders!$D582, products!$A$2:$A$49, 0), MATCH(orders!L$1, products!$A$1:$G$1, 0))</f>
        <v>14.85</v>
      </c>
      <c r="M582" s="10">
        <f t="shared" si="9"/>
        <v>44.55</v>
      </c>
      <c r="N582" t="str" cm="1">
        <f t="array" ref="N582">_xlfn.IFS(I582 = "Exc", "Excelsa", I582 = "Ara", "Arabica", I582 = "Lib","Liberica",I582 = "Rob", "Robusta")</f>
        <v>Excelsa</v>
      </c>
      <c r="O582" t="str" cm="1">
        <f t="array" ref="O582">_xlfn.IFS(J582 = "M", "Medium", J582 = "L", "Light", J582 = "D","Dark")</f>
        <v>Light</v>
      </c>
      <c r="P582" t="str">
        <f>_xlfn.XLOOKUP(Orders[[#This Row],[Customer ID]], customers!$A$2:$A$1001, customers!$I$2:$I$1001, "", 0)</f>
        <v>Yes</v>
      </c>
    </row>
    <row r="583" spans="1:16" x14ac:dyDescent="0.3">
      <c r="A583" s="2" t="s">
        <v>3773</v>
      </c>
      <c r="B583" s="8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INDEX(products!$A$2:$G$49, MATCH(orders!$D583, products!$A$2:$A$49, 0), MATCH(orders!I$1, products!$A$1:$G$1, 0))</f>
        <v>Exc</v>
      </c>
      <c r="J583" t="str">
        <f>INDEX(products!$A$2:$G$49, MATCH(orders!$D583, products!$A$2:$A$49, 0), MATCH(orders!J$1, products!$A$1:$G$1, 0))</f>
        <v>L</v>
      </c>
      <c r="K583" s="1">
        <f>INDEX(products!$A$2:$G$49, MATCH(orders!$D583, products!$A$2:$A$49, 0), MATCH(orders!K$1, products!$A$1:$G$1, 0))</f>
        <v>0.5</v>
      </c>
      <c r="L583" s="5">
        <f>INDEX(products!$A$2:$G$49, MATCH(orders!$D583, products!$A$2:$A$49, 0), MATCH(orders!L$1, products!$A$1:$G$1, 0))</f>
        <v>8.91</v>
      </c>
      <c r="M583" s="10">
        <f t="shared" si="9"/>
        <v>44.55</v>
      </c>
      <c r="N583" t="str" cm="1">
        <f t="array" ref="N583">_xlfn.IFS(I583 = "Exc", "Excelsa", I583 = "Ara", "Arabica", I583 = "Lib","Liberica",I583 = "Rob", "Robusta")</f>
        <v>Excelsa</v>
      </c>
      <c r="O583" t="str" cm="1">
        <f t="array" ref="O583">_xlfn.IFS(J583 = "M", "Medium", J583 = "L", "Light", J583 = "D","Dark")</f>
        <v>Light</v>
      </c>
      <c r="P583" t="str">
        <f>_xlfn.XLOOKUP(Orders[[#This Row],[Customer ID]], customers!$A$2:$A$1001, customers!$I$2:$I$1001, "", 0)</f>
        <v>Yes</v>
      </c>
    </row>
    <row r="584" spans="1:16" x14ac:dyDescent="0.3">
      <c r="A584" s="2" t="s">
        <v>3778</v>
      </c>
      <c r="B584" s="8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INDEX(products!$A$2:$G$49, MATCH(orders!$D584, products!$A$2:$A$49, 0), MATCH(orders!I$1, products!$A$1:$G$1, 0))</f>
        <v>Exc</v>
      </c>
      <c r="J584" t="str">
        <f>INDEX(products!$A$2:$G$49, MATCH(orders!$D584, products!$A$2:$A$49, 0), MATCH(orders!J$1, products!$A$1:$G$1, 0))</f>
        <v>D</v>
      </c>
      <c r="K584" s="1">
        <f>INDEX(products!$A$2:$G$49, MATCH(orders!$D584, products!$A$2:$A$49, 0), MATCH(orders!K$1, products!$A$1:$G$1, 0))</f>
        <v>1</v>
      </c>
      <c r="L584" s="5">
        <f>INDEX(products!$A$2:$G$49, MATCH(orders!$D584, products!$A$2:$A$49, 0), MATCH(orders!L$1, products!$A$1:$G$1, 0))</f>
        <v>12.15</v>
      </c>
      <c r="M584" s="10">
        <f t="shared" si="9"/>
        <v>60.75</v>
      </c>
      <c r="N584" t="str" cm="1">
        <f t="array" ref="N584">_xlfn.IFS(I584 = "Exc", "Excelsa", I584 = "Ara", "Arabica", I584 = "Lib","Liberica",I584 = "Rob", "Robusta")</f>
        <v>Excelsa</v>
      </c>
      <c r="O584" t="str" cm="1">
        <f t="array" ref="O584">_xlfn.IFS(J584 = "M", "Medium", J584 = "L", "Light", J584 = "D","Dark")</f>
        <v>Dark</v>
      </c>
      <c r="P584" t="str">
        <f>_xlfn.XLOOKUP(Orders[[#This Row],[Customer ID]], customers!$A$2:$A$1001, customers!$I$2:$I$1001, "", 0)</f>
        <v>No</v>
      </c>
    </row>
    <row r="585" spans="1:16" x14ac:dyDescent="0.3">
      <c r="A585" s="2" t="s">
        <v>3784</v>
      </c>
      <c r="B585" s="8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INDEX(products!$A$2:$G$49, MATCH(orders!$D585, products!$A$2:$A$49, 0), MATCH(orders!I$1, products!$A$1:$G$1, 0))</f>
        <v>Rob</v>
      </c>
      <c r="J585" t="str">
        <f>INDEX(products!$A$2:$G$49, MATCH(orders!$D585, products!$A$2:$A$49, 0), MATCH(orders!J$1, products!$A$1:$G$1, 0))</f>
        <v>L</v>
      </c>
      <c r="K585" s="1">
        <f>INDEX(products!$A$2:$G$49, MATCH(orders!$D585, products!$A$2:$A$49, 0), MATCH(orders!K$1, products!$A$1:$G$1, 0))</f>
        <v>0.2</v>
      </c>
      <c r="L585" s="5">
        <f>INDEX(products!$A$2:$G$49, MATCH(orders!$D585, products!$A$2:$A$49, 0), MATCH(orders!L$1, products!$A$1:$G$1, 0))</f>
        <v>3.5849999999999995</v>
      </c>
      <c r="M585" s="10">
        <f t="shared" si="9"/>
        <v>3.5849999999999995</v>
      </c>
      <c r="N585" t="str" cm="1">
        <f t="array" ref="N585">_xlfn.IFS(I585 = "Exc", "Excelsa", I585 = "Ara", "Arabica", I585 = "Lib","Liberica",I585 = "Rob", "Robusta")</f>
        <v>Robusta</v>
      </c>
      <c r="O585" t="str" cm="1">
        <f t="array" ref="O585">_xlfn.IFS(J585 = "M", "Medium", J585 = "L", "Light", J585 = "D","Dark")</f>
        <v>Light</v>
      </c>
      <c r="P585" t="str">
        <f>_xlfn.XLOOKUP(Orders[[#This Row],[Customer ID]], customers!$A$2:$A$1001, customers!$I$2:$I$1001, "", 0)</f>
        <v>Yes</v>
      </c>
    </row>
    <row r="586" spans="1:16" x14ac:dyDescent="0.3">
      <c r="A586" s="2" t="s">
        <v>3790</v>
      </c>
      <c r="B586" s="8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INDEX(products!$A$2:$G$49, MATCH(orders!$D586, products!$A$2:$A$49, 0), MATCH(orders!I$1, products!$A$1:$G$1, 0))</f>
        <v>Rob</v>
      </c>
      <c r="J586" t="str">
        <f>INDEX(products!$A$2:$G$49, MATCH(orders!$D586, products!$A$2:$A$49, 0), MATCH(orders!J$1, products!$A$1:$G$1, 0))</f>
        <v>L</v>
      </c>
      <c r="K586" s="1">
        <f>INDEX(products!$A$2:$G$49, MATCH(orders!$D586, products!$A$2:$A$49, 0), MATCH(orders!K$1, products!$A$1:$G$1, 0))</f>
        <v>0.2</v>
      </c>
      <c r="L586" s="5">
        <f>INDEX(products!$A$2:$G$49, MATCH(orders!$D586, products!$A$2:$A$49, 0), MATCH(orders!L$1, products!$A$1:$G$1, 0))</f>
        <v>3.5849999999999995</v>
      </c>
      <c r="M586" s="10">
        <f t="shared" si="9"/>
        <v>21.509999999999998</v>
      </c>
      <c r="N586" t="str" cm="1">
        <f t="array" ref="N586">_xlfn.IFS(I586 = "Exc", "Excelsa", I586 = "Ara", "Arabica", I586 = "Lib","Liberica",I586 = "Rob", "Robusta")</f>
        <v>Robusta</v>
      </c>
      <c r="O586" t="str" cm="1">
        <f t="array" ref="O586">_xlfn.IFS(J586 = "M", "Medium", J586 = "L", "Light", J586 = "D","Dark")</f>
        <v>Light</v>
      </c>
      <c r="P586" t="str">
        <f>_xlfn.XLOOKUP(Orders[[#This Row],[Customer ID]], customers!$A$2:$A$1001, customers!$I$2:$I$1001, "", 0)</f>
        <v>No</v>
      </c>
    </row>
    <row r="587" spans="1:16" x14ac:dyDescent="0.3">
      <c r="A587" s="2" t="s">
        <v>3796</v>
      </c>
      <c r="B587" s="8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INDEX(products!$A$2:$G$49, MATCH(orders!$D587, products!$A$2:$A$49, 0), MATCH(orders!I$1, products!$A$1:$G$1, 0))</f>
        <v>Exc</v>
      </c>
      <c r="J587" t="str">
        <f>INDEX(products!$A$2:$G$49, MATCH(orders!$D587, products!$A$2:$A$49, 0), MATCH(orders!J$1, products!$A$1:$G$1, 0))</f>
        <v>M</v>
      </c>
      <c r="K587" s="1">
        <f>INDEX(products!$A$2:$G$49, MATCH(orders!$D587, products!$A$2:$A$49, 0), MATCH(orders!K$1, products!$A$1:$G$1, 0))</f>
        <v>0.5</v>
      </c>
      <c r="L587" s="5">
        <f>INDEX(products!$A$2:$G$49, MATCH(orders!$D587, products!$A$2:$A$49, 0), MATCH(orders!L$1, products!$A$1:$G$1, 0))</f>
        <v>8.25</v>
      </c>
      <c r="M587" s="10">
        <f t="shared" si="9"/>
        <v>16.5</v>
      </c>
      <c r="N587" t="str" cm="1">
        <f t="array" ref="N587">_xlfn.IFS(I587 = "Exc", "Excelsa", I587 = "Ara", "Arabica", I587 = "Lib","Liberica",I587 = "Rob", "Robusta")</f>
        <v>Excelsa</v>
      </c>
      <c r="O587" t="str" cm="1">
        <f t="array" ref="O587">_xlfn.IFS(J587 = "M", "Medium", J587 = "L", "Light", J587 = "D","Dark")</f>
        <v>Medium</v>
      </c>
      <c r="P587" t="str">
        <f>_xlfn.XLOOKUP(Orders[[#This Row],[Customer ID]], customers!$A$2:$A$1001, customers!$I$2:$I$1001, "", 0)</f>
        <v>Yes</v>
      </c>
    </row>
    <row r="588" spans="1:16" x14ac:dyDescent="0.3">
      <c r="A588" s="2" t="s">
        <v>3802</v>
      </c>
      <c r="B588" s="8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INDEX(products!$A$2:$G$49, MATCH(orders!$D588, products!$A$2:$A$49, 0), MATCH(orders!I$1, products!$A$1:$G$1, 0))</f>
        <v>Rob</v>
      </c>
      <c r="J588" t="str">
        <f>INDEX(products!$A$2:$G$49, MATCH(orders!$D588, products!$A$2:$A$49, 0), MATCH(orders!J$1, products!$A$1:$G$1, 0))</f>
        <v>L</v>
      </c>
      <c r="K588" s="1">
        <f>INDEX(products!$A$2:$G$49, MATCH(orders!$D588, products!$A$2:$A$49, 0), MATCH(orders!K$1, products!$A$1:$G$1, 0))</f>
        <v>2.5</v>
      </c>
      <c r="L588" s="5">
        <f>INDEX(products!$A$2:$G$49, MATCH(orders!$D588, products!$A$2:$A$49, 0), MATCH(orders!L$1, products!$A$1:$G$1, 0))</f>
        <v>27.484999999999996</v>
      </c>
      <c r="M588" s="10">
        <f t="shared" si="9"/>
        <v>82.454999999999984</v>
      </c>
      <c r="N588" t="str" cm="1">
        <f t="array" ref="N588">_xlfn.IFS(I588 = "Exc", "Excelsa", I588 = "Ara", "Arabica", I588 = "Lib","Liberica",I588 = "Rob", "Robusta")</f>
        <v>Robusta</v>
      </c>
      <c r="O588" t="str" cm="1">
        <f t="array" ref="O588">_xlfn.IFS(J588 = "M", "Medium", J588 = "L", "Light", J588 = "D","Dark")</f>
        <v>Light</v>
      </c>
      <c r="P588" t="str">
        <f>_xlfn.XLOOKUP(Orders[[#This Row],[Customer ID]], customers!$A$2:$A$1001, customers!$I$2:$I$1001, "", 0)</f>
        <v>No</v>
      </c>
    </row>
    <row r="589" spans="1:16" x14ac:dyDescent="0.3">
      <c r="A589" s="2" t="s">
        <v>3807</v>
      </c>
      <c r="B589" s="8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INDEX(products!$A$2:$G$49, MATCH(orders!$D589, products!$A$2:$A$49, 0), MATCH(orders!I$1, products!$A$1:$G$1, 0))</f>
        <v>Lib</v>
      </c>
      <c r="J589" t="str">
        <f>INDEX(products!$A$2:$G$49, MATCH(orders!$D589, products!$A$2:$A$49, 0), MATCH(orders!J$1, products!$A$1:$G$1, 0))</f>
        <v>D</v>
      </c>
      <c r="K589" s="1">
        <f>INDEX(products!$A$2:$G$49, MATCH(orders!$D589, products!$A$2:$A$49, 0), MATCH(orders!K$1, products!$A$1:$G$1, 0))</f>
        <v>0.5</v>
      </c>
      <c r="L589" s="5">
        <f>INDEX(products!$A$2:$G$49, MATCH(orders!$D589, products!$A$2:$A$49, 0), MATCH(orders!L$1, products!$A$1:$G$1, 0))</f>
        <v>7.77</v>
      </c>
      <c r="M589" s="10">
        <f t="shared" si="9"/>
        <v>7.77</v>
      </c>
      <c r="N589" t="str" cm="1">
        <f t="array" ref="N589">_xlfn.IFS(I589 = "Exc", "Excelsa", I589 = "Ara", "Arabica", I589 = "Lib","Liberica",I589 = "Rob", "Robusta")</f>
        <v>Liberica</v>
      </c>
      <c r="O589" t="str" cm="1">
        <f t="array" ref="O589">_xlfn.IFS(J589 = "M", "Medium", J589 = "L", "Light", J589 = "D","Dark")</f>
        <v>Dark</v>
      </c>
      <c r="P589" t="str">
        <f>_xlfn.XLOOKUP(Orders[[#This Row],[Customer ID]], customers!$A$2:$A$1001, customers!$I$2:$I$1001, "", 0)</f>
        <v>Yes</v>
      </c>
    </row>
    <row r="590" spans="1:16" x14ac:dyDescent="0.3">
      <c r="A590" s="2" t="s">
        <v>3812</v>
      </c>
      <c r="B590" s="8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INDEX(products!$A$2:$G$49, MATCH(orders!$D590, products!$A$2:$A$49, 0), MATCH(orders!I$1, products!$A$1:$G$1, 0))</f>
        <v>Rob</v>
      </c>
      <c r="J590" t="str">
        <f>INDEX(products!$A$2:$G$49, MATCH(orders!$D590, products!$A$2:$A$49, 0), MATCH(orders!J$1, products!$A$1:$G$1, 0))</f>
        <v>M</v>
      </c>
      <c r="K590" s="1">
        <f>INDEX(products!$A$2:$G$49, MATCH(orders!$D590, products!$A$2:$A$49, 0), MATCH(orders!K$1, products!$A$1:$G$1, 0))</f>
        <v>0.5</v>
      </c>
      <c r="L590" s="5">
        <f>INDEX(products!$A$2:$G$49, MATCH(orders!$D590, products!$A$2:$A$49, 0), MATCH(orders!L$1, products!$A$1:$G$1, 0))</f>
        <v>5.97</v>
      </c>
      <c r="M590" s="10">
        <f t="shared" si="9"/>
        <v>11.94</v>
      </c>
      <c r="N590" t="str" cm="1">
        <f t="array" ref="N590">_xlfn.IFS(I590 = "Exc", "Excelsa", I590 = "Ara", "Arabica", I590 = "Lib","Liberica",I590 = "Rob", "Robusta")</f>
        <v>Robusta</v>
      </c>
      <c r="O590" t="str" cm="1">
        <f t="array" ref="O590">_xlfn.IFS(J590 = "M", "Medium", J590 = "L", "Light", J590 = "D","Dark")</f>
        <v>Medium</v>
      </c>
      <c r="P590" t="str">
        <f>_xlfn.XLOOKUP(Orders[[#This Row],[Customer ID]], customers!$A$2:$A$1001, customers!$I$2:$I$1001, "", 0)</f>
        <v>Yes</v>
      </c>
    </row>
    <row r="591" spans="1:16" x14ac:dyDescent="0.3">
      <c r="A591" s="2" t="s">
        <v>3818</v>
      </c>
      <c r="B591" s="8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INDEX(products!$A$2:$G$49, MATCH(orders!$D591, products!$A$2:$A$49, 0), MATCH(orders!I$1, products!$A$1:$G$1, 0))</f>
        <v>Exc</v>
      </c>
      <c r="J591" t="str">
        <f>INDEX(products!$A$2:$G$49, MATCH(orders!$D591, products!$A$2:$A$49, 0), MATCH(orders!J$1, products!$A$1:$G$1, 0))</f>
        <v>L</v>
      </c>
      <c r="K591" s="1">
        <f>INDEX(products!$A$2:$G$49, MATCH(orders!$D591, products!$A$2:$A$49, 0), MATCH(orders!K$1, products!$A$1:$G$1, 0))</f>
        <v>2.5</v>
      </c>
      <c r="L591" s="5">
        <f>INDEX(products!$A$2:$G$49, MATCH(orders!$D591, products!$A$2:$A$49, 0), MATCH(orders!L$1, products!$A$1:$G$1, 0))</f>
        <v>34.154999999999994</v>
      </c>
      <c r="M591" s="10">
        <f t="shared" si="9"/>
        <v>204.92999999999995</v>
      </c>
      <c r="N591" t="str" cm="1">
        <f t="array" ref="N591">_xlfn.IFS(I591 = "Exc", "Excelsa", I591 = "Ara", "Arabica", I591 = "Lib","Liberica",I591 = "Rob", "Robusta")</f>
        <v>Excelsa</v>
      </c>
      <c r="O591" t="str" cm="1">
        <f t="array" ref="O591">_xlfn.IFS(J591 = "M", "Medium", J591 = "L", "Light", J591 = "D","Dark")</f>
        <v>Light</v>
      </c>
      <c r="P591" t="str">
        <f>_xlfn.XLOOKUP(Orders[[#This Row],[Customer ID]], customers!$A$2:$A$1001, customers!$I$2:$I$1001, "", 0)</f>
        <v>No</v>
      </c>
    </row>
    <row r="592" spans="1:16" x14ac:dyDescent="0.3">
      <c r="A592" s="2" t="s">
        <v>3823</v>
      </c>
      <c r="B592" s="8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INDEX(products!$A$2:$G$49, MATCH(orders!$D592, products!$A$2:$A$49, 0), MATCH(orders!I$1, products!$A$1:$G$1, 0))</f>
        <v>Exc</v>
      </c>
      <c r="J592" t="str">
        <f>INDEX(products!$A$2:$G$49, MATCH(orders!$D592, products!$A$2:$A$49, 0), MATCH(orders!J$1, products!$A$1:$G$1, 0))</f>
        <v>M</v>
      </c>
      <c r="K592" s="1">
        <f>INDEX(products!$A$2:$G$49, MATCH(orders!$D592, products!$A$2:$A$49, 0), MATCH(orders!K$1, products!$A$1:$G$1, 0))</f>
        <v>2.5</v>
      </c>
      <c r="L592" s="5">
        <f>INDEX(products!$A$2:$G$49, MATCH(orders!$D592, products!$A$2:$A$49, 0), MATCH(orders!L$1, products!$A$1:$G$1, 0))</f>
        <v>31.624999999999996</v>
      </c>
      <c r="M592" s="10">
        <f t="shared" si="9"/>
        <v>63.249999999999993</v>
      </c>
      <c r="N592" t="str" cm="1">
        <f t="array" ref="N592">_xlfn.IFS(I592 = "Exc", "Excelsa", I592 = "Ara", "Arabica", I592 = "Lib","Liberica",I592 = "Rob", "Robusta")</f>
        <v>Excelsa</v>
      </c>
      <c r="O592" t="str" cm="1">
        <f t="array" ref="O592">_xlfn.IFS(J592 = "M", "Medium", J592 = "L", "Light", J592 = "D","Dark")</f>
        <v>Medium</v>
      </c>
      <c r="P592" t="str">
        <f>_xlfn.XLOOKUP(Orders[[#This Row],[Customer ID]], customers!$A$2:$A$1001, customers!$I$2:$I$1001, "", 0)</f>
        <v>Yes</v>
      </c>
    </row>
    <row r="593" spans="1:16" x14ac:dyDescent="0.3">
      <c r="A593" s="2" t="s">
        <v>3829</v>
      </c>
      <c r="B593" s="8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INDEX(products!$A$2:$G$49, MATCH(orders!$D593, products!$A$2:$A$49, 0), MATCH(orders!I$1, products!$A$1:$G$1, 0))</f>
        <v>Rob</v>
      </c>
      <c r="J593" t="str">
        <f>INDEX(products!$A$2:$G$49, MATCH(orders!$D593, products!$A$2:$A$49, 0), MATCH(orders!J$1, products!$A$1:$G$1, 0))</f>
        <v>D</v>
      </c>
      <c r="K593" s="1">
        <f>INDEX(products!$A$2:$G$49, MATCH(orders!$D593, products!$A$2:$A$49, 0), MATCH(orders!K$1, products!$A$1:$G$1, 0))</f>
        <v>0.2</v>
      </c>
      <c r="L593" s="5">
        <f>INDEX(products!$A$2:$G$49, MATCH(orders!$D593, products!$A$2:$A$49, 0), MATCH(orders!L$1, products!$A$1:$G$1, 0))</f>
        <v>2.6849999999999996</v>
      </c>
      <c r="M593" s="10">
        <f t="shared" si="9"/>
        <v>8.0549999999999997</v>
      </c>
      <c r="N593" t="str" cm="1">
        <f t="array" ref="N593">_xlfn.IFS(I593 = "Exc", "Excelsa", I593 = "Ara", "Arabica", I593 = "Lib","Liberica",I593 = "Rob", "Robusta")</f>
        <v>Robusta</v>
      </c>
      <c r="O593" t="str" cm="1">
        <f t="array" ref="O593">_xlfn.IFS(J593 = "M", "Medium", J593 = "L", "Light", J593 = "D","Dark")</f>
        <v>Dark</v>
      </c>
      <c r="P593" t="str">
        <f>_xlfn.XLOOKUP(Orders[[#This Row],[Customer ID]], customers!$A$2:$A$1001, customers!$I$2:$I$1001, "", 0)</f>
        <v>Yes</v>
      </c>
    </row>
    <row r="594" spans="1:16" x14ac:dyDescent="0.3">
      <c r="A594" s="2" t="s">
        <v>3834</v>
      </c>
      <c r="B594" s="8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INDEX(products!$A$2:$G$49, MATCH(orders!$D594, products!$A$2:$A$49, 0), MATCH(orders!I$1, products!$A$1:$G$1, 0))</f>
        <v>Ara</v>
      </c>
      <c r="J594" t="str">
        <f>INDEX(products!$A$2:$G$49, MATCH(orders!$D594, products!$A$2:$A$49, 0), MATCH(orders!J$1, products!$A$1:$G$1, 0))</f>
        <v>M</v>
      </c>
      <c r="K594" s="1">
        <f>INDEX(products!$A$2:$G$49, MATCH(orders!$D594, products!$A$2:$A$49, 0), MATCH(orders!K$1, products!$A$1:$G$1, 0))</f>
        <v>2.5</v>
      </c>
      <c r="L594" s="5">
        <f>INDEX(products!$A$2:$G$49, MATCH(orders!$D594, products!$A$2:$A$49, 0), MATCH(orders!L$1, products!$A$1:$G$1, 0))</f>
        <v>25.874999999999996</v>
      </c>
      <c r="M594" s="10">
        <f t="shared" si="9"/>
        <v>51.749999999999993</v>
      </c>
      <c r="N594" t="str" cm="1">
        <f t="array" ref="N594">_xlfn.IFS(I594 = "Exc", "Excelsa", I594 = "Ara", "Arabica", I594 = "Lib","Liberica",I594 = "Rob", "Robusta")</f>
        <v>Arabica</v>
      </c>
      <c r="O594" t="str" cm="1">
        <f t="array" ref="O594">_xlfn.IFS(J594 = "M", "Medium", J594 = "L", "Light", J594 = "D","Dark")</f>
        <v>Medium</v>
      </c>
      <c r="P594" t="str">
        <f>_xlfn.XLOOKUP(Orders[[#This Row],[Customer ID]], customers!$A$2:$A$1001, customers!$I$2:$I$1001, "", 0)</f>
        <v>No</v>
      </c>
    </row>
    <row r="595" spans="1:16" x14ac:dyDescent="0.3">
      <c r="A595" s="2" t="s">
        <v>3839</v>
      </c>
      <c r="B595" s="8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INDEX(products!$A$2:$G$49, MATCH(orders!$D595, products!$A$2:$A$49, 0), MATCH(orders!I$1, products!$A$1:$G$1, 0))</f>
        <v>Exc</v>
      </c>
      <c r="J595" t="str">
        <f>INDEX(products!$A$2:$G$49, MATCH(orders!$D595, products!$A$2:$A$49, 0), MATCH(orders!J$1, products!$A$1:$G$1, 0))</f>
        <v>D</v>
      </c>
      <c r="K595" s="1">
        <f>INDEX(products!$A$2:$G$49, MATCH(orders!$D595, products!$A$2:$A$49, 0), MATCH(orders!K$1, products!$A$1:$G$1, 0))</f>
        <v>2.5</v>
      </c>
      <c r="L595" s="5">
        <f>INDEX(products!$A$2:$G$49, MATCH(orders!$D595, products!$A$2:$A$49, 0), MATCH(orders!L$1, products!$A$1:$G$1, 0))</f>
        <v>27.945</v>
      </c>
      <c r="M595" s="10">
        <f t="shared" si="9"/>
        <v>27.945</v>
      </c>
      <c r="N595" t="str" cm="1">
        <f t="array" ref="N595">_xlfn.IFS(I595 = "Exc", "Excelsa", I595 = "Ara", "Arabica", I595 = "Lib","Liberica",I595 = "Rob", "Robusta")</f>
        <v>Excelsa</v>
      </c>
      <c r="O595" t="str" cm="1">
        <f t="array" ref="O595">_xlfn.IFS(J595 = "M", "Medium", J595 = "L", "Light", J595 = "D","Dark")</f>
        <v>Dark</v>
      </c>
      <c r="P595" t="str">
        <f>_xlfn.XLOOKUP(Orders[[#This Row],[Customer ID]], customers!$A$2:$A$1001, customers!$I$2:$I$1001, "", 0)</f>
        <v>Yes</v>
      </c>
    </row>
    <row r="596" spans="1:16" x14ac:dyDescent="0.3">
      <c r="A596" s="2" t="s">
        <v>3844</v>
      </c>
      <c r="B596" s="8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INDEX(products!$A$2:$G$49, MATCH(orders!$D596, products!$A$2:$A$49, 0), MATCH(orders!I$1, products!$A$1:$G$1, 0))</f>
        <v>Ara</v>
      </c>
      <c r="J596" t="str">
        <f>INDEX(products!$A$2:$G$49, MATCH(orders!$D596, products!$A$2:$A$49, 0), MATCH(orders!J$1, products!$A$1:$G$1, 0))</f>
        <v>L</v>
      </c>
      <c r="K596" s="1">
        <f>INDEX(products!$A$2:$G$49, MATCH(orders!$D596, products!$A$2:$A$49, 0), MATCH(orders!K$1, products!$A$1:$G$1, 0))</f>
        <v>2.5</v>
      </c>
      <c r="L596" s="5">
        <f>INDEX(products!$A$2:$G$49, MATCH(orders!$D596, products!$A$2:$A$49, 0), MATCH(orders!L$1, products!$A$1:$G$1, 0))</f>
        <v>29.784999999999997</v>
      </c>
      <c r="M596" s="10">
        <f t="shared" si="9"/>
        <v>59.569999999999993</v>
      </c>
      <c r="N596" t="str" cm="1">
        <f t="array" ref="N596">_xlfn.IFS(I596 = "Exc", "Excelsa", I596 = "Ara", "Arabica", I596 = "Lib","Liberica",I596 = "Rob", "Robusta")</f>
        <v>Arabica</v>
      </c>
      <c r="O596" t="str" cm="1">
        <f t="array" ref="O596">_xlfn.IFS(J596 = "M", "Medium", J596 = "L", "Light", J596 = "D","Dark")</f>
        <v>Light</v>
      </c>
      <c r="P596" t="str">
        <f>_xlfn.XLOOKUP(Orders[[#This Row],[Customer ID]], customers!$A$2:$A$1001, customers!$I$2:$I$1001, "", 0)</f>
        <v>No</v>
      </c>
    </row>
    <row r="597" spans="1:16" x14ac:dyDescent="0.3">
      <c r="A597" s="2" t="s">
        <v>3850</v>
      </c>
      <c r="B597" s="8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INDEX(products!$A$2:$G$49, MATCH(orders!$D597, products!$A$2:$A$49, 0), MATCH(orders!I$1, products!$A$1:$G$1, 0))</f>
        <v>Exc</v>
      </c>
      <c r="J597" t="str">
        <f>INDEX(products!$A$2:$G$49, MATCH(orders!$D597, products!$A$2:$A$49, 0), MATCH(orders!J$1, products!$A$1:$G$1, 0))</f>
        <v>L</v>
      </c>
      <c r="K597" s="1">
        <f>INDEX(products!$A$2:$G$49, MATCH(orders!$D597, products!$A$2:$A$49, 0), MATCH(orders!K$1, products!$A$1:$G$1, 0))</f>
        <v>1</v>
      </c>
      <c r="L597" s="5">
        <f>INDEX(products!$A$2:$G$49, MATCH(orders!$D597, products!$A$2:$A$49, 0), MATCH(orders!L$1, products!$A$1:$G$1, 0))</f>
        <v>14.85</v>
      </c>
      <c r="M597" s="10">
        <f t="shared" si="9"/>
        <v>14.85</v>
      </c>
      <c r="N597" t="str" cm="1">
        <f t="array" ref="N597">_xlfn.IFS(I597 = "Exc", "Excelsa", I597 = "Ara", "Arabica", I597 = "Lib","Liberica",I597 = "Rob", "Robusta")</f>
        <v>Excelsa</v>
      </c>
      <c r="O597" t="str" cm="1">
        <f t="array" ref="O597">_xlfn.IFS(J597 = "M", "Medium", J597 = "L", "Light", J597 = "D","Dark")</f>
        <v>Light</v>
      </c>
      <c r="P597" t="str">
        <f>_xlfn.XLOOKUP(Orders[[#This Row],[Customer ID]], customers!$A$2:$A$1001, customers!$I$2:$I$1001, "", 0)</f>
        <v>No</v>
      </c>
    </row>
    <row r="598" spans="1:16" x14ac:dyDescent="0.3">
      <c r="A598" s="2" t="s">
        <v>3854</v>
      </c>
      <c r="B598" s="8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INDEX(products!$A$2:$G$49, MATCH(orders!$D598, products!$A$2:$A$49, 0), MATCH(orders!I$1, products!$A$1:$G$1, 0))</f>
        <v>Ara</v>
      </c>
      <c r="J598" t="str">
        <f>INDEX(products!$A$2:$G$49, MATCH(orders!$D598, products!$A$2:$A$49, 0), MATCH(orders!J$1, products!$A$1:$G$1, 0))</f>
        <v>M</v>
      </c>
      <c r="K598" s="1">
        <f>INDEX(products!$A$2:$G$49, MATCH(orders!$D598, products!$A$2:$A$49, 0), MATCH(orders!K$1, products!$A$1:$G$1, 0))</f>
        <v>0.5</v>
      </c>
      <c r="L598" s="5">
        <f>INDEX(products!$A$2:$G$49, MATCH(orders!$D598, products!$A$2:$A$49, 0), MATCH(orders!L$1, products!$A$1:$G$1, 0))</f>
        <v>6.75</v>
      </c>
      <c r="M598" s="10">
        <f t="shared" si="9"/>
        <v>33.75</v>
      </c>
      <c r="N598" t="str" cm="1">
        <f t="array" ref="N598">_xlfn.IFS(I598 = "Exc", "Excelsa", I598 = "Ara", "Arabica", I598 = "Lib","Liberica",I598 = "Rob", "Robusta")</f>
        <v>Arabica</v>
      </c>
      <c r="O598" t="str" cm="1">
        <f t="array" ref="O598">_xlfn.IFS(J598 = "M", "Medium", J598 = "L", "Light", J598 = "D","Dark")</f>
        <v>Medium</v>
      </c>
      <c r="P598" t="str">
        <f>_xlfn.XLOOKUP(Orders[[#This Row],[Customer ID]], customers!$A$2:$A$1001, customers!$I$2:$I$1001, "", 0)</f>
        <v>No</v>
      </c>
    </row>
    <row r="599" spans="1:16" x14ac:dyDescent="0.3">
      <c r="A599" s="2" t="s">
        <v>3860</v>
      </c>
      <c r="B599" s="8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INDEX(products!$A$2:$G$49, MATCH(orders!$D599, products!$A$2:$A$49, 0), MATCH(orders!I$1, products!$A$1:$G$1, 0))</f>
        <v>Lib</v>
      </c>
      <c r="J599" t="str">
        <f>INDEX(products!$A$2:$G$49, MATCH(orders!$D599, products!$A$2:$A$49, 0), MATCH(orders!J$1, products!$A$1:$G$1, 0))</f>
        <v>L</v>
      </c>
      <c r="K599" s="1">
        <f>INDEX(products!$A$2:$G$49, MATCH(orders!$D599, products!$A$2:$A$49, 0), MATCH(orders!K$1, products!$A$1:$G$1, 0))</f>
        <v>2.5</v>
      </c>
      <c r="L599" s="5">
        <f>INDEX(products!$A$2:$G$49, MATCH(orders!$D599, products!$A$2:$A$49, 0), MATCH(orders!L$1, products!$A$1:$G$1, 0))</f>
        <v>36.454999999999998</v>
      </c>
      <c r="M599" s="10">
        <f t="shared" si="9"/>
        <v>145.82</v>
      </c>
      <c r="N599" t="str" cm="1">
        <f t="array" ref="N599">_xlfn.IFS(I599 = "Exc", "Excelsa", I599 = "Ara", "Arabica", I599 = "Lib","Liberica",I599 = "Rob", "Robusta")</f>
        <v>Liberica</v>
      </c>
      <c r="O599" t="str" cm="1">
        <f t="array" ref="O599">_xlfn.IFS(J599 = "M", "Medium", J599 = "L", "Light", J599 = "D","Dark")</f>
        <v>Light</v>
      </c>
      <c r="P599" t="str">
        <f>_xlfn.XLOOKUP(Orders[[#This Row],[Customer ID]], customers!$A$2:$A$1001, customers!$I$2:$I$1001, "", 0)</f>
        <v>Yes</v>
      </c>
    </row>
    <row r="600" spans="1:16" x14ac:dyDescent="0.3">
      <c r="A600" s="2" t="s">
        <v>3866</v>
      </c>
      <c r="B600" s="8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INDEX(products!$A$2:$G$49, MATCH(orders!$D600, products!$A$2:$A$49, 0), MATCH(orders!I$1, products!$A$1:$G$1, 0))</f>
        <v>Rob</v>
      </c>
      <c r="J600" t="str">
        <f>INDEX(products!$A$2:$G$49, MATCH(orders!$D600, products!$A$2:$A$49, 0), MATCH(orders!J$1, products!$A$1:$G$1, 0))</f>
        <v>M</v>
      </c>
      <c r="K600" s="1">
        <f>INDEX(products!$A$2:$G$49, MATCH(orders!$D600, products!$A$2:$A$49, 0), MATCH(orders!K$1, products!$A$1:$G$1, 0))</f>
        <v>0.2</v>
      </c>
      <c r="L600" s="5">
        <f>INDEX(products!$A$2:$G$49, MATCH(orders!$D600, products!$A$2:$A$49, 0), MATCH(orders!L$1, products!$A$1:$G$1, 0))</f>
        <v>2.9849999999999999</v>
      </c>
      <c r="M600" s="10">
        <f t="shared" si="9"/>
        <v>11.94</v>
      </c>
      <c r="N600" t="str" cm="1">
        <f t="array" ref="N600">_xlfn.IFS(I600 = "Exc", "Excelsa", I600 = "Ara", "Arabica", I600 = "Lib","Liberica",I600 = "Rob", "Robusta")</f>
        <v>Robusta</v>
      </c>
      <c r="O600" t="str" cm="1">
        <f t="array" ref="O600">_xlfn.IFS(J600 = "M", "Medium", J600 = "L", "Light", J600 = "D","Dark")</f>
        <v>Medium</v>
      </c>
      <c r="P600" t="str">
        <f>_xlfn.XLOOKUP(Orders[[#This Row],[Customer ID]], customers!$A$2:$A$1001, customers!$I$2:$I$1001, "", 0)</f>
        <v>Yes</v>
      </c>
    </row>
    <row r="601" spans="1:16" x14ac:dyDescent="0.3">
      <c r="A601" s="2" t="s">
        <v>3872</v>
      </c>
      <c r="B601" s="8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INDEX(products!$A$2:$G$49, MATCH(orders!$D601, products!$A$2:$A$49, 0), MATCH(orders!I$1, products!$A$1:$G$1, 0))</f>
        <v>Ara</v>
      </c>
      <c r="J601" t="str">
        <f>INDEX(products!$A$2:$G$49, MATCH(orders!$D601, products!$A$2:$A$49, 0), MATCH(orders!J$1, products!$A$1:$G$1, 0))</f>
        <v>D</v>
      </c>
      <c r="K601" s="1">
        <f>INDEX(products!$A$2:$G$49, MATCH(orders!$D601, products!$A$2:$A$49, 0), MATCH(orders!K$1, products!$A$1:$G$1, 0))</f>
        <v>0.2</v>
      </c>
      <c r="L601" s="5">
        <f>INDEX(products!$A$2:$G$49, MATCH(orders!$D601, products!$A$2:$A$49, 0), MATCH(orders!L$1, products!$A$1:$G$1, 0))</f>
        <v>2.9849999999999999</v>
      </c>
      <c r="M601" s="10">
        <f t="shared" si="9"/>
        <v>11.94</v>
      </c>
      <c r="N601" t="str" cm="1">
        <f t="array" ref="N601">_xlfn.IFS(I601 = "Exc", "Excelsa", I601 = "Ara", "Arabica", I601 = "Lib","Liberica",I601 = "Rob", "Robusta")</f>
        <v>Arabica</v>
      </c>
      <c r="O601" t="str" cm="1">
        <f t="array" ref="O601">_xlfn.IFS(J601 = "M", "Medium", J601 = "L", "Light", J601 = "D","Dark")</f>
        <v>Dark</v>
      </c>
      <c r="P601" t="str">
        <f>_xlfn.XLOOKUP(Orders[[#This Row],[Customer ID]], customers!$A$2:$A$1001, customers!$I$2:$I$1001, "", 0)</f>
        <v>Yes</v>
      </c>
    </row>
    <row r="602" spans="1:16" x14ac:dyDescent="0.3">
      <c r="A602" s="2" t="s">
        <v>3877</v>
      </c>
      <c r="B602" s="8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INDEX(products!$A$2:$G$49, MATCH(orders!$D602, products!$A$2:$A$49, 0), MATCH(orders!I$1, products!$A$1:$G$1, 0))</f>
        <v>Lib</v>
      </c>
      <c r="J602" t="str">
        <f>INDEX(products!$A$2:$G$49, MATCH(orders!$D602, products!$A$2:$A$49, 0), MATCH(orders!J$1, products!$A$1:$G$1, 0))</f>
        <v>D</v>
      </c>
      <c r="K602" s="1">
        <f>INDEX(products!$A$2:$G$49, MATCH(orders!$D602, products!$A$2:$A$49, 0), MATCH(orders!K$1, products!$A$1:$G$1, 0))</f>
        <v>0.5</v>
      </c>
      <c r="L602" s="5">
        <f>INDEX(products!$A$2:$G$49, MATCH(orders!$D602, products!$A$2:$A$49, 0), MATCH(orders!L$1, products!$A$1:$G$1, 0))</f>
        <v>7.77</v>
      </c>
      <c r="M602" s="10">
        <f t="shared" si="9"/>
        <v>7.77</v>
      </c>
      <c r="N602" t="str" cm="1">
        <f t="array" ref="N602">_xlfn.IFS(I602 = "Exc", "Excelsa", I602 = "Ara", "Arabica", I602 = "Lib","Liberica",I602 = "Rob", "Robusta")</f>
        <v>Liberica</v>
      </c>
      <c r="O602" t="str" cm="1">
        <f t="array" ref="O602">_xlfn.IFS(J602 = "M", "Medium", J602 = "L", "Light", J602 = "D","Dark")</f>
        <v>Dark</v>
      </c>
      <c r="P602" t="str">
        <f>_xlfn.XLOOKUP(Orders[[#This Row],[Customer ID]], customers!$A$2:$A$1001, customers!$I$2:$I$1001, "", 0)</f>
        <v>No</v>
      </c>
    </row>
    <row r="603" spans="1:16" x14ac:dyDescent="0.3">
      <c r="A603" s="2" t="s">
        <v>3883</v>
      </c>
      <c r="B603" s="8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INDEX(products!$A$2:$G$49, MATCH(orders!$D603, products!$A$2:$A$49, 0), MATCH(orders!I$1, products!$A$1:$G$1, 0))</f>
        <v>Rob</v>
      </c>
      <c r="J603" t="str">
        <f>INDEX(products!$A$2:$G$49, MATCH(orders!$D603, products!$A$2:$A$49, 0), MATCH(orders!J$1, products!$A$1:$G$1, 0))</f>
        <v>L</v>
      </c>
      <c r="K603" s="1">
        <f>INDEX(products!$A$2:$G$49, MATCH(orders!$D603, products!$A$2:$A$49, 0), MATCH(orders!K$1, products!$A$1:$G$1, 0))</f>
        <v>2.5</v>
      </c>
      <c r="L603" s="5">
        <f>INDEX(products!$A$2:$G$49, MATCH(orders!$D603, products!$A$2:$A$49, 0), MATCH(orders!L$1, products!$A$1:$G$1, 0))</f>
        <v>27.484999999999996</v>
      </c>
      <c r="M603" s="10">
        <f t="shared" si="9"/>
        <v>109.93999999999998</v>
      </c>
      <c r="N603" t="str" cm="1">
        <f t="array" ref="N603">_xlfn.IFS(I603 = "Exc", "Excelsa", I603 = "Ara", "Arabica", I603 = "Lib","Liberica",I603 = "Rob", "Robusta")</f>
        <v>Robusta</v>
      </c>
      <c r="O603" t="str" cm="1">
        <f t="array" ref="O603">_xlfn.IFS(J603 = "M", "Medium", J603 = "L", "Light", J603 = "D","Dark")</f>
        <v>Light</v>
      </c>
      <c r="P603" t="str">
        <f>_xlfn.XLOOKUP(Orders[[#This Row],[Customer ID]], customers!$A$2:$A$1001, customers!$I$2:$I$1001, "", 0)</f>
        <v>Yes</v>
      </c>
    </row>
    <row r="604" spans="1:16" x14ac:dyDescent="0.3">
      <c r="A604" s="2" t="s">
        <v>3889</v>
      </c>
      <c r="B604" s="8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INDEX(products!$A$2:$G$49, MATCH(orders!$D604, products!$A$2:$A$49, 0), MATCH(orders!I$1, products!$A$1:$G$1, 0))</f>
        <v>Exc</v>
      </c>
      <c r="J604" t="str">
        <f>INDEX(products!$A$2:$G$49, MATCH(orders!$D604, products!$A$2:$A$49, 0), MATCH(orders!J$1, products!$A$1:$G$1, 0))</f>
        <v>L</v>
      </c>
      <c r="K604" s="1">
        <f>INDEX(products!$A$2:$G$49, MATCH(orders!$D604, products!$A$2:$A$49, 0), MATCH(orders!K$1, products!$A$1:$G$1, 0))</f>
        <v>0.2</v>
      </c>
      <c r="L604" s="5">
        <f>INDEX(products!$A$2:$G$49, MATCH(orders!$D604, products!$A$2:$A$49, 0), MATCH(orders!L$1, products!$A$1:$G$1, 0))</f>
        <v>4.4550000000000001</v>
      </c>
      <c r="M604" s="10">
        <f t="shared" si="9"/>
        <v>22.274999999999999</v>
      </c>
      <c r="N604" t="str" cm="1">
        <f t="array" ref="N604">_xlfn.IFS(I604 = "Exc", "Excelsa", I604 = "Ara", "Arabica", I604 = "Lib","Liberica",I604 = "Rob", "Robusta")</f>
        <v>Excelsa</v>
      </c>
      <c r="O604" t="str" cm="1">
        <f t="array" ref="O604">_xlfn.IFS(J604 = "M", "Medium", J604 = "L", "Light", J604 = "D","Dark")</f>
        <v>Light</v>
      </c>
      <c r="P604" t="str">
        <f>_xlfn.XLOOKUP(Orders[[#This Row],[Customer ID]], customers!$A$2:$A$1001, customers!$I$2:$I$1001, "", 0)</f>
        <v>Yes</v>
      </c>
    </row>
    <row r="605" spans="1:16" x14ac:dyDescent="0.3">
      <c r="A605" s="2" t="s">
        <v>3895</v>
      </c>
      <c r="B605" s="8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INDEX(products!$A$2:$G$49, MATCH(orders!$D605, products!$A$2:$A$49, 0), MATCH(orders!I$1, products!$A$1:$G$1, 0))</f>
        <v>Rob</v>
      </c>
      <c r="J605" t="str">
        <f>INDEX(products!$A$2:$G$49, MATCH(orders!$D605, products!$A$2:$A$49, 0), MATCH(orders!J$1, products!$A$1:$G$1, 0))</f>
        <v>M</v>
      </c>
      <c r="K605" s="1">
        <f>INDEX(products!$A$2:$G$49, MATCH(orders!$D605, products!$A$2:$A$49, 0), MATCH(orders!K$1, products!$A$1:$G$1, 0))</f>
        <v>0.2</v>
      </c>
      <c r="L605" s="5">
        <f>INDEX(products!$A$2:$G$49, MATCH(orders!$D605, products!$A$2:$A$49, 0), MATCH(orders!L$1, products!$A$1:$G$1, 0))</f>
        <v>2.9849999999999999</v>
      </c>
      <c r="M605" s="10">
        <f t="shared" si="9"/>
        <v>8.9550000000000001</v>
      </c>
      <c r="N605" t="str" cm="1">
        <f t="array" ref="N605">_xlfn.IFS(I605 = "Exc", "Excelsa", I605 = "Ara", "Arabica", I605 = "Lib","Liberica",I605 = "Rob", "Robusta")</f>
        <v>Robusta</v>
      </c>
      <c r="O605" t="str" cm="1">
        <f t="array" ref="O605">_xlfn.IFS(J605 = "M", "Medium", J605 = "L", "Light", J605 = "D","Dark")</f>
        <v>Medium</v>
      </c>
      <c r="P605" t="str">
        <f>_xlfn.XLOOKUP(Orders[[#This Row],[Customer ID]], customers!$A$2:$A$1001, customers!$I$2:$I$1001, "", 0)</f>
        <v>No</v>
      </c>
    </row>
    <row r="606" spans="1:16" x14ac:dyDescent="0.3">
      <c r="A606" s="2" t="s">
        <v>3900</v>
      </c>
      <c r="B606" s="8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INDEX(products!$A$2:$G$49, MATCH(orders!$D606, products!$A$2:$A$49, 0), MATCH(orders!I$1, products!$A$1:$G$1, 0))</f>
        <v>Lib</v>
      </c>
      <c r="J606" t="str">
        <f>INDEX(products!$A$2:$G$49, MATCH(orders!$D606, products!$A$2:$A$49, 0), MATCH(orders!J$1, products!$A$1:$G$1, 0))</f>
        <v>D</v>
      </c>
      <c r="K606" s="1">
        <f>INDEX(products!$A$2:$G$49, MATCH(orders!$D606, products!$A$2:$A$49, 0), MATCH(orders!K$1, products!$A$1:$G$1, 0))</f>
        <v>2.5</v>
      </c>
      <c r="L606" s="5">
        <f>INDEX(products!$A$2:$G$49, MATCH(orders!$D606, products!$A$2:$A$49, 0), MATCH(orders!L$1, products!$A$1:$G$1, 0))</f>
        <v>29.784999999999997</v>
      </c>
      <c r="M606" s="10">
        <f t="shared" si="9"/>
        <v>119.13999999999999</v>
      </c>
      <c r="N606" t="str" cm="1">
        <f t="array" ref="N606">_xlfn.IFS(I606 = "Exc", "Excelsa", I606 = "Ara", "Arabica", I606 = "Lib","Liberica",I606 = "Rob", "Robusta")</f>
        <v>Liberica</v>
      </c>
      <c r="O606" t="str" cm="1">
        <f t="array" ref="O606">_xlfn.IFS(J606 = "M", "Medium", J606 = "L", "Light", J606 = "D","Dark")</f>
        <v>Dark</v>
      </c>
      <c r="P606" t="str">
        <f>_xlfn.XLOOKUP(Orders[[#This Row],[Customer ID]], customers!$A$2:$A$1001, customers!$I$2:$I$1001, "", 0)</f>
        <v>No</v>
      </c>
    </row>
    <row r="607" spans="1:16" x14ac:dyDescent="0.3">
      <c r="A607" s="2" t="s">
        <v>3905</v>
      </c>
      <c r="B607" s="8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INDEX(products!$A$2:$G$49, MATCH(orders!$D607, products!$A$2:$A$49, 0), MATCH(orders!I$1, products!$A$1:$G$1, 0))</f>
        <v>Ara</v>
      </c>
      <c r="J607" t="str">
        <f>INDEX(products!$A$2:$G$49, MATCH(orders!$D607, products!$A$2:$A$49, 0), MATCH(orders!J$1, products!$A$1:$G$1, 0))</f>
        <v>L</v>
      </c>
      <c r="K607" s="1">
        <f>INDEX(products!$A$2:$G$49, MATCH(orders!$D607, products!$A$2:$A$49, 0), MATCH(orders!K$1, products!$A$1:$G$1, 0))</f>
        <v>2.5</v>
      </c>
      <c r="L607" s="5">
        <f>INDEX(products!$A$2:$G$49, MATCH(orders!$D607, products!$A$2:$A$49, 0), MATCH(orders!L$1, products!$A$1:$G$1, 0))</f>
        <v>29.784999999999997</v>
      </c>
      <c r="M607" s="10">
        <f t="shared" si="9"/>
        <v>148.92499999999998</v>
      </c>
      <c r="N607" t="str" cm="1">
        <f t="array" ref="N607">_xlfn.IFS(I607 = "Exc", "Excelsa", I607 = "Ara", "Arabica", I607 = "Lib","Liberica",I607 = "Rob", "Robusta")</f>
        <v>Arabica</v>
      </c>
      <c r="O607" t="str" cm="1">
        <f t="array" ref="O607">_xlfn.IFS(J607 = "M", "Medium", J607 = "L", "Light", J607 = "D","Dark")</f>
        <v>Light</v>
      </c>
      <c r="P607" t="str">
        <f>_xlfn.XLOOKUP(Orders[[#This Row],[Customer ID]], customers!$A$2:$A$1001, customers!$I$2:$I$1001, "", 0)</f>
        <v>Yes</v>
      </c>
    </row>
    <row r="608" spans="1:16" x14ac:dyDescent="0.3">
      <c r="A608" s="2" t="s">
        <v>3911</v>
      </c>
      <c r="B608" s="8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INDEX(products!$A$2:$G$49, MATCH(orders!$D608, products!$A$2:$A$49, 0), MATCH(orders!I$1, products!$A$1:$G$1, 0))</f>
        <v>Lib</v>
      </c>
      <c r="J608" t="str">
        <f>INDEX(products!$A$2:$G$49, MATCH(orders!$D608, products!$A$2:$A$49, 0), MATCH(orders!J$1, products!$A$1:$G$1, 0))</f>
        <v>L</v>
      </c>
      <c r="K608" s="1">
        <f>INDEX(products!$A$2:$G$49, MATCH(orders!$D608, products!$A$2:$A$49, 0), MATCH(orders!K$1, products!$A$1:$G$1, 0))</f>
        <v>2.5</v>
      </c>
      <c r="L608" s="5">
        <f>INDEX(products!$A$2:$G$49, MATCH(orders!$D608, products!$A$2:$A$49, 0), MATCH(orders!L$1, products!$A$1:$G$1, 0))</f>
        <v>36.454999999999998</v>
      </c>
      <c r="M608" s="10">
        <f t="shared" si="9"/>
        <v>109.36499999999999</v>
      </c>
      <c r="N608" t="str" cm="1">
        <f t="array" ref="N608">_xlfn.IFS(I608 = "Exc", "Excelsa", I608 = "Ara", "Arabica", I608 = "Lib","Liberica",I608 = "Rob", "Robusta")</f>
        <v>Liberica</v>
      </c>
      <c r="O608" t="str" cm="1">
        <f t="array" ref="O608">_xlfn.IFS(J608 = "M", "Medium", J608 = "L", "Light", J608 = "D","Dark")</f>
        <v>Light</v>
      </c>
      <c r="P608" t="str">
        <f>_xlfn.XLOOKUP(Orders[[#This Row],[Customer ID]], customers!$A$2:$A$1001, customers!$I$2:$I$1001, "", 0)</f>
        <v>Yes</v>
      </c>
    </row>
    <row r="609" spans="1:16" x14ac:dyDescent="0.3">
      <c r="A609" s="2" t="s">
        <v>3917</v>
      </c>
      <c r="B609" s="8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INDEX(products!$A$2:$G$49, MATCH(orders!$D609, products!$A$2:$A$49, 0), MATCH(orders!I$1, products!$A$1:$G$1, 0))</f>
        <v>Exc</v>
      </c>
      <c r="J609" t="str">
        <f>INDEX(products!$A$2:$G$49, MATCH(orders!$D609, products!$A$2:$A$49, 0), MATCH(orders!J$1, products!$A$1:$G$1, 0))</f>
        <v>D</v>
      </c>
      <c r="K609" s="1">
        <f>INDEX(products!$A$2:$G$49, MATCH(orders!$D609, products!$A$2:$A$49, 0), MATCH(orders!K$1, products!$A$1:$G$1, 0))</f>
        <v>0.2</v>
      </c>
      <c r="L609" s="5">
        <f>INDEX(products!$A$2:$G$49, MATCH(orders!$D609, products!$A$2:$A$49, 0), MATCH(orders!L$1, products!$A$1:$G$1, 0))</f>
        <v>3.645</v>
      </c>
      <c r="M609" s="10">
        <f t="shared" si="9"/>
        <v>3.645</v>
      </c>
      <c r="N609" t="str" cm="1">
        <f t="array" ref="N609">_xlfn.IFS(I609 = "Exc", "Excelsa", I609 = "Ara", "Arabica", I609 = "Lib","Liberica",I609 = "Rob", "Robusta")</f>
        <v>Excelsa</v>
      </c>
      <c r="O609" t="str" cm="1">
        <f t="array" ref="O609">_xlfn.IFS(J609 = "M", "Medium", J609 = "L", "Light", J609 = "D","Dark")</f>
        <v>Dark</v>
      </c>
      <c r="P609" t="str">
        <f>_xlfn.XLOOKUP(Orders[[#This Row],[Customer ID]], customers!$A$2:$A$1001, customers!$I$2:$I$1001, "", 0)</f>
        <v>Yes</v>
      </c>
    </row>
    <row r="610" spans="1:16" x14ac:dyDescent="0.3">
      <c r="A610" s="2" t="s">
        <v>3923</v>
      </c>
      <c r="B610" s="8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INDEX(products!$A$2:$G$49, MATCH(orders!$D610, products!$A$2:$A$49, 0), MATCH(orders!I$1, products!$A$1:$G$1, 0))</f>
        <v>Exc</v>
      </c>
      <c r="J610" t="str">
        <f>INDEX(products!$A$2:$G$49, MATCH(orders!$D610, products!$A$2:$A$49, 0), MATCH(orders!J$1, products!$A$1:$G$1, 0))</f>
        <v>D</v>
      </c>
      <c r="K610" s="1">
        <f>INDEX(products!$A$2:$G$49, MATCH(orders!$D610, products!$A$2:$A$49, 0), MATCH(orders!K$1, products!$A$1:$G$1, 0))</f>
        <v>2.5</v>
      </c>
      <c r="L610" s="5">
        <f>INDEX(products!$A$2:$G$49, MATCH(orders!$D610, products!$A$2:$A$49, 0), MATCH(orders!L$1, products!$A$1:$G$1, 0))</f>
        <v>27.945</v>
      </c>
      <c r="M610" s="10">
        <f t="shared" si="9"/>
        <v>55.89</v>
      </c>
      <c r="N610" t="str" cm="1">
        <f t="array" ref="N610">_xlfn.IFS(I610 = "Exc", "Excelsa", I610 = "Ara", "Arabica", I610 = "Lib","Liberica",I610 = "Rob", "Robusta")</f>
        <v>Excelsa</v>
      </c>
      <c r="O610" t="str" cm="1">
        <f t="array" ref="O610">_xlfn.IFS(J610 = "M", "Medium", J610 = "L", "Light", J610 = "D","Dark")</f>
        <v>Dark</v>
      </c>
      <c r="P610" t="str">
        <f>_xlfn.XLOOKUP(Orders[[#This Row],[Customer ID]], customers!$A$2:$A$1001, customers!$I$2:$I$1001, "", 0)</f>
        <v>No</v>
      </c>
    </row>
    <row r="611" spans="1:16" x14ac:dyDescent="0.3">
      <c r="A611" s="2" t="s">
        <v>3927</v>
      </c>
      <c r="B611" s="8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INDEX(products!$A$2:$G$49, MATCH(orders!$D611, products!$A$2:$A$49, 0), MATCH(orders!I$1, products!$A$1:$G$1, 0))</f>
        <v>Lib</v>
      </c>
      <c r="J611" t="str">
        <f>INDEX(products!$A$2:$G$49, MATCH(orders!$D611, products!$A$2:$A$49, 0), MATCH(orders!J$1, products!$A$1:$G$1, 0))</f>
        <v>M</v>
      </c>
      <c r="K611" s="1">
        <f>INDEX(products!$A$2:$G$49, MATCH(orders!$D611, products!$A$2:$A$49, 0), MATCH(orders!K$1, products!$A$1:$G$1, 0))</f>
        <v>0.2</v>
      </c>
      <c r="L611" s="5">
        <f>INDEX(products!$A$2:$G$49, MATCH(orders!$D611, products!$A$2:$A$49, 0), MATCH(orders!L$1, products!$A$1:$G$1, 0))</f>
        <v>4.3650000000000002</v>
      </c>
      <c r="M611" s="10">
        <f t="shared" si="9"/>
        <v>26.19</v>
      </c>
      <c r="N611" t="str" cm="1">
        <f t="array" ref="N611">_xlfn.IFS(I611 = "Exc", "Excelsa", I611 = "Ara", "Arabica", I611 = "Lib","Liberica",I611 = "Rob", "Robusta")</f>
        <v>Liberica</v>
      </c>
      <c r="O611" t="str" cm="1">
        <f t="array" ref="O611">_xlfn.IFS(J611 = "M", "Medium", J611 = "L", "Light", J611 = "D","Dark")</f>
        <v>Medium</v>
      </c>
      <c r="P611" t="str">
        <f>_xlfn.XLOOKUP(Orders[[#This Row],[Customer ID]], customers!$A$2:$A$1001, customers!$I$2:$I$1001, "", 0)</f>
        <v>Yes</v>
      </c>
    </row>
    <row r="612" spans="1:16" x14ac:dyDescent="0.3">
      <c r="A612" s="2" t="s">
        <v>3933</v>
      </c>
      <c r="B612" s="8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INDEX(products!$A$2:$G$49, MATCH(orders!$D612, products!$A$2:$A$49, 0), MATCH(orders!I$1, products!$A$1:$G$1, 0))</f>
        <v>Rob</v>
      </c>
      <c r="J612" t="str">
        <f>INDEX(products!$A$2:$G$49, MATCH(orders!$D612, products!$A$2:$A$49, 0), MATCH(orders!J$1, products!$A$1:$G$1, 0))</f>
        <v>M</v>
      </c>
      <c r="K612" s="1">
        <f>INDEX(products!$A$2:$G$49, MATCH(orders!$D612, products!$A$2:$A$49, 0), MATCH(orders!K$1, products!$A$1:$G$1, 0))</f>
        <v>1</v>
      </c>
      <c r="L612" s="5">
        <f>INDEX(products!$A$2:$G$49, MATCH(orders!$D612, products!$A$2:$A$49, 0), MATCH(orders!L$1, products!$A$1:$G$1, 0))</f>
        <v>9.9499999999999993</v>
      </c>
      <c r="M612" s="10">
        <f t="shared" si="9"/>
        <v>39.799999999999997</v>
      </c>
      <c r="N612" t="str" cm="1">
        <f t="array" ref="N612">_xlfn.IFS(I612 = "Exc", "Excelsa", I612 = "Ara", "Arabica", I612 = "Lib","Liberica",I612 = "Rob", "Robusta")</f>
        <v>Robusta</v>
      </c>
      <c r="O612" t="str" cm="1">
        <f t="array" ref="O612">_xlfn.IFS(J612 = "M", "Medium", J612 = "L", "Light", J612 = "D","Dark")</f>
        <v>Medium</v>
      </c>
      <c r="P612" t="str">
        <f>_xlfn.XLOOKUP(Orders[[#This Row],[Customer ID]], customers!$A$2:$A$1001, customers!$I$2:$I$1001, "", 0)</f>
        <v>No</v>
      </c>
    </row>
    <row r="613" spans="1:16" x14ac:dyDescent="0.3">
      <c r="A613" s="2" t="s">
        <v>3939</v>
      </c>
      <c r="B613" s="8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INDEX(products!$A$2:$G$49, MATCH(orders!$D613, products!$A$2:$A$49, 0), MATCH(orders!I$1, products!$A$1:$G$1, 0))</f>
        <v>Exc</v>
      </c>
      <c r="J613" t="str">
        <f>INDEX(products!$A$2:$G$49, MATCH(orders!$D613, products!$A$2:$A$49, 0), MATCH(orders!J$1, products!$A$1:$G$1, 0))</f>
        <v>L</v>
      </c>
      <c r="K613" s="1">
        <f>INDEX(products!$A$2:$G$49, MATCH(orders!$D613, products!$A$2:$A$49, 0), MATCH(orders!K$1, products!$A$1:$G$1, 0))</f>
        <v>2.5</v>
      </c>
      <c r="L613" s="5">
        <f>INDEX(products!$A$2:$G$49, MATCH(orders!$D613, products!$A$2:$A$49, 0), MATCH(orders!L$1, products!$A$1:$G$1, 0))</f>
        <v>34.154999999999994</v>
      </c>
      <c r="M613" s="10">
        <f t="shared" si="9"/>
        <v>68.309999999999988</v>
      </c>
      <c r="N613" t="str" cm="1">
        <f t="array" ref="N613">_xlfn.IFS(I613 = "Exc", "Excelsa", I613 = "Ara", "Arabica", I613 = "Lib","Liberica",I613 = "Rob", "Robusta")</f>
        <v>Excelsa</v>
      </c>
      <c r="O613" t="str" cm="1">
        <f t="array" ref="O613">_xlfn.IFS(J613 = "M", "Medium", J613 = "L", "Light", J613 = "D","Dark")</f>
        <v>Light</v>
      </c>
      <c r="P613" t="str">
        <f>_xlfn.XLOOKUP(Orders[[#This Row],[Customer ID]], customers!$A$2:$A$1001, customers!$I$2:$I$1001, "", 0)</f>
        <v>No</v>
      </c>
    </row>
    <row r="614" spans="1:16" x14ac:dyDescent="0.3">
      <c r="A614" s="2" t="s">
        <v>3945</v>
      </c>
      <c r="B614" s="8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INDEX(products!$A$2:$G$49, MATCH(orders!$D614, products!$A$2:$A$49, 0), MATCH(orders!I$1, products!$A$1:$G$1, 0))</f>
        <v>Ara</v>
      </c>
      <c r="J614" t="str">
        <f>INDEX(products!$A$2:$G$49, MATCH(orders!$D614, products!$A$2:$A$49, 0), MATCH(orders!J$1, products!$A$1:$G$1, 0))</f>
        <v>M</v>
      </c>
      <c r="K614" s="1">
        <f>INDEX(products!$A$2:$G$49, MATCH(orders!$D614, products!$A$2:$A$49, 0), MATCH(orders!K$1, products!$A$1:$G$1, 0))</f>
        <v>0.2</v>
      </c>
      <c r="L614" s="5">
        <f>INDEX(products!$A$2:$G$49, MATCH(orders!$D614, products!$A$2:$A$49, 0), MATCH(orders!L$1, products!$A$1:$G$1, 0))</f>
        <v>3.375</v>
      </c>
      <c r="M614" s="10">
        <f t="shared" si="9"/>
        <v>13.5</v>
      </c>
      <c r="N614" t="str" cm="1">
        <f t="array" ref="N614">_xlfn.IFS(I614 = "Exc", "Excelsa", I614 = "Ara", "Arabica", I614 = "Lib","Liberica",I614 = "Rob", "Robusta")</f>
        <v>Arabica</v>
      </c>
      <c r="O614" t="str" cm="1">
        <f t="array" ref="O614">_xlfn.IFS(J614 = "M", "Medium", J614 = "L", "Light", J614 = "D","Dark")</f>
        <v>Medium</v>
      </c>
      <c r="P614" t="str">
        <f>_xlfn.XLOOKUP(Orders[[#This Row],[Customer ID]], customers!$A$2:$A$1001, customers!$I$2:$I$1001, "", 0)</f>
        <v>No</v>
      </c>
    </row>
    <row r="615" spans="1:16" x14ac:dyDescent="0.3">
      <c r="A615" s="2" t="s">
        <v>3950</v>
      </c>
      <c r="B615" s="8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INDEX(products!$A$2:$G$49, MATCH(orders!$D615, products!$A$2:$A$49, 0), MATCH(orders!I$1, products!$A$1:$G$1, 0))</f>
        <v>Rob</v>
      </c>
      <c r="J615" t="str">
        <f>INDEX(products!$A$2:$G$49, MATCH(orders!$D615, products!$A$2:$A$49, 0), MATCH(orders!J$1, products!$A$1:$G$1, 0))</f>
        <v>M</v>
      </c>
      <c r="K615" s="1">
        <f>INDEX(products!$A$2:$G$49, MATCH(orders!$D615, products!$A$2:$A$49, 0), MATCH(orders!K$1, products!$A$1:$G$1, 0))</f>
        <v>0.5</v>
      </c>
      <c r="L615" s="5">
        <f>INDEX(products!$A$2:$G$49, MATCH(orders!$D615, products!$A$2:$A$49, 0), MATCH(orders!L$1, products!$A$1:$G$1, 0))</f>
        <v>5.97</v>
      </c>
      <c r="M615" s="10">
        <f t="shared" si="9"/>
        <v>5.97</v>
      </c>
      <c r="N615" t="str" cm="1">
        <f t="array" ref="N615">_xlfn.IFS(I615 = "Exc", "Excelsa", I615 = "Ara", "Arabica", I615 = "Lib","Liberica",I615 = "Rob", "Robusta")</f>
        <v>Robusta</v>
      </c>
      <c r="O615" t="str" cm="1">
        <f t="array" ref="O615">_xlfn.IFS(J615 = "M", "Medium", J615 = "L", "Light", J615 = "D","Dark")</f>
        <v>Medium</v>
      </c>
      <c r="P615" t="str">
        <f>_xlfn.XLOOKUP(Orders[[#This Row],[Customer ID]], customers!$A$2:$A$1001, customers!$I$2:$I$1001, "", 0)</f>
        <v>No</v>
      </c>
    </row>
    <row r="616" spans="1:16" x14ac:dyDescent="0.3">
      <c r="A616" s="2" t="s">
        <v>3955</v>
      </c>
      <c r="B616" s="8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INDEX(products!$A$2:$G$49, MATCH(orders!$D616, products!$A$2:$A$49, 0), MATCH(orders!I$1, products!$A$1:$G$1, 0))</f>
        <v>Rob</v>
      </c>
      <c r="J616" t="str">
        <f>INDEX(products!$A$2:$G$49, MATCH(orders!$D616, products!$A$2:$A$49, 0), MATCH(orders!J$1, products!$A$1:$G$1, 0))</f>
        <v>M</v>
      </c>
      <c r="K616" s="1">
        <f>INDEX(products!$A$2:$G$49, MATCH(orders!$D616, products!$A$2:$A$49, 0), MATCH(orders!K$1, products!$A$1:$G$1, 0))</f>
        <v>0.5</v>
      </c>
      <c r="L616" s="5">
        <f>INDEX(products!$A$2:$G$49, MATCH(orders!$D616, products!$A$2:$A$49, 0), MATCH(orders!L$1, products!$A$1:$G$1, 0))</f>
        <v>5.97</v>
      </c>
      <c r="M616" s="10">
        <f t="shared" si="9"/>
        <v>29.849999999999998</v>
      </c>
      <c r="N616" t="str" cm="1">
        <f t="array" ref="N616">_xlfn.IFS(I616 = "Exc", "Excelsa", I616 = "Ara", "Arabica", I616 = "Lib","Liberica",I616 = "Rob", "Robusta")</f>
        <v>Robusta</v>
      </c>
      <c r="O616" t="str" cm="1">
        <f t="array" ref="O616">_xlfn.IFS(J616 = "M", "Medium", J616 = "L", "Light", J616 = "D","Dark")</f>
        <v>Medium</v>
      </c>
      <c r="P616" t="str">
        <f>_xlfn.XLOOKUP(Orders[[#This Row],[Customer ID]], customers!$A$2:$A$1001, customers!$I$2:$I$1001, "", 0)</f>
        <v>Yes</v>
      </c>
    </row>
    <row r="617" spans="1:16" x14ac:dyDescent="0.3">
      <c r="A617" s="2" t="s">
        <v>3960</v>
      </c>
      <c r="B617" s="8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INDEX(products!$A$2:$G$49, MATCH(orders!$D617, products!$A$2:$A$49, 0), MATCH(orders!I$1, products!$A$1:$G$1, 0))</f>
        <v>Lib</v>
      </c>
      <c r="J617" t="str">
        <f>INDEX(products!$A$2:$G$49, MATCH(orders!$D617, products!$A$2:$A$49, 0), MATCH(orders!J$1, products!$A$1:$G$1, 0))</f>
        <v>L</v>
      </c>
      <c r="K617" s="1">
        <f>INDEX(products!$A$2:$G$49, MATCH(orders!$D617, products!$A$2:$A$49, 0), MATCH(orders!K$1, products!$A$1:$G$1, 0))</f>
        <v>2.5</v>
      </c>
      <c r="L617" s="5">
        <f>INDEX(products!$A$2:$G$49, MATCH(orders!$D617, products!$A$2:$A$49, 0), MATCH(orders!L$1, products!$A$1:$G$1, 0))</f>
        <v>36.454999999999998</v>
      </c>
      <c r="M617" s="10">
        <f t="shared" si="9"/>
        <v>72.91</v>
      </c>
      <c r="N617" t="str" cm="1">
        <f t="array" ref="N617">_xlfn.IFS(I617 = "Exc", "Excelsa", I617 = "Ara", "Arabica", I617 = "Lib","Liberica",I617 = "Rob", "Robusta")</f>
        <v>Liberica</v>
      </c>
      <c r="O617" t="str" cm="1">
        <f t="array" ref="O617">_xlfn.IFS(J617 = "M", "Medium", J617 = "L", "Light", J617 = "D","Dark")</f>
        <v>Light</v>
      </c>
      <c r="P617" t="str">
        <f>_xlfn.XLOOKUP(Orders[[#This Row],[Customer ID]], customers!$A$2:$A$1001, customers!$I$2:$I$1001, "", 0)</f>
        <v>Yes</v>
      </c>
    </row>
    <row r="618" spans="1:16" x14ac:dyDescent="0.3">
      <c r="A618" s="2" t="s">
        <v>3966</v>
      </c>
      <c r="B618" s="8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INDEX(products!$A$2:$G$49, MATCH(orders!$D618, products!$A$2:$A$49, 0), MATCH(orders!I$1, products!$A$1:$G$1, 0))</f>
        <v>Exc</v>
      </c>
      <c r="J618" t="str">
        <f>INDEX(products!$A$2:$G$49, MATCH(orders!$D618, products!$A$2:$A$49, 0), MATCH(orders!J$1, products!$A$1:$G$1, 0))</f>
        <v>M</v>
      </c>
      <c r="K618" s="1">
        <f>INDEX(products!$A$2:$G$49, MATCH(orders!$D618, products!$A$2:$A$49, 0), MATCH(orders!K$1, products!$A$1:$G$1, 0))</f>
        <v>2.5</v>
      </c>
      <c r="L618" s="5">
        <f>INDEX(products!$A$2:$G$49, MATCH(orders!$D618, products!$A$2:$A$49, 0), MATCH(orders!L$1, products!$A$1:$G$1, 0))</f>
        <v>31.624999999999996</v>
      </c>
      <c r="M618" s="10">
        <f t="shared" si="9"/>
        <v>126.49999999999999</v>
      </c>
      <c r="N618" t="str" cm="1">
        <f t="array" ref="N618">_xlfn.IFS(I618 = "Exc", "Excelsa", I618 = "Ara", "Arabica", I618 = "Lib","Liberica",I618 = "Rob", "Robusta")</f>
        <v>Excelsa</v>
      </c>
      <c r="O618" t="str" cm="1">
        <f t="array" ref="O618">_xlfn.IFS(J618 = "M", "Medium", J618 = "L", "Light", J618 = "D","Dark")</f>
        <v>Medium</v>
      </c>
      <c r="P618" t="str">
        <f>_xlfn.XLOOKUP(Orders[[#This Row],[Customer ID]], customers!$A$2:$A$1001, customers!$I$2:$I$1001, "", 0)</f>
        <v>No</v>
      </c>
    </row>
    <row r="619" spans="1:16" x14ac:dyDescent="0.3">
      <c r="A619" s="2" t="s">
        <v>3972</v>
      </c>
      <c r="B619" s="8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INDEX(products!$A$2:$G$49, MATCH(orders!$D619, products!$A$2:$A$49, 0), MATCH(orders!I$1, products!$A$1:$G$1, 0))</f>
        <v>Lib</v>
      </c>
      <c r="J619" t="str">
        <f>INDEX(products!$A$2:$G$49, MATCH(orders!$D619, products!$A$2:$A$49, 0), MATCH(orders!J$1, products!$A$1:$G$1, 0))</f>
        <v>M</v>
      </c>
      <c r="K619" s="1">
        <f>INDEX(products!$A$2:$G$49, MATCH(orders!$D619, products!$A$2:$A$49, 0), MATCH(orders!K$1, products!$A$1:$G$1, 0))</f>
        <v>2.5</v>
      </c>
      <c r="L619" s="5">
        <f>INDEX(products!$A$2:$G$49, MATCH(orders!$D619, products!$A$2:$A$49, 0), MATCH(orders!L$1, products!$A$1:$G$1, 0))</f>
        <v>33.464999999999996</v>
      </c>
      <c r="M619" s="10">
        <f t="shared" si="9"/>
        <v>33.464999999999996</v>
      </c>
      <c r="N619" t="str" cm="1">
        <f t="array" ref="N619">_xlfn.IFS(I619 = "Exc", "Excelsa", I619 = "Ara", "Arabica", I619 = "Lib","Liberica",I619 = "Rob", "Robusta")</f>
        <v>Liberica</v>
      </c>
      <c r="O619" t="str" cm="1">
        <f t="array" ref="O619">_xlfn.IFS(J619 = "M", "Medium", J619 = "L", "Light", J619 = "D","Dark")</f>
        <v>Medium</v>
      </c>
      <c r="P619" t="str">
        <f>_xlfn.XLOOKUP(Orders[[#This Row],[Customer ID]], customers!$A$2:$A$1001, customers!$I$2:$I$1001, "", 0)</f>
        <v>No</v>
      </c>
    </row>
    <row r="620" spans="1:16" x14ac:dyDescent="0.3">
      <c r="A620" s="2" t="s">
        <v>3978</v>
      </c>
      <c r="B620" s="8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INDEX(products!$A$2:$G$49, MATCH(orders!$D620, products!$A$2:$A$49, 0), MATCH(orders!I$1, products!$A$1:$G$1, 0))</f>
        <v>Exc</v>
      </c>
      <c r="J620" t="str">
        <f>INDEX(products!$A$2:$G$49, MATCH(orders!$D620, products!$A$2:$A$49, 0), MATCH(orders!J$1, products!$A$1:$G$1, 0))</f>
        <v>D</v>
      </c>
      <c r="K620" s="1">
        <f>INDEX(products!$A$2:$G$49, MATCH(orders!$D620, products!$A$2:$A$49, 0), MATCH(orders!K$1, products!$A$1:$G$1, 0))</f>
        <v>1</v>
      </c>
      <c r="L620" s="5">
        <f>INDEX(products!$A$2:$G$49, MATCH(orders!$D620, products!$A$2:$A$49, 0), MATCH(orders!L$1, products!$A$1:$G$1, 0))</f>
        <v>12.15</v>
      </c>
      <c r="M620" s="10">
        <f t="shared" si="9"/>
        <v>72.900000000000006</v>
      </c>
      <c r="N620" t="str" cm="1">
        <f t="array" ref="N620">_xlfn.IFS(I620 = "Exc", "Excelsa", I620 = "Ara", "Arabica", I620 = "Lib","Liberica",I620 = "Rob", "Robusta")</f>
        <v>Excelsa</v>
      </c>
      <c r="O620" t="str" cm="1">
        <f t="array" ref="O620">_xlfn.IFS(J620 = "M", "Medium", J620 = "L", "Light", J620 = "D","Dark")</f>
        <v>Dark</v>
      </c>
      <c r="P620" t="str">
        <f>_xlfn.XLOOKUP(Orders[[#This Row],[Customer ID]], customers!$A$2:$A$1001, customers!$I$2:$I$1001, "", 0)</f>
        <v>Yes</v>
      </c>
    </row>
    <row r="621" spans="1:16" x14ac:dyDescent="0.3">
      <c r="A621" s="2" t="s">
        <v>3984</v>
      </c>
      <c r="B621" s="8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INDEX(products!$A$2:$G$49, MATCH(orders!$D621, products!$A$2:$A$49, 0), MATCH(orders!I$1, products!$A$1:$G$1, 0))</f>
        <v>Lib</v>
      </c>
      <c r="J621" t="str">
        <f>INDEX(products!$A$2:$G$49, MATCH(orders!$D621, products!$A$2:$A$49, 0), MATCH(orders!J$1, products!$A$1:$G$1, 0))</f>
        <v>D</v>
      </c>
      <c r="K621" s="1">
        <f>INDEX(products!$A$2:$G$49, MATCH(orders!$D621, products!$A$2:$A$49, 0), MATCH(orders!K$1, products!$A$1:$G$1, 0))</f>
        <v>0.5</v>
      </c>
      <c r="L621" s="5">
        <f>INDEX(products!$A$2:$G$49, MATCH(orders!$D621, products!$A$2:$A$49, 0), MATCH(orders!L$1, products!$A$1:$G$1, 0))</f>
        <v>7.77</v>
      </c>
      <c r="M621" s="10">
        <f t="shared" si="9"/>
        <v>15.54</v>
      </c>
      <c r="N621" t="str" cm="1">
        <f t="array" ref="N621">_xlfn.IFS(I621 = "Exc", "Excelsa", I621 = "Ara", "Arabica", I621 = "Lib","Liberica",I621 = "Rob", "Robusta")</f>
        <v>Liberica</v>
      </c>
      <c r="O621" t="str" cm="1">
        <f t="array" ref="O621">_xlfn.IFS(J621 = "M", "Medium", J621 = "L", "Light", J621 = "D","Dark")</f>
        <v>Dark</v>
      </c>
      <c r="P621" t="str">
        <f>_xlfn.XLOOKUP(Orders[[#This Row],[Customer ID]], customers!$A$2:$A$1001, customers!$I$2:$I$1001, "", 0)</f>
        <v>Yes</v>
      </c>
    </row>
    <row r="622" spans="1:16" x14ac:dyDescent="0.3">
      <c r="A622" s="2" t="s">
        <v>3990</v>
      </c>
      <c r="B622" s="8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INDEX(products!$A$2:$G$49, MATCH(orders!$D622, products!$A$2:$A$49, 0), MATCH(orders!I$1, products!$A$1:$G$1, 0))</f>
        <v>Ara</v>
      </c>
      <c r="J622" t="str">
        <f>INDEX(products!$A$2:$G$49, MATCH(orders!$D622, products!$A$2:$A$49, 0), MATCH(orders!J$1, products!$A$1:$G$1, 0))</f>
        <v>M</v>
      </c>
      <c r="K622" s="1">
        <f>INDEX(products!$A$2:$G$49, MATCH(orders!$D622, products!$A$2:$A$49, 0), MATCH(orders!K$1, products!$A$1:$G$1, 0))</f>
        <v>0.2</v>
      </c>
      <c r="L622" s="5">
        <f>INDEX(products!$A$2:$G$49, MATCH(orders!$D622, products!$A$2:$A$49, 0), MATCH(orders!L$1, products!$A$1:$G$1, 0))</f>
        <v>3.375</v>
      </c>
      <c r="M622" s="10">
        <f t="shared" si="9"/>
        <v>20.25</v>
      </c>
      <c r="N622" t="str" cm="1">
        <f t="array" ref="N622">_xlfn.IFS(I622 = "Exc", "Excelsa", I622 = "Ara", "Arabica", I622 = "Lib","Liberica",I622 = "Rob", "Robusta")</f>
        <v>Arabica</v>
      </c>
      <c r="O622" t="str" cm="1">
        <f t="array" ref="O622">_xlfn.IFS(J622 = "M", "Medium", J622 = "L", "Light", J622 = "D","Dark")</f>
        <v>Medium</v>
      </c>
      <c r="P622" t="str">
        <f>_xlfn.XLOOKUP(Orders[[#This Row],[Customer ID]], customers!$A$2:$A$1001, customers!$I$2:$I$1001, "", 0)</f>
        <v>No</v>
      </c>
    </row>
    <row r="623" spans="1:16" x14ac:dyDescent="0.3">
      <c r="A623" s="2" t="s">
        <v>3996</v>
      </c>
      <c r="B623" s="8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INDEX(products!$A$2:$G$49, MATCH(orders!$D623, products!$A$2:$A$49, 0), MATCH(orders!I$1, products!$A$1:$G$1, 0))</f>
        <v>Ara</v>
      </c>
      <c r="J623" t="str">
        <f>INDEX(products!$A$2:$G$49, MATCH(orders!$D623, products!$A$2:$A$49, 0), MATCH(orders!J$1, products!$A$1:$G$1, 0))</f>
        <v>L</v>
      </c>
      <c r="K623" s="1">
        <f>INDEX(products!$A$2:$G$49, MATCH(orders!$D623, products!$A$2:$A$49, 0), MATCH(orders!K$1, products!$A$1:$G$1, 0))</f>
        <v>1</v>
      </c>
      <c r="L623" s="5">
        <f>INDEX(products!$A$2:$G$49, MATCH(orders!$D623, products!$A$2:$A$49, 0), MATCH(orders!L$1, products!$A$1:$G$1, 0))</f>
        <v>12.95</v>
      </c>
      <c r="M623" s="10">
        <f t="shared" si="9"/>
        <v>77.699999999999989</v>
      </c>
      <c r="N623" t="str" cm="1">
        <f t="array" ref="N623">_xlfn.IFS(I623 = "Exc", "Excelsa", I623 = "Ara", "Arabica", I623 = "Lib","Liberica",I623 = "Rob", "Robusta")</f>
        <v>Arabica</v>
      </c>
      <c r="O623" t="str" cm="1">
        <f t="array" ref="O623">_xlfn.IFS(J623 = "M", "Medium", J623 = "L", "Light", J623 = "D","Dark")</f>
        <v>Light</v>
      </c>
      <c r="P623" t="str">
        <f>_xlfn.XLOOKUP(Orders[[#This Row],[Customer ID]], customers!$A$2:$A$1001, customers!$I$2:$I$1001, "", 0)</f>
        <v>No</v>
      </c>
    </row>
    <row r="624" spans="1:16" x14ac:dyDescent="0.3">
      <c r="A624" s="2" t="s">
        <v>4002</v>
      </c>
      <c r="B624" s="8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INDEX(products!$A$2:$G$49, MATCH(orders!$D624, products!$A$2:$A$49, 0), MATCH(orders!I$1, products!$A$1:$G$1, 0))</f>
        <v>Lib</v>
      </c>
      <c r="J624" t="str">
        <f>INDEX(products!$A$2:$G$49, MATCH(orders!$D624, products!$A$2:$A$49, 0), MATCH(orders!J$1, products!$A$1:$G$1, 0))</f>
        <v>M</v>
      </c>
      <c r="K624" s="1">
        <f>INDEX(products!$A$2:$G$49, MATCH(orders!$D624, products!$A$2:$A$49, 0), MATCH(orders!K$1, products!$A$1:$G$1, 0))</f>
        <v>2.5</v>
      </c>
      <c r="L624" s="5">
        <f>INDEX(products!$A$2:$G$49, MATCH(orders!$D624, products!$A$2:$A$49, 0), MATCH(orders!L$1, products!$A$1:$G$1, 0))</f>
        <v>33.464999999999996</v>
      </c>
      <c r="M624" s="10">
        <f t="shared" si="9"/>
        <v>133.85999999999999</v>
      </c>
      <c r="N624" t="str" cm="1">
        <f t="array" ref="N624">_xlfn.IFS(I624 = "Exc", "Excelsa", I624 = "Ara", "Arabica", I624 = "Lib","Liberica",I624 = "Rob", "Robusta")</f>
        <v>Liberica</v>
      </c>
      <c r="O624" t="str" cm="1">
        <f t="array" ref="O624">_xlfn.IFS(J624 = "M", "Medium", J624 = "L", "Light", J624 = "D","Dark")</f>
        <v>Medium</v>
      </c>
      <c r="P624" t="str">
        <f>_xlfn.XLOOKUP(Orders[[#This Row],[Customer ID]], customers!$A$2:$A$1001, customers!$I$2:$I$1001, "", 0)</f>
        <v>No</v>
      </c>
    </row>
    <row r="625" spans="1:16" x14ac:dyDescent="0.3">
      <c r="A625" s="2" t="s">
        <v>4007</v>
      </c>
      <c r="B625" s="8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INDEX(products!$A$2:$G$49, MATCH(orders!$D625, products!$A$2:$A$49, 0), MATCH(orders!I$1, products!$A$1:$G$1, 0))</f>
        <v>Exc</v>
      </c>
      <c r="J625" t="str">
        <f>INDEX(products!$A$2:$G$49, MATCH(orders!$D625, products!$A$2:$A$49, 0), MATCH(orders!J$1, products!$A$1:$G$1, 0))</f>
        <v>D</v>
      </c>
      <c r="K625" s="1">
        <f>INDEX(products!$A$2:$G$49, MATCH(orders!$D625, products!$A$2:$A$49, 0), MATCH(orders!K$1, products!$A$1:$G$1, 0))</f>
        <v>1</v>
      </c>
      <c r="L625" s="5">
        <f>INDEX(products!$A$2:$G$49, MATCH(orders!$D625, products!$A$2:$A$49, 0), MATCH(orders!L$1, products!$A$1:$G$1, 0))</f>
        <v>12.15</v>
      </c>
      <c r="M625" s="10">
        <f t="shared" si="9"/>
        <v>12.15</v>
      </c>
      <c r="N625" t="str" cm="1">
        <f t="array" ref="N625">_xlfn.IFS(I625 = "Exc", "Excelsa", I625 = "Ara", "Arabica", I625 = "Lib","Liberica",I625 = "Rob", "Robusta")</f>
        <v>Excelsa</v>
      </c>
      <c r="O625" t="str" cm="1">
        <f t="array" ref="O625">_xlfn.IFS(J625 = "M", "Medium", J625 = "L", "Light", J625 = "D","Dark")</f>
        <v>Dark</v>
      </c>
      <c r="P625" t="str">
        <f>_xlfn.XLOOKUP(Orders[[#This Row],[Customer ID]], customers!$A$2:$A$1001, customers!$I$2:$I$1001, "", 0)</f>
        <v>No</v>
      </c>
    </row>
    <row r="626" spans="1:16" x14ac:dyDescent="0.3">
      <c r="A626" s="2" t="s">
        <v>4012</v>
      </c>
      <c r="B626" s="8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INDEX(products!$A$2:$G$49, MATCH(orders!$D626, products!$A$2:$A$49, 0), MATCH(orders!I$1, products!$A$1:$G$1, 0))</f>
        <v>Exc</v>
      </c>
      <c r="J626" t="str">
        <f>INDEX(products!$A$2:$G$49, MATCH(orders!$D626, products!$A$2:$A$49, 0), MATCH(orders!J$1, products!$A$1:$G$1, 0))</f>
        <v>M</v>
      </c>
      <c r="K626" s="1">
        <f>INDEX(products!$A$2:$G$49, MATCH(orders!$D626, products!$A$2:$A$49, 0), MATCH(orders!K$1, products!$A$1:$G$1, 0))</f>
        <v>2.5</v>
      </c>
      <c r="L626" s="5">
        <f>INDEX(products!$A$2:$G$49, MATCH(orders!$D626, products!$A$2:$A$49, 0), MATCH(orders!L$1, products!$A$1:$G$1, 0))</f>
        <v>31.624999999999996</v>
      </c>
      <c r="M626" s="10">
        <f t="shared" si="9"/>
        <v>63.249999999999993</v>
      </c>
      <c r="N626" t="str" cm="1">
        <f t="array" ref="N626">_xlfn.IFS(I626 = "Exc", "Excelsa", I626 = "Ara", "Arabica", I626 = "Lib","Liberica",I626 = "Rob", "Robusta")</f>
        <v>Excelsa</v>
      </c>
      <c r="O626" t="str" cm="1">
        <f t="array" ref="O626">_xlfn.IFS(J626 = "M", "Medium", J626 = "L", "Light", J626 = "D","Dark")</f>
        <v>Medium</v>
      </c>
      <c r="P626" t="str">
        <f>_xlfn.XLOOKUP(Orders[[#This Row],[Customer ID]], customers!$A$2:$A$1001, customers!$I$2:$I$1001, "", 0)</f>
        <v>Yes</v>
      </c>
    </row>
    <row r="627" spans="1:16" x14ac:dyDescent="0.3">
      <c r="A627" s="2" t="s">
        <v>4017</v>
      </c>
      <c r="B627" s="8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INDEX(products!$A$2:$G$49, MATCH(orders!$D627, products!$A$2:$A$49, 0), MATCH(orders!I$1, products!$A$1:$G$1, 0))</f>
        <v>Rob</v>
      </c>
      <c r="J627" t="str">
        <f>INDEX(products!$A$2:$G$49, MATCH(orders!$D627, products!$A$2:$A$49, 0), MATCH(orders!J$1, products!$A$1:$G$1, 0))</f>
        <v>L</v>
      </c>
      <c r="K627" s="1">
        <f>INDEX(products!$A$2:$G$49, MATCH(orders!$D627, products!$A$2:$A$49, 0), MATCH(orders!K$1, products!$A$1:$G$1, 0))</f>
        <v>0.5</v>
      </c>
      <c r="L627" s="5">
        <f>INDEX(products!$A$2:$G$49, MATCH(orders!$D627, products!$A$2:$A$49, 0), MATCH(orders!L$1, products!$A$1:$G$1, 0))</f>
        <v>7.169999999999999</v>
      </c>
      <c r="M627" s="10">
        <f t="shared" si="9"/>
        <v>35.849999999999994</v>
      </c>
      <c r="N627" t="str" cm="1">
        <f t="array" ref="N627">_xlfn.IFS(I627 = "Exc", "Excelsa", I627 = "Ara", "Arabica", I627 = "Lib","Liberica",I627 = "Rob", "Robusta")</f>
        <v>Robusta</v>
      </c>
      <c r="O627" t="str" cm="1">
        <f t="array" ref="O627">_xlfn.IFS(J627 = "M", "Medium", J627 = "L", "Light", J627 = "D","Dark")</f>
        <v>Light</v>
      </c>
      <c r="P627" t="str">
        <f>_xlfn.XLOOKUP(Orders[[#This Row],[Customer ID]], customers!$A$2:$A$1001, customers!$I$2:$I$1001, "", 0)</f>
        <v>No</v>
      </c>
    </row>
    <row r="628" spans="1:16" x14ac:dyDescent="0.3">
      <c r="A628" s="2" t="s">
        <v>4023</v>
      </c>
      <c r="B628" s="8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INDEX(products!$A$2:$G$49, MATCH(orders!$D628, products!$A$2:$A$49, 0), MATCH(orders!I$1, products!$A$1:$G$1, 0))</f>
        <v>Ara</v>
      </c>
      <c r="J628" t="str">
        <f>INDEX(products!$A$2:$G$49, MATCH(orders!$D628, products!$A$2:$A$49, 0), MATCH(orders!J$1, products!$A$1:$G$1, 0))</f>
        <v>M</v>
      </c>
      <c r="K628" s="1">
        <f>INDEX(products!$A$2:$G$49, MATCH(orders!$D628, products!$A$2:$A$49, 0), MATCH(orders!K$1, products!$A$1:$G$1, 0))</f>
        <v>2.5</v>
      </c>
      <c r="L628" s="5">
        <f>INDEX(products!$A$2:$G$49, MATCH(orders!$D628, products!$A$2:$A$49, 0), MATCH(orders!L$1, products!$A$1:$G$1, 0))</f>
        <v>25.874999999999996</v>
      </c>
      <c r="M628" s="10">
        <f t="shared" si="9"/>
        <v>77.624999999999986</v>
      </c>
      <c r="N628" t="str" cm="1">
        <f t="array" ref="N628">_xlfn.IFS(I628 = "Exc", "Excelsa", I628 = "Ara", "Arabica", I628 = "Lib","Liberica",I628 = "Rob", "Robusta")</f>
        <v>Arabica</v>
      </c>
      <c r="O628" t="str" cm="1">
        <f t="array" ref="O628">_xlfn.IFS(J628 = "M", "Medium", J628 = "L", "Light", J628 = "D","Dark")</f>
        <v>Medium</v>
      </c>
      <c r="P628" t="str">
        <f>_xlfn.XLOOKUP(Orders[[#This Row],[Customer ID]], customers!$A$2:$A$1001, customers!$I$2:$I$1001, "", 0)</f>
        <v>No</v>
      </c>
    </row>
    <row r="629" spans="1:16" x14ac:dyDescent="0.3">
      <c r="A629" s="2" t="s">
        <v>4029</v>
      </c>
      <c r="B629" s="8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INDEX(products!$A$2:$G$49, MATCH(orders!$D629, products!$A$2:$A$49, 0), MATCH(orders!I$1, products!$A$1:$G$1, 0))</f>
        <v>Exc</v>
      </c>
      <c r="J629" t="str">
        <f>INDEX(products!$A$2:$G$49, MATCH(orders!$D629, products!$A$2:$A$49, 0), MATCH(orders!J$1, products!$A$1:$G$1, 0))</f>
        <v>M</v>
      </c>
      <c r="K629" s="1">
        <f>INDEX(products!$A$2:$G$49, MATCH(orders!$D629, products!$A$2:$A$49, 0), MATCH(orders!K$1, products!$A$1:$G$1, 0))</f>
        <v>2.5</v>
      </c>
      <c r="L629" s="5">
        <f>INDEX(products!$A$2:$G$49, MATCH(orders!$D629, products!$A$2:$A$49, 0), MATCH(orders!L$1, products!$A$1:$G$1, 0))</f>
        <v>31.624999999999996</v>
      </c>
      <c r="M629" s="10">
        <f t="shared" si="9"/>
        <v>63.249999999999993</v>
      </c>
      <c r="N629" t="str" cm="1">
        <f t="array" ref="N629">_xlfn.IFS(I629 = "Exc", "Excelsa", I629 = "Ara", "Arabica", I629 = "Lib","Liberica",I629 = "Rob", "Robusta")</f>
        <v>Excelsa</v>
      </c>
      <c r="O629" t="str" cm="1">
        <f t="array" ref="O629">_xlfn.IFS(J629 = "M", "Medium", J629 = "L", "Light", J629 = "D","Dark")</f>
        <v>Medium</v>
      </c>
      <c r="P629" t="str">
        <f>_xlfn.XLOOKUP(Orders[[#This Row],[Customer ID]], customers!$A$2:$A$1001, customers!$I$2:$I$1001, "", 0)</f>
        <v>Yes</v>
      </c>
    </row>
    <row r="630" spans="1:16" x14ac:dyDescent="0.3">
      <c r="A630" s="2" t="s">
        <v>4035</v>
      </c>
      <c r="B630" s="8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INDEX(products!$A$2:$G$49, MATCH(orders!$D630, products!$A$2:$A$49, 0), MATCH(orders!I$1, products!$A$1:$G$1, 0))</f>
        <v>Exc</v>
      </c>
      <c r="J630" t="str">
        <f>INDEX(products!$A$2:$G$49, MATCH(orders!$D630, products!$A$2:$A$49, 0), MATCH(orders!J$1, products!$A$1:$G$1, 0))</f>
        <v>L</v>
      </c>
      <c r="K630" s="1">
        <f>INDEX(products!$A$2:$G$49, MATCH(orders!$D630, products!$A$2:$A$49, 0), MATCH(orders!K$1, products!$A$1:$G$1, 0))</f>
        <v>0.2</v>
      </c>
      <c r="L630" s="5">
        <f>INDEX(products!$A$2:$G$49, MATCH(orders!$D630, products!$A$2:$A$49, 0), MATCH(orders!L$1, products!$A$1:$G$1, 0))</f>
        <v>4.4550000000000001</v>
      </c>
      <c r="M630" s="10">
        <f t="shared" si="9"/>
        <v>26.73</v>
      </c>
      <c r="N630" t="str" cm="1">
        <f t="array" ref="N630">_xlfn.IFS(I630 = "Exc", "Excelsa", I630 = "Ara", "Arabica", I630 = "Lib","Liberica",I630 = "Rob", "Robusta")</f>
        <v>Excelsa</v>
      </c>
      <c r="O630" t="str" cm="1">
        <f t="array" ref="O630">_xlfn.IFS(J630 = "M", "Medium", J630 = "L", "Light", J630 = "D","Dark")</f>
        <v>Light</v>
      </c>
      <c r="P630" t="str">
        <f>_xlfn.XLOOKUP(Orders[[#This Row],[Customer ID]], customers!$A$2:$A$1001, customers!$I$2:$I$1001, "", 0)</f>
        <v>Yes</v>
      </c>
    </row>
    <row r="631" spans="1:16" x14ac:dyDescent="0.3">
      <c r="A631" s="2" t="s">
        <v>4035</v>
      </c>
      <c r="B631" s="8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INDEX(products!$A$2:$G$49, MATCH(orders!$D631, products!$A$2:$A$49, 0), MATCH(orders!I$1, products!$A$1:$G$1, 0))</f>
        <v>Lib</v>
      </c>
      <c r="J631" t="str">
        <f>INDEX(products!$A$2:$G$49, MATCH(orders!$D631, products!$A$2:$A$49, 0), MATCH(orders!J$1, products!$A$1:$G$1, 0))</f>
        <v>D</v>
      </c>
      <c r="K631" s="1">
        <f>INDEX(products!$A$2:$G$49, MATCH(orders!$D631, products!$A$2:$A$49, 0), MATCH(orders!K$1, products!$A$1:$G$1, 0))</f>
        <v>0.5</v>
      </c>
      <c r="L631" s="5">
        <f>INDEX(products!$A$2:$G$49, MATCH(orders!$D631, products!$A$2:$A$49, 0), MATCH(orders!L$1, products!$A$1:$G$1, 0))</f>
        <v>7.77</v>
      </c>
      <c r="M631" s="10">
        <f t="shared" si="9"/>
        <v>31.08</v>
      </c>
      <c r="N631" t="str" cm="1">
        <f t="array" ref="N631">_xlfn.IFS(I631 = "Exc", "Excelsa", I631 = "Ara", "Arabica", I631 = "Lib","Liberica",I631 = "Rob", "Robusta")</f>
        <v>Liberica</v>
      </c>
      <c r="O631" t="str" cm="1">
        <f t="array" ref="O631">_xlfn.IFS(J631 = "M", "Medium", J631 = "L", "Light", J631 = "D","Dark")</f>
        <v>Dark</v>
      </c>
      <c r="P631" t="str">
        <f>_xlfn.XLOOKUP(Orders[[#This Row],[Customer ID]], customers!$A$2:$A$1001, customers!$I$2:$I$1001, "", 0)</f>
        <v>Yes</v>
      </c>
    </row>
    <row r="632" spans="1:16" x14ac:dyDescent="0.3">
      <c r="A632" s="2" t="s">
        <v>4035</v>
      </c>
      <c r="B632" s="8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INDEX(products!$A$2:$G$49, MATCH(orders!$D632, products!$A$2:$A$49, 0), MATCH(orders!I$1, products!$A$1:$G$1, 0))</f>
        <v>Ara</v>
      </c>
      <c r="J632" t="str">
        <f>INDEX(products!$A$2:$G$49, MATCH(orders!$D632, products!$A$2:$A$49, 0), MATCH(orders!J$1, products!$A$1:$G$1, 0))</f>
        <v>D</v>
      </c>
      <c r="K632" s="1">
        <f>INDEX(products!$A$2:$G$49, MATCH(orders!$D632, products!$A$2:$A$49, 0), MATCH(orders!K$1, products!$A$1:$G$1, 0))</f>
        <v>0.2</v>
      </c>
      <c r="L632" s="5">
        <f>INDEX(products!$A$2:$G$49, MATCH(orders!$D632, products!$A$2:$A$49, 0), MATCH(orders!L$1, products!$A$1:$G$1, 0))</f>
        <v>2.9849999999999999</v>
      </c>
      <c r="M632" s="10">
        <f t="shared" si="9"/>
        <v>2.9849999999999999</v>
      </c>
      <c r="N632" t="str" cm="1">
        <f t="array" ref="N632">_xlfn.IFS(I632 = "Exc", "Excelsa", I632 = "Ara", "Arabica", I632 = "Lib","Liberica",I632 = "Rob", "Robusta")</f>
        <v>Arabica</v>
      </c>
      <c r="O632" t="str" cm="1">
        <f t="array" ref="O632">_xlfn.IFS(J632 = "M", "Medium", J632 = "L", "Light", J632 = "D","Dark")</f>
        <v>Dark</v>
      </c>
      <c r="P632" t="str">
        <f>_xlfn.XLOOKUP(Orders[[#This Row],[Customer ID]], customers!$A$2:$A$1001, customers!$I$2:$I$1001, "", 0)</f>
        <v>Yes</v>
      </c>
    </row>
    <row r="633" spans="1:16" x14ac:dyDescent="0.3">
      <c r="A633" s="2" t="s">
        <v>4035</v>
      </c>
      <c r="B633" s="8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INDEX(products!$A$2:$G$49, MATCH(orders!$D633, products!$A$2:$A$49, 0), MATCH(orders!I$1, products!$A$1:$G$1, 0))</f>
        <v>Rob</v>
      </c>
      <c r="J633" t="str">
        <f>INDEX(products!$A$2:$G$49, MATCH(orders!$D633, products!$A$2:$A$49, 0), MATCH(orders!J$1, products!$A$1:$G$1, 0))</f>
        <v>D</v>
      </c>
      <c r="K633" s="1">
        <f>INDEX(products!$A$2:$G$49, MATCH(orders!$D633, products!$A$2:$A$49, 0), MATCH(orders!K$1, products!$A$1:$G$1, 0))</f>
        <v>2.5</v>
      </c>
      <c r="L633" s="5">
        <f>INDEX(products!$A$2:$G$49, MATCH(orders!$D633, products!$A$2:$A$49, 0), MATCH(orders!L$1, products!$A$1:$G$1, 0))</f>
        <v>20.584999999999997</v>
      </c>
      <c r="M633" s="10">
        <f t="shared" si="9"/>
        <v>102.92499999999998</v>
      </c>
      <c r="N633" t="str" cm="1">
        <f t="array" ref="N633">_xlfn.IFS(I633 = "Exc", "Excelsa", I633 = "Ara", "Arabica", I633 = "Lib","Liberica",I633 = "Rob", "Robusta")</f>
        <v>Robusta</v>
      </c>
      <c r="O633" t="str" cm="1">
        <f t="array" ref="O633">_xlfn.IFS(J633 = "M", "Medium", J633 = "L", "Light", J633 = "D","Dark")</f>
        <v>Dark</v>
      </c>
      <c r="P633" t="str">
        <f>_xlfn.XLOOKUP(Orders[[#This Row],[Customer ID]], customers!$A$2:$A$1001, customers!$I$2:$I$1001, "", 0)</f>
        <v>Yes</v>
      </c>
    </row>
    <row r="634" spans="1:16" x14ac:dyDescent="0.3">
      <c r="A634" s="2" t="s">
        <v>4056</v>
      </c>
      <c r="B634" s="8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INDEX(products!$A$2:$G$49, MATCH(orders!$D634, products!$A$2:$A$49, 0), MATCH(orders!I$1, products!$A$1:$G$1, 0))</f>
        <v>Exc</v>
      </c>
      <c r="J634" t="str">
        <f>INDEX(products!$A$2:$G$49, MATCH(orders!$D634, products!$A$2:$A$49, 0), MATCH(orders!J$1, products!$A$1:$G$1, 0))</f>
        <v>L</v>
      </c>
      <c r="K634" s="1">
        <f>INDEX(products!$A$2:$G$49, MATCH(orders!$D634, products!$A$2:$A$49, 0), MATCH(orders!K$1, products!$A$1:$G$1, 0))</f>
        <v>0.5</v>
      </c>
      <c r="L634" s="5">
        <f>INDEX(products!$A$2:$G$49, MATCH(orders!$D634, products!$A$2:$A$49, 0), MATCH(orders!L$1, products!$A$1:$G$1, 0))</f>
        <v>8.91</v>
      </c>
      <c r="M634" s="10">
        <f t="shared" si="9"/>
        <v>35.64</v>
      </c>
      <c r="N634" t="str" cm="1">
        <f t="array" ref="N634">_xlfn.IFS(I634 = "Exc", "Excelsa", I634 = "Ara", "Arabica", I634 = "Lib","Liberica",I634 = "Rob", "Robusta")</f>
        <v>Excelsa</v>
      </c>
      <c r="O634" t="str" cm="1">
        <f t="array" ref="O634">_xlfn.IFS(J634 = "M", "Medium", J634 = "L", "Light", J634 = "D","Dark")</f>
        <v>Light</v>
      </c>
      <c r="P634" t="str">
        <f>_xlfn.XLOOKUP(Orders[[#This Row],[Customer ID]], customers!$A$2:$A$1001, customers!$I$2:$I$1001, "", 0)</f>
        <v>No</v>
      </c>
    </row>
    <row r="635" spans="1:16" x14ac:dyDescent="0.3">
      <c r="A635" s="2" t="s">
        <v>4062</v>
      </c>
      <c r="B635" s="8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INDEX(products!$A$2:$G$49, MATCH(orders!$D635, products!$A$2:$A$49, 0), MATCH(orders!I$1, products!$A$1:$G$1, 0))</f>
        <v>Rob</v>
      </c>
      <c r="J635" t="str">
        <f>INDEX(products!$A$2:$G$49, MATCH(orders!$D635, products!$A$2:$A$49, 0), MATCH(orders!J$1, products!$A$1:$G$1, 0))</f>
        <v>L</v>
      </c>
      <c r="K635" s="1">
        <f>INDEX(products!$A$2:$G$49, MATCH(orders!$D635, products!$A$2:$A$49, 0), MATCH(orders!K$1, products!$A$1:$G$1, 0))</f>
        <v>1</v>
      </c>
      <c r="L635" s="5">
        <f>INDEX(products!$A$2:$G$49, MATCH(orders!$D635, products!$A$2:$A$49, 0), MATCH(orders!L$1, products!$A$1:$G$1, 0))</f>
        <v>11.95</v>
      </c>
      <c r="M635" s="10">
        <f t="shared" si="9"/>
        <v>47.8</v>
      </c>
      <c r="N635" t="str" cm="1">
        <f t="array" ref="N635">_xlfn.IFS(I635 = "Exc", "Excelsa", I635 = "Ara", "Arabica", I635 = "Lib","Liberica",I635 = "Rob", "Robusta")</f>
        <v>Robusta</v>
      </c>
      <c r="O635" t="str" cm="1">
        <f t="array" ref="O635">_xlfn.IFS(J635 = "M", "Medium", J635 = "L", "Light", J635 = "D","Dark")</f>
        <v>Light</v>
      </c>
      <c r="P635" t="str">
        <f>_xlfn.XLOOKUP(Orders[[#This Row],[Customer ID]], customers!$A$2:$A$1001, customers!$I$2:$I$1001, "", 0)</f>
        <v>No</v>
      </c>
    </row>
    <row r="636" spans="1:16" x14ac:dyDescent="0.3">
      <c r="A636" s="2" t="s">
        <v>4068</v>
      </c>
      <c r="B636" s="8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INDEX(products!$A$2:$G$49, MATCH(orders!$D636, products!$A$2:$A$49, 0), MATCH(orders!I$1, products!$A$1:$G$1, 0))</f>
        <v>Lib</v>
      </c>
      <c r="J636" t="str">
        <f>INDEX(products!$A$2:$G$49, MATCH(orders!$D636, products!$A$2:$A$49, 0), MATCH(orders!J$1, products!$A$1:$G$1, 0))</f>
        <v>M</v>
      </c>
      <c r="K636" s="1">
        <f>INDEX(products!$A$2:$G$49, MATCH(orders!$D636, products!$A$2:$A$49, 0), MATCH(orders!K$1, products!$A$1:$G$1, 0))</f>
        <v>1</v>
      </c>
      <c r="L636" s="5">
        <f>INDEX(products!$A$2:$G$49, MATCH(orders!$D636, products!$A$2:$A$49, 0), MATCH(orders!L$1, products!$A$1:$G$1, 0))</f>
        <v>14.55</v>
      </c>
      <c r="M636" s="10">
        <f t="shared" si="9"/>
        <v>43.650000000000006</v>
      </c>
      <c r="N636" t="str" cm="1">
        <f t="array" ref="N636">_xlfn.IFS(I636 = "Exc", "Excelsa", I636 = "Ara", "Arabica", I636 = "Lib","Liberica",I636 = "Rob", "Robusta")</f>
        <v>Liberica</v>
      </c>
      <c r="O636" t="str" cm="1">
        <f t="array" ref="O636">_xlfn.IFS(J636 = "M", "Medium", J636 = "L", "Light", J636 = "D","Dark")</f>
        <v>Medium</v>
      </c>
      <c r="P636" t="str">
        <f>_xlfn.XLOOKUP(Orders[[#This Row],[Customer ID]], customers!$A$2:$A$1001, customers!$I$2:$I$1001, "", 0)</f>
        <v>No</v>
      </c>
    </row>
    <row r="637" spans="1:16" x14ac:dyDescent="0.3">
      <c r="A637" s="2" t="s">
        <v>4074</v>
      </c>
      <c r="B637" s="8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INDEX(products!$A$2:$G$49, MATCH(orders!$D637, products!$A$2:$A$49, 0), MATCH(orders!I$1, products!$A$1:$G$1, 0))</f>
        <v>Exc</v>
      </c>
      <c r="J637" t="str">
        <f>INDEX(products!$A$2:$G$49, MATCH(orders!$D637, products!$A$2:$A$49, 0), MATCH(orders!J$1, products!$A$1:$G$1, 0))</f>
        <v>L</v>
      </c>
      <c r="K637" s="1">
        <f>INDEX(products!$A$2:$G$49, MATCH(orders!$D637, products!$A$2:$A$49, 0), MATCH(orders!K$1, products!$A$1:$G$1, 0))</f>
        <v>0.5</v>
      </c>
      <c r="L637" s="5">
        <f>INDEX(products!$A$2:$G$49, MATCH(orders!$D637, products!$A$2:$A$49, 0), MATCH(orders!L$1, products!$A$1:$G$1, 0))</f>
        <v>8.91</v>
      </c>
      <c r="M637" s="10">
        <f t="shared" si="9"/>
        <v>35.64</v>
      </c>
      <c r="N637" t="str" cm="1">
        <f t="array" ref="N637">_xlfn.IFS(I637 = "Exc", "Excelsa", I637 = "Ara", "Arabica", I637 = "Lib","Liberica",I637 = "Rob", "Robusta")</f>
        <v>Excelsa</v>
      </c>
      <c r="O637" t="str" cm="1">
        <f t="array" ref="O637">_xlfn.IFS(J637 = "M", "Medium", J637 = "L", "Light", J637 = "D","Dark")</f>
        <v>Light</v>
      </c>
      <c r="P637" t="str">
        <f>_xlfn.XLOOKUP(Orders[[#This Row],[Customer ID]], customers!$A$2:$A$1001, customers!$I$2:$I$1001, "", 0)</f>
        <v>Yes</v>
      </c>
    </row>
    <row r="638" spans="1:16" x14ac:dyDescent="0.3">
      <c r="A638" s="2" t="s">
        <v>4080</v>
      </c>
      <c r="B638" s="8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INDEX(products!$A$2:$G$49, MATCH(orders!$D638, products!$A$2:$A$49, 0), MATCH(orders!I$1, products!$A$1:$G$1, 0))</f>
        <v>Lib</v>
      </c>
      <c r="J638" t="str">
        <f>INDEX(products!$A$2:$G$49, MATCH(orders!$D638, products!$A$2:$A$49, 0), MATCH(orders!J$1, products!$A$1:$G$1, 0))</f>
        <v>L</v>
      </c>
      <c r="K638" s="1">
        <f>INDEX(products!$A$2:$G$49, MATCH(orders!$D638, products!$A$2:$A$49, 0), MATCH(orders!K$1, products!$A$1:$G$1, 0))</f>
        <v>1</v>
      </c>
      <c r="L638" s="5">
        <f>INDEX(products!$A$2:$G$49, MATCH(orders!$D638, products!$A$2:$A$49, 0), MATCH(orders!L$1, products!$A$1:$G$1, 0))</f>
        <v>15.85</v>
      </c>
      <c r="M638" s="10">
        <f t="shared" si="9"/>
        <v>95.1</v>
      </c>
      <c r="N638" t="str" cm="1">
        <f t="array" ref="N638">_xlfn.IFS(I638 = "Exc", "Excelsa", I638 = "Ara", "Arabica", I638 = "Lib","Liberica",I638 = "Rob", "Robusta")</f>
        <v>Liberica</v>
      </c>
      <c r="O638" t="str" cm="1">
        <f t="array" ref="O638">_xlfn.IFS(J638 = "M", "Medium", J638 = "L", "Light", J638 = "D","Dark")</f>
        <v>Light</v>
      </c>
      <c r="P638" t="str">
        <f>_xlfn.XLOOKUP(Orders[[#This Row],[Customer ID]], customers!$A$2:$A$1001, customers!$I$2:$I$1001, "", 0)</f>
        <v>Yes</v>
      </c>
    </row>
    <row r="639" spans="1:16" x14ac:dyDescent="0.3">
      <c r="A639" s="2" t="s">
        <v>4086</v>
      </c>
      <c r="B639" s="8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INDEX(products!$A$2:$G$49, MATCH(orders!$D639, products!$A$2:$A$49, 0), MATCH(orders!I$1, products!$A$1:$G$1, 0))</f>
        <v>Exc</v>
      </c>
      <c r="J639" t="str">
        <f>INDEX(products!$A$2:$G$49, MATCH(orders!$D639, products!$A$2:$A$49, 0), MATCH(orders!J$1, products!$A$1:$G$1, 0))</f>
        <v>M</v>
      </c>
      <c r="K639" s="1">
        <f>INDEX(products!$A$2:$G$49, MATCH(orders!$D639, products!$A$2:$A$49, 0), MATCH(orders!K$1, products!$A$1:$G$1, 0))</f>
        <v>2.5</v>
      </c>
      <c r="L639" s="5">
        <f>INDEX(products!$A$2:$G$49, MATCH(orders!$D639, products!$A$2:$A$49, 0), MATCH(orders!L$1, products!$A$1:$G$1, 0))</f>
        <v>31.624999999999996</v>
      </c>
      <c r="M639" s="10">
        <f t="shared" si="9"/>
        <v>31.624999999999996</v>
      </c>
      <c r="N639" t="str" cm="1">
        <f t="array" ref="N639">_xlfn.IFS(I639 = "Exc", "Excelsa", I639 = "Ara", "Arabica", I639 = "Lib","Liberica",I639 = "Rob", "Robusta")</f>
        <v>Excelsa</v>
      </c>
      <c r="O639" t="str" cm="1">
        <f t="array" ref="O639">_xlfn.IFS(J639 = "M", "Medium", J639 = "L", "Light", J639 = "D","Dark")</f>
        <v>Medium</v>
      </c>
      <c r="P639" t="str">
        <f>_xlfn.XLOOKUP(Orders[[#This Row],[Customer ID]], customers!$A$2:$A$1001, customers!$I$2:$I$1001, "", 0)</f>
        <v>Yes</v>
      </c>
    </row>
    <row r="640" spans="1:16" x14ac:dyDescent="0.3">
      <c r="A640" s="2" t="s">
        <v>4093</v>
      </c>
      <c r="B640" s="8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INDEX(products!$A$2:$G$49, MATCH(orders!$D640, products!$A$2:$A$49, 0), MATCH(orders!I$1, products!$A$1:$G$1, 0))</f>
        <v>Ara</v>
      </c>
      <c r="J640" t="str">
        <f>INDEX(products!$A$2:$G$49, MATCH(orders!$D640, products!$A$2:$A$49, 0), MATCH(orders!J$1, products!$A$1:$G$1, 0))</f>
        <v>M</v>
      </c>
      <c r="K640" s="1">
        <f>INDEX(products!$A$2:$G$49, MATCH(orders!$D640, products!$A$2:$A$49, 0), MATCH(orders!K$1, products!$A$1:$G$1, 0))</f>
        <v>2.5</v>
      </c>
      <c r="L640" s="5">
        <f>INDEX(products!$A$2:$G$49, MATCH(orders!$D640, products!$A$2:$A$49, 0), MATCH(orders!L$1, products!$A$1:$G$1, 0))</f>
        <v>25.874999999999996</v>
      </c>
      <c r="M640" s="10">
        <f t="shared" si="9"/>
        <v>77.624999999999986</v>
      </c>
      <c r="N640" t="str" cm="1">
        <f t="array" ref="N640">_xlfn.IFS(I640 = "Exc", "Excelsa", I640 = "Ara", "Arabica", I640 = "Lib","Liberica",I640 = "Rob", "Robusta")</f>
        <v>Arabica</v>
      </c>
      <c r="O640" t="str" cm="1">
        <f t="array" ref="O640">_xlfn.IFS(J640 = "M", "Medium", J640 = "L", "Light", J640 = "D","Dark")</f>
        <v>Medium</v>
      </c>
      <c r="P640" t="str">
        <f>_xlfn.XLOOKUP(Orders[[#This Row],[Customer ID]], customers!$A$2:$A$1001, customers!$I$2:$I$1001, "", 0)</f>
        <v>Yes</v>
      </c>
    </row>
    <row r="641" spans="1:16" x14ac:dyDescent="0.3">
      <c r="A641" s="2" t="s">
        <v>4098</v>
      </c>
      <c r="B641" s="8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INDEX(products!$A$2:$G$49, MATCH(orders!$D641, products!$A$2:$A$49, 0), MATCH(orders!I$1, products!$A$1:$G$1, 0))</f>
        <v>Lib</v>
      </c>
      <c r="J641" t="str">
        <f>INDEX(products!$A$2:$G$49, MATCH(orders!$D641, products!$A$2:$A$49, 0), MATCH(orders!J$1, products!$A$1:$G$1, 0))</f>
        <v>D</v>
      </c>
      <c r="K641" s="1">
        <f>INDEX(products!$A$2:$G$49, MATCH(orders!$D641, products!$A$2:$A$49, 0), MATCH(orders!K$1, products!$A$1:$G$1, 0))</f>
        <v>0.2</v>
      </c>
      <c r="L641" s="5">
        <f>INDEX(products!$A$2:$G$49, MATCH(orders!$D641, products!$A$2:$A$49, 0), MATCH(orders!L$1, products!$A$1:$G$1, 0))</f>
        <v>3.8849999999999998</v>
      </c>
      <c r="M641" s="10">
        <f t="shared" si="9"/>
        <v>3.8849999999999998</v>
      </c>
      <c r="N641" t="str" cm="1">
        <f t="array" ref="N641">_xlfn.IFS(I641 = "Exc", "Excelsa", I641 = "Ara", "Arabica", I641 = "Lib","Liberica",I641 = "Rob", "Robusta")</f>
        <v>Liberica</v>
      </c>
      <c r="O641" t="str" cm="1">
        <f t="array" ref="O641">_xlfn.IFS(J641 = "M", "Medium", J641 = "L", "Light", J641 = "D","Dark")</f>
        <v>Dark</v>
      </c>
      <c r="P641" t="str">
        <f>_xlfn.XLOOKUP(Orders[[#This Row],[Customer ID]], customers!$A$2:$A$1001, customers!$I$2:$I$1001, "", 0)</f>
        <v>Yes</v>
      </c>
    </row>
    <row r="642" spans="1:16" x14ac:dyDescent="0.3">
      <c r="A642" s="2" t="s">
        <v>4104</v>
      </c>
      <c r="B642" s="8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INDEX(products!$A$2:$G$49, MATCH(orders!$D642, products!$A$2:$A$49, 0), MATCH(orders!I$1, products!$A$1:$G$1, 0))</f>
        <v>Rob</v>
      </c>
      <c r="J642" t="str">
        <f>INDEX(products!$A$2:$G$49, MATCH(orders!$D642, products!$A$2:$A$49, 0), MATCH(orders!J$1, products!$A$1:$G$1, 0))</f>
        <v>L</v>
      </c>
      <c r="K642" s="1">
        <f>INDEX(products!$A$2:$G$49, MATCH(orders!$D642, products!$A$2:$A$49, 0), MATCH(orders!K$1, products!$A$1:$G$1, 0))</f>
        <v>2.5</v>
      </c>
      <c r="L642" s="5">
        <f>INDEX(products!$A$2:$G$49, MATCH(orders!$D642, products!$A$2:$A$49, 0), MATCH(orders!L$1, products!$A$1:$G$1, 0))</f>
        <v>27.484999999999996</v>
      </c>
      <c r="M642" s="10">
        <f t="shared" si="9"/>
        <v>137.42499999999998</v>
      </c>
      <c r="N642" t="str" cm="1">
        <f t="array" ref="N642">_xlfn.IFS(I642 = "Exc", "Excelsa", I642 = "Ara", "Arabica", I642 = "Lib","Liberica",I642 = "Rob", "Robusta")</f>
        <v>Robusta</v>
      </c>
      <c r="O642" t="str" cm="1">
        <f t="array" ref="O642">_xlfn.IFS(J642 = "M", "Medium", J642 = "L", "Light", J642 = "D","Dark")</f>
        <v>Light</v>
      </c>
      <c r="P642" t="str">
        <f>_xlfn.XLOOKUP(Orders[[#This Row],[Customer ID]], customers!$A$2:$A$1001, customers!$I$2:$I$1001, "", 0)</f>
        <v>No</v>
      </c>
    </row>
    <row r="643" spans="1:16" x14ac:dyDescent="0.3">
      <c r="A643" s="2" t="s">
        <v>4109</v>
      </c>
      <c r="B643" s="8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INDEX(products!$A$2:$G$49, MATCH(orders!$D643, products!$A$2:$A$49, 0), MATCH(orders!I$1, products!$A$1:$G$1, 0))</f>
        <v>Rob</v>
      </c>
      <c r="J643" t="str">
        <f>INDEX(products!$A$2:$G$49, MATCH(orders!$D643, products!$A$2:$A$49, 0), MATCH(orders!J$1, products!$A$1:$G$1, 0))</f>
        <v>L</v>
      </c>
      <c r="K643" s="1">
        <f>INDEX(products!$A$2:$G$49, MATCH(orders!$D643, products!$A$2:$A$49, 0), MATCH(orders!K$1, products!$A$1:$G$1, 0))</f>
        <v>1</v>
      </c>
      <c r="L643" s="5">
        <f>INDEX(products!$A$2:$G$49, MATCH(orders!$D643, products!$A$2:$A$49, 0), MATCH(orders!L$1, products!$A$1:$G$1, 0))</f>
        <v>11.95</v>
      </c>
      <c r="M643" s="10">
        <f t="shared" ref="M643:M706" si="10">L643*E643</f>
        <v>35.849999999999994</v>
      </c>
      <c r="N643" t="str" cm="1">
        <f t="array" ref="N643">_xlfn.IFS(I643 = "Exc", "Excelsa", I643 = "Ara", "Arabica", I643 = "Lib","Liberica",I643 = "Rob", "Robusta")</f>
        <v>Robusta</v>
      </c>
      <c r="O643" t="str" cm="1">
        <f t="array" ref="O643">_xlfn.IFS(J643 = "M", "Medium", J643 = "L", "Light", J643 = "D","Dark")</f>
        <v>Light</v>
      </c>
      <c r="P643" t="str">
        <f>_xlfn.XLOOKUP(Orders[[#This Row],[Customer ID]], customers!$A$2:$A$1001, customers!$I$2:$I$1001, "", 0)</f>
        <v>Yes</v>
      </c>
    </row>
    <row r="644" spans="1:16" x14ac:dyDescent="0.3">
      <c r="A644" s="2" t="s">
        <v>4115</v>
      </c>
      <c r="B644" s="8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INDEX(products!$A$2:$G$49, MATCH(orders!$D644, products!$A$2:$A$49, 0), MATCH(orders!I$1, products!$A$1:$G$1, 0))</f>
        <v>Exc</v>
      </c>
      <c r="J644" t="str">
        <f>INDEX(products!$A$2:$G$49, MATCH(orders!$D644, products!$A$2:$A$49, 0), MATCH(orders!J$1, products!$A$1:$G$1, 0))</f>
        <v>M</v>
      </c>
      <c r="K644" s="1">
        <f>INDEX(products!$A$2:$G$49, MATCH(orders!$D644, products!$A$2:$A$49, 0), MATCH(orders!K$1, products!$A$1:$G$1, 0))</f>
        <v>0.2</v>
      </c>
      <c r="L644" s="5">
        <f>INDEX(products!$A$2:$G$49, MATCH(orders!$D644, products!$A$2:$A$49, 0), MATCH(orders!L$1, products!$A$1:$G$1, 0))</f>
        <v>4.125</v>
      </c>
      <c r="M644" s="10">
        <f t="shared" si="10"/>
        <v>8.25</v>
      </c>
      <c r="N644" t="str" cm="1">
        <f t="array" ref="N644">_xlfn.IFS(I644 = "Exc", "Excelsa", I644 = "Ara", "Arabica", I644 = "Lib","Liberica",I644 = "Rob", "Robusta")</f>
        <v>Excelsa</v>
      </c>
      <c r="O644" t="str" cm="1">
        <f t="array" ref="O644">_xlfn.IFS(J644 = "M", "Medium", J644 = "L", "Light", J644 = "D","Dark")</f>
        <v>Medium</v>
      </c>
      <c r="P644" t="str">
        <f>_xlfn.XLOOKUP(Orders[[#This Row],[Customer ID]], customers!$A$2:$A$1001, customers!$I$2:$I$1001, "", 0)</f>
        <v>Yes</v>
      </c>
    </row>
    <row r="645" spans="1:16" x14ac:dyDescent="0.3">
      <c r="A645" s="2" t="s">
        <v>4123</v>
      </c>
      <c r="B645" s="8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INDEX(products!$A$2:$G$49, MATCH(orders!$D645, products!$A$2:$A$49, 0), MATCH(orders!I$1, products!$A$1:$G$1, 0))</f>
        <v>Exc</v>
      </c>
      <c r="J645" t="str">
        <f>INDEX(products!$A$2:$G$49, MATCH(orders!$D645, products!$A$2:$A$49, 0), MATCH(orders!J$1, products!$A$1:$G$1, 0))</f>
        <v>L</v>
      </c>
      <c r="K645" s="1">
        <f>INDEX(products!$A$2:$G$49, MATCH(orders!$D645, products!$A$2:$A$49, 0), MATCH(orders!K$1, products!$A$1:$G$1, 0))</f>
        <v>2.5</v>
      </c>
      <c r="L645" s="5">
        <f>INDEX(products!$A$2:$G$49, MATCH(orders!$D645, products!$A$2:$A$49, 0), MATCH(orders!L$1, products!$A$1:$G$1, 0))</f>
        <v>34.154999999999994</v>
      </c>
      <c r="M645" s="10">
        <f t="shared" si="10"/>
        <v>102.46499999999997</v>
      </c>
      <c r="N645" t="str" cm="1">
        <f t="array" ref="N645">_xlfn.IFS(I645 = "Exc", "Excelsa", I645 = "Ara", "Arabica", I645 = "Lib","Liberica",I645 = "Rob", "Robusta")</f>
        <v>Excelsa</v>
      </c>
      <c r="O645" t="str" cm="1">
        <f t="array" ref="O645">_xlfn.IFS(J645 = "M", "Medium", J645 = "L", "Light", J645 = "D","Dark")</f>
        <v>Light</v>
      </c>
      <c r="P645" t="str">
        <f>_xlfn.XLOOKUP(Orders[[#This Row],[Customer ID]], customers!$A$2:$A$1001, customers!$I$2:$I$1001, "", 0)</f>
        <v>Yes</v>
      </c>
    </row>
    <row r="646" spans="1:16" x14ac:dyDescent="0.3">
      <c r="A646" s="2" t="s">
        <v>4128</v>
      </c>
      <c r="B646" s="8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INDEX(products!$A$2:$G$49, MATCH(orders!$D646, products!$A$2:$A$49, 0), MATCH(orders!I$1, products!$A$1:$G$1, 0))</f>
        <v>Rob</v>
      </c>
      <c r="J646" t="str">
        <f>INDEX(products!$A$2:$G$49, MATCH(orders!$D646, products!$A$2:$A$49, 0), MATCH(orders!J$1, products!$A$1:$G$1, 0))</f>
        <v>D</v>
      </c>
      <c r="K646" s="1">
        <f>INDEX(products!$A$2:$G$49, MATCH(orders!$D646, products!$A$2:$A$49, 0), MATCH(orders!K$1, products!$A$1:$G$1, 0))</f>
        <v>2.5</v>
      </c>
      <c r="L646" s="5">
        <f>INDEX(products!$A$2:$G$49, MATCH(orders!$D646, products!$A$2:$A$49, 0), MATCH(orders!L$1, products!$A$1:$G$1, 0))</f>
        <v>20.584999999999997</v>
      </c>
      <c r="M646" s="10">
        <f t="shared" si="10"/>
        <v>41.169999999999995</v>
      </c>
      <c r="N646" t="str" cm="1">
        <f t="array" ref="N646">_xlfn.IFS(I646 = "Exc", "Excelsa", I646 = "Ara", "Arabica", I646 = "Lib","Liberica",I646 = "Rob", "Robusta")</f>
        <v>Robusta</v>
      </c>
      <c r="O646" t="str" cm="1">
        <f t="array" ref="O646">_xlfn.IFS(J646 = "M", "Medium", J646 = "L", "Light", J646 = "D","Dark")</f>
        <v>Dark</v>
      </c>
      <c r="P646" t="str">
        <f>_xlfn.XLOOKUP(Orders[[#This Row],[Customer ID]], customers!$A$2:$A$1001, customers!$I$2:$I$1001, "", 0)</f>
        <v>No</v>
      </c>
    </row>
    <row r="647" spans="1:16" x14ac:dyDescent="0.3">
      <c r="A647" s="2" t="s">
        <v>4133</v>
      </c>
      <c r="B647" s="8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INDEX(products!$A$2:$G$49, MATCH(orders!$D647, products!$A$2:$A$49, 0), MATCH(orders!I$1, products!$A$1:$G$1, 0))</f>
        <v>Ara</v>
      </c>
      <c r="J647" t="str">
        <f>INDEX(products!$A$2:$G$49, MATCH(orders!$D647, products!$A$2:$A$49, 0), MATCH(orders!J$1, products!$A$1:$G$1, 0))</f>
        <v>D</v>
      </c>
      <c r="K647" s="1">
        <f>INDEX(products!$A$2:$G$49, MATCH(orders!$D647, products!$A$2:$A$49, 0), MATCH(orders!K$1, products!$A$1:$G$1, 0))</f>
        <v>2.5</v>
      </c>
      <c r="L647" s="5">
        <f>INDEX(products!$A$2:$G$49, MATCH(orders!$D647, products!$A$2:$A$49, 0), MATCH(orders!L$1, products!$A$1:$G$1, 0))</f>
        <v>22.884999999999998</v>
      </c>
      <c r="M647" s="10">
        <f t="shared" si="10"/>
        <v>68.655000000000001</v>
      </c>
      <c r="N647" t="str" cm="1">
        <f t="array" ref="N647">_xlfn.IFS(I647 = "Exc", "Excelsa", I647 = "Ara", "Arabica", I647 = "Lib","Liberica",I647 = "Rob", "Robusta")</f>
        <v>Arabica</v>
      </c>
      <c r="O647" t="str" cm="1">
        <f t="array" ref="O647">_xlfn.IFS(J647 = "M", "Medium", J647 = "L", "Light", J647 = "D","Dark")</f>
        <v>Dark</v>
      </c>
      <c r="P647" t="str">
        <f>_xlfn.XLOOKUP(Orders[[#This Row],[Customer ID]], customers!$A$2:$A$1001, customers!$I$2:$I$1001, "", 0)</f>
        <v>Yes</v>
      </c>
    </row>
    <row r="648" spans="1:16" x14ac:dyDescent="0.3">
      <c r="A648" s="2" t="s">
        <v>4139</v>
      </c>
      <c r="B648" s="8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INDEX(products!$A$2:$G$49, MATCH(orders!$D648, products!$A$2:$A$49, 0), MATCH(orders!I$1, products!$A$1:$G$1, 0))</f>
        <v>Ara</v>
      </c>
      <c r="J648" t="str">
        <f>INDEX(products!$A$2:$G$49, MATCH(orders!$D648, products!$A$2:$A$49, 0), MATCH(orders!J$1, products!$A$1:$G$1, 0))</f>
        <v>D</v>
      </c>
      <c r="K648" s="1">
        <f>INDEX(products!$A$2:$G$49, MATCH(orders!$D648, products!$A$2:$A$49, 0), MATCH(orders!K$1, products!$A$1:$G$1, 0))</f>
        <v>1</v>
      </c>
      <c r="L648" s="5">
        <f>INDEX(products!$A$2:$G$49, MATCH(orders!$D648, products!$A$2:$A$49, 0), MATCH(orders!L$1, products!$A$1:$G$1, 0))</f>
        <v>9.9499999999999993</v>
      </c>
      <c r="M648" s="10">
        <f t="shared" si="10"/>
        <v>9.9499999999999993</v>
      </c>
      <c r="N648" t="str" cm="1">
        <f t="array" ref="N648">_xlfn.IFS(I648 = "Exc", "Excelsa", I648 = "Ara", "Arabica", I648 = "Lib","Liberica",I648 = "Rob", "Robusta")</f>
        <v>Arabica</v>
      </c>
      <c r="O648" t="str" cm="1">
        <f t="array" ref="O648">_xlfn.IFS(J648 = "M", "Medium", J648 = "L", "Light", J648 = "D","Dark")</f>
        <v>Dark</v>
      </c>
      <c r="P648" t="str">
        <f>_xlfn.XLOOKUP(Orders[[#This Row],[Customer ID]], customers!$A$2:$A$1001, customers!$I$2:$I$1001, "", 0)</f>
        <v>Yes</v>
      </c>
    </row>
    <row r="649" spans="1:16" x14ac:dyDescent="0.3">
      <c r="A649" s="2" t="s">
        <v>4145</v>
      </c>
      <c r="B649" s="8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INDEX(products!$A$2:$G$49, MATCH(orders!$D649, products!$A$2:$A$49, 0), MATCH(orders!I$1, products!$A$1:$G$1, 0))</f>
        <v>Lib</v>
      </c>
      <c r="J649" t="str">
        <f>INDEX(products!$A$2:$G$49, MATCH(orders!$D649, products!$A$2:$A$49, 0), MATCH(orders!J$1, products!$A$1:$G$1, 0))</f>
        <v>L</v>
      </c>
      <c r="K649" s="1">
        <f>INDEX(products!$A$2:$G$49, MATCH(orders!$D649, products!$A$2:$A$49, 0), MATCH(orders!K$1, products!$A$1:$G$1, 0))</f>
        <v>0.5</v>
      </c>
      <c r="L649" s="5">
        <f>INDEX(products!$A$2:$G$49, MATCH(orders!$D649, products!$A$2:$A$49, 0), MATCH(orders!L$1, products!$A$1:$G$1, 0))</f>
        <v>9.51</v>
      </c>
      <c r="M649" s="10">
        <f t="shared" si="10"/>
        <v>28.53</v>
      </c>
      <c r="N649" t="str" cm="1">
        <f t="array" ref="N649">_xlfn.IFS(I649 = "Exc", "Excelsa", I649 = "Ara", "Arabica", I649 = "Lib","Liberica",I649 = "Rob", "Robusta")</f>
        <v>Liberica</v>
      </c>
      <c r="O649" t="str" cm="1">
        <f t="array" ref="O649">_xlfn.IFS(J649 = "M", "Medium", J649 = "L", "Light", J649 = "D","Dark")</f>
        <v>Light</v>
      </c>
      <c r="P649" t="str">
        <f>_xlfn.XLOOKUP(Orders[[#This Row],[Customer ID]], customers!$A$2:$A$1001, customers!$I$2:$I$1001, "", 0)</f>
        <v>Yes</v>
      </c>
    </row>
    <row r="650" spans="1:16" x14ac:dyDescent="0.3">
      <c r="A650" s="2" t="s">
        <v>4151</v>
      </c>
      <c r="B650" s="8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INDEX(products!$A$2:$G$49, MATCH(orders!$D650, products!$A$2:$A$49, 0), MATCH(orders!I$1, products!$A$1:$G$1, 0))</f>
        <v>Rob</v>
      </c>
      <c r="J650" t="str">
        <f>INDEX(products!$A$2:$G$49, MATCH(orders!$D650, products!$A$2:$A$49, 0), MATCH(orders!J$1, products!$A$1:$G$1, 0))</f>
        <v>D</v>
      </c>
      <c r="K650" s="1">
        <f>INDEX(products!$A$2:$G$49, MATCH(orders!$D650, products!$A$2:$A$49, 0), MATCH(orders!K$1, products!$A$1:$G$1, 0))</f>
        <v>0.2</v>
      </c>
      <c r="L650" s="5">
        <f>INDEX(products!$A$2:$G$49, MATCH(orders!$D650, products!$A$2:$A$49, 0), MATCH(orders!L$1, products!$A$1:$G$1, 0))</f>
        <v>2.6849999999999996</v>
      </c>
      <c r="M650" s="10">
        <f t="shared" si="10"/>
        <v>16.11</v>
      </c>
      <c r="N650" t="str" cm="1">
        <f t="array" ref="N650">_xlfn.IFS(I650 = "Exc", "Excelsa", I650 = "Ara", "Arabica", I650 = "Lib","Liberica",I650 = "Rob", "Robusta")</f>
        <v>Robusta</v>
      </c>
      <c r="O650" t="str" cm="1">
        <f t="array" ref="O650">_xlfn.IFS(J650 = "M", "Medium", J650 = "L", "Light", J650 = "D","Dark")</f>
        <v>Dark</v>
      </c>
      <c r="P650" t="str">
        <f>_xlfn.XLOOKUP(Orders[[#This Row],[Customer ID]], customers!$A$2:$A$1001, customers!$I$2:$I$1001, "", 0)</f>
        <v>No</v>
      </c>
    </row>
    <row r="651" spans="1:16" x14ac:dyDescent="0.3">
      <c r="A651" s="2" t="s">
        <v>4157</v>
      </c>
      <c r="B651" s="8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INDEX(products!$A$2:$G$49, MATCH(orders!$D651, products!$A$2:$A$49, 0), MATCH(orders!I$1, products!$A$1:$G$1, 0))</f>
        <v>Lib</v>
      </c>
      <c r="J651" t="str">
        <f>INDEX(products!$A$2:$G$49, MATCH(orders!$D651, products!$A$2:$A$49, 0), MATCH(orders!J$1, products!$A$1:$G$1, 0))</f>
        <v>L</v>
      </c>
      <c r="K651" s="1">
        <f>INDEX(products!$A$2:$G$49, MATCH(orders!$D651, products!$A$2:$A$49, 0), MATCH(orders!K$1, products!$A$1:$G$1, 0))</f>
        <v>1</v>
      </c>
      <c r="L651" s="5">
        <f>INDEX(products!$A$2:$G$49, MATCH(orders!$D651, products!$A$2:$A$49, 0), MATCH(orders!L$1, products!$A$1:$G$1, 0))</f>
        <v>15.85</v>
      </c>
      <c r="M651" s="10">
        <f t="shared" si="10"/>
        <v>95.1</v>
      </c>
      <c r="N651" t="str" cm="1">
        <f t="array" ref="N651">_xlfn.IFS(I651 = "Exc", "Excelsa", I651 = "Ara", "Arabica", I651 = "Lib","Liberica",I651 = "Rob", "Robusta")</f>
        <v>Liberica</v>
      </c>
      <c r="O651" t="str" cm="1">
        <f t="array" ref="O651">_xlfn.IFS(J651 = "M", "Medium", J651 = "L", "Light", J651 = "D","Dark")</f>
        <v>Light</v>
      </c>
      <c r="P651" t="str">
        <f>_xlfn.XLOOKUP(Orders[[#This Row],[Customer ID]], customers!$A$2:$A$1001, customers!$I$2:$I$1001, "", 0)</f>
        <v>No</v>
      </c>
    </row>
    <row r="652" spans="1:16" x14ac:dyDescent="0.3">
      <c r="A652" s="2" t="s">
        <v>4163</v>
      </c>
      <c r="B652" s="8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INDEX(products!$A$2:$G$49, MATCH(orders!$D652, products!$A$2:$A$49, 0), MATCH(orders!I$1, products!$A$1:$G$1, 0))</f>
        <v>Rob</v>
      </c>
      <c r="J652" t="str">
        <f>INDEX(products!$A$2:$G$49, MATCH(orders!$D652, products!$A$2:$A$49, 0), MATCH(orders!J$1, products!$A$1:$G$1, 0))</f>
        <v>D</v>
      </c>
      <c r="K652" s="1">
        <f>INDEX(products!$A$2:$G$49, MATCH(orders!$D652, products!$A$2:$A$49, 0), MATCH(orders!K$1, products!$A$1:$G$1, 0))</f>
        <v>0.5</v>
      </c>
      <c r="L652" s="5">
        <f>INDEX(products!$A$2:$G$49, MATCH(orders!$D652, products!$A$2:$A$49, 0), MATCH(orders!L$1, products!$A$1:$G$1, 0))</f>
        <v>5.3699999999999992</v>
      </c>
      <c r="M652" s="10">
        <f t="shared" si="10"/>
        <v>5.3699999999999992</v>
      </c>
      <c r="N652" t="str" cm="1">
        <f t="array" ref="N652">_xlfn.IFS(I652 = "Exc", "Excelsa", I652 = "Ara", "Arabica", I652 = "Lib","Liberica",I652 = "Rob", "Robusta")</f>
        <v>Robusta</v>
      </c>
      <c r="O652" t="str" cm="1">
        <f t="array" ref="O652">_xlfn.IFS(J652 = "M", "Medium", J652 = "L", "Light", J652 = "D","Dark")</f>
        <v>Dark</v>
      </c>
      <c r="P652" t="str">
        <f>_xlfn.XLOOKUP(Orders[[#This Row],[Customer ID]], customers!$A$2:$A$1001, customers!$I$2:$I$1001, "", 0)</f>
        <v>Yes</v>
      </c>
    </row>
    <row r="653" spans="1:16" x14ac:dyDescent="0.3">
      <c r="A653" s="2" t="s">
        <v>4169</v>
      </c>
      <c r="B653" s="8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INDEX(products!$A$2:$G$49, MATCH(orders!$D653, products!$A$2:$A$49, 0), MATCH(orders!I$1, products!$A$1:$G$1, 0))</f>
        <v>Rob</v>
      </c>
      <c r="J653" t="str">
        <f>INDEX(products!$A$2:$G$49, MATCH(orders!$D653, products!$A$2:$A$49, 0), MATCH(orders!J$1, products!$A$1:$G$1, 0))</f>
        <v>L</v>
      </c>
      <c r="K653" s="1">
        <f>INDEX(products!$A$2:$G$49, MATCH(orders!$D653, products!$A$2:$A$49, 0), MATCH(orders!K$1, products!$A$1:$G$1, 0))</f>
        <v>1</v>
      </c>
      <c r="L653" s="5">
        <f>INDEX(products!$A$2:$G$49, MATCH(orders!$D653, products!$A$2:$A$49, 0), MATCH(orders!L$1, products!$A$1:$G$1, 0))</f>
        <v>11.95</v>
      </c>
      <c r="M653" s="10">
        <f t="shared" si="10"/>
        <v>47.8</v>
      </c>
      <c r="N653" t="str" cm="1">
        <f t="array" ref="N653">_xlfn.IFS(I653 = "Exc", "Excelsa", I653 = "Ara", "Arabica", I653 = "Lib","Liberica",I653 = "Rob", "Robusta")</f>
        <v>Robusta</v>
      </c>
      <c r="O653" t="str" cm="1">
        <f t="array" ref="O653">_xlfn.IFS(J653 = "M", "Medium", J653 = "L", "Light", J653 = "D","Dark")</f>
        <v>Light</v>
      </c>
      <c r="P653" t="str">
        <f>_xlfn.XLOOKUP(Orders[[#This Row],[Customer ID]], customers!$A$2:$A$1001, customers!$I$2:$I$1001, "", 0)</f>
        <v>No</v>
      </c>
    </row>
    <row r="654" spans="1:16" x14ac:dyDescent="0.3">
      <c r="A654" s="2" t="s">
        <v>4174</v>
      </c>
      <c r="B654" s="8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INDEX(products!$A$2:$G$49, MATCH(orders!$D654, products!$A$2:$A$49, 0), MATCH(orders!I$1, products!$A$1:$G$1, 0))</f>
        <v>Lib</v>
      </c>
      <c r="J654" t="str">
        <f>INDEX(products!$A$2:$G$49, MATCH(orders!$D654, products!$A$2:$A$49, 0), MATCH(orders!J$1, products!$A$1:$G$1, 0))</f>
        <v>L</v>
      </c>
      <c r="K654" s="1">
        <f>INDEX(products!$A$2:$G$49, MATCH(orders!$D654, products!$A$2:$A$49, 0), MATCH(orders!K$1, products!$A$1:$G$1, 0))</f>
        <v>1</v>
      </c>
      <c r="L654" s="5">
        <f>INDEX(products!$A$2:$G$49, MATCH(orders!$D654, products!$A$2:$A$49, 0), MATCH(orders!L$1, products!$A$1:$G$1, 0))</f>
        <v>15.85</v>
      </c>
      <c r="M654" s="10">
        <f t="shared" si="10"/>
        <v>63.4</v>
      </c>
      <c r="N654" t="str" cm="1">
        <f t="array" ref="N654">_xlfn.IFS(I654 = "Exc", "Excelsa", I654 = "Ara", "Arabica", I654 = "Lib","Liberica",I654 = "Rob", "Robusta")</f>
        <v>Liberica</v>
      </c>
      <c r="O654" t="str" cm="1">
        <f t="array" ref="O654">_xlfn.IFS(J654 = "M", "Medium", J654 = "L", "Light", J654 = "D","Dark")</f>
        <v>Light</v>
      </c>
      <c r="P654" t="str">
        <f>_xlfn.XLOOKUP(Orders[[#This Row],[Customer ID]], customers!$A$2:$A$1001, customers!$I$2:$I$1001, "", 0)</f>
        <v>No</v>
      </c>
    </row>
    <row r="655" spans="1:16" x14ac:dyDescent="0.3">
      <c r="A655" s="2" t="s">
        <v>4179</v>
      </c>
      <c r="B655" s="8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INDEX(products!$A$2:$G$49, MATCH(orders!$D655, products!$A$2:$A$49, 0), MATCH(orders!I$1, products!$A$1:$G$1, 0))</f>
        <v>Ara</v>
      </c>
      <c r="J655" t="str">
        <f>INDEX(products!$A$2:$G$49, MATCH(orders!$D655, products!$A$2:$A$49, 0), MATCH(orders!J$1, products!$A$1:$G$1, 0))</f>
        <v>M</v>
      </c>
      <c r="K655" s="1">
        <f>INDEX(products!$A$2:$G$49, MATCH(orders!$D655, products!$A$2:$A$49, 0), MATCH(orders!K$1, products!$A$1:$G$1, 0))</f>
        <v>2.5</v>
      </c>
      <c r="L655" s="5">
        <f>INDEX(products!$A$2:$G$49, MATCH(orders!$D655, products!$A$2:$A$49, 0), MATCH(orders!L$1, products!$A$1:$G$1, 0))</f>
        <v>25.874999999999996</v>
      </c>
      <c r="M655" s="10">
        <f t="shared" si="10"/>
        <v>103.49999999999999</v>
      </c>
      <c r="N655" t="str" cm="1">
        <f t="array" ref="N655">_xlfn.IFS(I655 = "Exc", "Excelsa", I655 = "Ara", "Arabica", I655 = "Lib","Liberica",I655 = "Rob", "Robusta")</f>
        <v>Arabica</v>
      </c>
      <c r="O655" t="str" cm="1">
        <f t="array" ref="O655">_xlfn.IFS(J655 = "M", "Medium", J655 = "L", "Light", J655 = "D","Dark")</f>
        <v>Medium</v>
      </c>
      <c r="P655" t="str">
        <f>_xlfn.XLOOKUP(Orders[[#This Row],[Customer ID]], customers!$A$2:$A$1001, customers!$I$2:$I$1001, "", 0)</f>
        <v>No</v>
      </c>
    </row>
    <row r="656" spans="1:16" x14ac:dyDescent="0.3">
      <c r="A656" s="2" t="s">
        <v>4185</v>
      </c>
      <c r="B656" s="8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INDEX(products!$A$2:$G$49, MATCH(orders!$D656, products!$A$2:$A$49, 0), MATCH(orders!I$1, products!$A$1:$G$1, 0))</f>
        <v>Ara</v>
      </c>
      <c r="J656" t="str">
        <f>INDEX(products!$A$2:$G$49, MATCH(orders!$D656, products!$A$2:$A$49, 0), MATCH(orders!J$1, products!$A$1:$G$1, 0))</f>
        <v>D</v>
      </c>
      <c r="K656" s="1">
        <f>INDEX(products!$A$2:$G$49, MATCH(orders!$D656, products!$A$2:$A$49, 0), MATCH(orders!K$1, products!$A$1:$G$1, 0))</f>
        <v>2.5</v>
      </c>
      <c r="L656" s="5">
        <f>INDEX(products!$A$2:$G$49, MATCH(orders!$D656, products!$A$2:$A$49, 0), MATCH(orders!L$1, products!$A$1:$G$1, 0))</f>
        <v>22.884999999999998</v>
      </c>
      <c r="M656" s="10">
        <f t="shared" si="10"/>
        <v>68.655000000000001</v>
      </c>
      <c r="N656" t="str" cm="1">
        <f t="array" ref="N656">_xlfn.IFS(I656 = "Exc", "Excelsa", I656 = "Ara", "Arabica", I656 = "Lib","Liberica",I656 = "Rob", "Robusta")</f>
        <v>Arabica</v>
      </c>
      <c r="O656" t="str" cm="1">
        <f t="array" ref="O656">_xlfn.IFS(J656 = "M", "Medium", J656 = "L", "Light", J656 = "D","Dark")</f>
        <v>Dark</v>
      </c>
      <c r="P656" t="str">
        <f>_xlfn.XLOOKUP(Orders[[#This Row],[Customer ID]], customers!$A$2:$A$1001, customers!$I$2:$I$1001, "", 0)</f>
        <v>No</v>
      </c>
    </row>
    <row r="657" spans="1:16" x14ac:dyDescent="0.3">
      <c r="A657" s="2" t="s">
        <v>4191</v>
      </c>
      <c r="B657" s="8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INDEX(products!$A$2:$G$49, MATCH(orders!$D657, products!$A$2:$A$49, 0), MATCH(orders!I$1, products!$A$1:$G$1, 0))</f>
        <v>Rob</v>
      </c>
      <c r="J657" t="str">
        <f>INDEX(products!$A$2:$G$49, MATCH(orders!$D657, products!$A$2:$A$49, 0), MATCH(orders!J$1, products!$A$1:$G$1, 0))</f>
        <v>M</v>
      </c>
      <c r="K657" s="1">
        <f>INDEX(products!$A$2:$G$49, MATCH(orders!$D657, products!$A$2:$A$49, 0), MATCH(orders!K$1, products!$A$1:$G$1, 0))</f>
        <v>2.5</v>
      </c>
      <c r="L657" s="5">
        <f>INDEX(products!$A$2:$G$49, MATCH(orders!$D657, products!$A$2:$A$49, 0), MATCH(orders!L$1, products!$A$1:$G$1, 0))</f>
        <v>22.884999999999998</v>
      </c>
      <c r="M657" s="10">
        <f t="shared" si="10"/>
        <v>45.769999999999996</v>
      </c>
      <c r="N657" t="str" cm="1">
        <f t="array" ref="N657">_xlfn.IFS(I657 = "Exc", "Excelsa", I657 = "Ara", "Arabica", I657 = "Lib","Liberica",I657 = "Rob", "Robusta")</f>
        <v>Robusta</v>
      </c>
      <c r="O657" t="str" cm="1">
        <f t="array" ref="O657">_xlfn.IFS(J657 = "M", "Medium", J657 = "L", "Light", J657 = "D","Dark")</f>
        <v>Medium</v>
      </c>
      <c r="P657" t="str">
        <f>_xlfn.XLOOKUP(Orders[[#This Row],[Customer ID]], customers!$A$2:$A$1001, customers!$I$2:$I$1001, "", 0)</f>
        <v>Yes</v>
      </c>
    </row>
    <row r="658" spans="1:16" x14ac:dyDescent="0.3">
      <c r="A658" s="2" t="s">
        <v>4196</v>
      </c>
      <c r="B658" s="8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INDEX(products!$A$2:$G$49, MATCH(orders!$D658, products!$A$2:$A$49, 0), MATCH(orders!I$1, products!$A$1:$G$1, 0))</f>
        <v>Lib</v>
      </c>
      <c r="J658" t="str">
        <f>INDEX(products!$A$2:$G$49, MATCH(orders!$D658, products!$A$2:$A$49, 0), MATCH(orders!J$1, products!$A$1:$G$1, 0))</f>
        <v>D</v>
      </c>
      <c r="K658" s="1">
        <f>INDEX(products!$A$2:$G$49, MATCH(orders!$D658, products!$A$2:$A$49, 0), MATCH(orders!K$1, products!$A$1:$G$1, 0))</f>
        <v>1</v>
      </c>
      <c r="L658" s="5">
        <f>INDEX(products!$A$2:$G$49, MATCH(orders!$D658, products!$A$2:$A$49, 0), MATCH(orders!L$1, products!$A$1:$G$1, 0))</f>
        <v>12.95</v>
      </c>
      <c r="M658" s="10">
        <f t="shared" si="10"/>
        <v>51.8</v>
      </c>
      <c r="N658" t="str" cm="1">
        <f t="array" ref="N658">_xlfn.IFS(I658 = "Exc", "Excelsa", I658 = "Ara", "Arabica", I658 = "Lib","Liberica",I658 = "Rob", "Robusta")</f>
        <v>Liberica</v>
      </c>
      <c r="O658" t="str" cm="1">
        <f t="array" ref="O658">_xlfn.IFS(J658 = "M", "Medium", J658 = "L", "Light", J658 = "D","Dark")</f>
        <v>Dark</v>
      </c>
      <c r="P658" t="str">
        <f>_xlfn.XLOOKUP(Orders[[#This Row],[Customer ID]], customers!$A$2:$A$1001, customers!$I$2:$I$1001, "", 0)</f>
        <v>No</v>
      </c>
    </row>
    <row r="659" spans="1:16" x14ac:dyDescent="0.3">
      <c r="A659" s="2" t="s">
        <v>4201</v>
      </c>
      <c r="B659" s="8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INDEX(products!$A$2:$G$49, MATCH(orders!$D659, products!$A$2:$A$49, 0), MATCH(orders!I$1, products!$A$1:$G$1, 0))</f>
        <v>Ara</v>
      </c>
      <c r="J659" t="str">
        <f>INDEX(products!$A$2:$G$49, MATCH(orders!$D659, products!$A$2:$A$49, 0), MATCH(orders!J$1, products!$A$1:$G$1, 0))</f>
        <v>M</v>
      </c>
      <c r="K659" s="1">
        <f>INDEX(products!$A$2:$G$49, MATCH(orders!$D659, products!$A$2:$A$49, 0), MATCH(orders!K$1, products!$A$1:$G$1, 0))</f>
        <v>0.5</v>
      </c>
      <c r="L659" s="5">
        <f>INDEX(products!$A$2:$G$49, MATCH(orders!$D659, products!$A$2:$A$49, 0), MATCH(orders!L$1, products!$A$1:$G$1, 0))</f>
        <v>6.75</v>
      </c>
      <c r="M659" s="10">
        <f t="shared" si="10"/>
        <v>13.5</v>
      </c>
      <c r="N659" t="str" cm="1">
        <f t="array" ref="N659">_xlfn.IFS(I659 = "Exc", "Excelsa", I659 = "Ara", "Arabica", I659 = "Lib","Liberica",I659 = "Rob", "Robusta")</f>
        <v>Arabica</v>
      </c>
      <c r="O659" t="str" cm="1">
        <f t="array" ref="O659">_xlfn.IFS(J659 = "M", "Medium", J659 = "L", "Light", J659 = "D","Dark")</f>
        <v>Medium</v>
      </c>
      <c r="P659" t="str">
        <f>_xlfn.XLOOKUP(Orders[[#This Row],[Customer ID]], customers!$A$2:$A$1001, customers!$I$2:$I$1001, "", 0)</f>
        <v>Yes</v>
      </c>
    </row>
    <row r="660" spans="1:16" x14ac:dyDescent="0.3">
      <c r="A660" s="2" t="s">
        <v>4207</v>
      </c>
      <c r="B660" s="8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INDEX(products!$A$2:$G$49, MATCH(orders!$D660, products!$A$2:$A$49, 0), MATCH(orders!I$1, products!$A$1:$G$1, 0))</f>
        <v>Exc</v>
      </c>
      <c r="J660" t="str">
        <f>INDEX(products!$A$2:$G$49, MATCH(orders!$D660, products!$A$2:$A$49, 0), MATCH(orders!J$1, products!$A$1:$G$1, 0))</f>
        <v>M</v>
      </c>
      <c r="K660" s="1">
        <f>INDEX(products!$A$2:$G$49, MATCH(orders!$D660, products!$A$2:$A$49, 0), MATCH(orders!K$1, products!$A$1:$G$1, 0))</f>
        <v>0.5</v>
      </c>
      <c r="L660" s="5">
        <f>INDEX(products!$A$2:$G$49, MATCH(orders!$D660, products!$A$2:$A$49, 0), MATCH(orders!L$1, products!$A$1:$G$1, 0))</f>
        <v>8.25</v>
      </c>
      <c r="M660" s="10">
        <f t="shared" si="10"/>
        <v>24.75</v>
      </c>
      <c r="N660" t="str" cm="1">
        <f t="array" ref="N660">_xlfn.IFS(I660 = "Exc", "Excelsa", I660 = "Ara", "Arabica", I660 = "Lib","Liberica",I660 = "Rob", "Robusta")</f>
        <v>Excelsa</v>
      </c>
      <c r="O660" t="str" cm="1">
        <f t="array" ref="O660">_xlfn.IFS(J660 = "M", "Medium", J660 = "L", "Light", J660 = "D","Dark")</f>
        <v>Medium</v>
      </c>
      <c r="P660" t="str">
        <f>_xlfn.XLOOKUP(Orders[[#This Row],[Customer ID]], customers!$A$2:$A$1001, customers!$I$2:$I$1001, "", 0)</f>
        <v>Yes</v>
      </c>
    </row>
    <row r="661" spans="1:16" x14ac:dyDescent="0.3">
      <c r="A661" s="2" t="s">
        <v>4211</v>
      </c>
      <c r="B661" s="8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INDEX(products!$A$2:$G$49, MATCH(orders!$D661, products!$A$2:$A$49, 0), MATCH(orders!I$1, products!$A$1:$G$1, 0))</f>
        <v>Ara</v>
      </c>
      <c r="J661" t="str">
        <f>INDEX(products!$A$2:$G$49, MATCH(orders!$D661, products!$A$2:$A$49, 0), MATCH(orders!J$1, products!$A$1:$G$1, 0))</f>
        <v>D</v>
      </c>
      <c r="K661" s="1">
        <f>INDEX(products!$A$2:$G$49, MATCH(orders!$D661, products!$A$2:$A$49, 0), MATCH(orders!K$1, products!$A$1:$G$1, 0))</f>
        <v>2.5</v>
      </c>
      <c r="L661" s="5">
        <f>INDEX(products!$A$2:$G$49, MATCH(orders!$D661, products!$A$2:$A$49, 0), MATCH(orders!L$1, products!$A$1:$G$1, 0))</f>
        <v>22.884999999999998</v>
      </c>
      <c r="M661" s="10">
        <f t="shared" si="10"/>
        <v>45.769999999999996</v>
      </c>
      <c r="N661" t="str" cm="1">
        <f t="array" ref="N661">_xlfn.IFS(I661 = "Exc", "Excelsa", I661 = "Ara", "Arabica", I661 = "Lib","Liberica",I661 = "Rob", "Robusta")</f>
        <v>Arabica</v>
      </c>
      <c r="O661" t="str" cm="1">
        <f t="array" ref="O661">_xlfn.IFS(J661 = "M", "Medium", J661 = "L", "Light", J661 = "D","Dark")</f>
        <v>Dark</v>
      </c>
      <c r="P661" t="str">
        <f>_xlfn.XLOOKUP(Orders[[#This Row],[Customer ID]], customers!$A$2:$A$1001, customers!$I$2:$I$1001, "", 0)</f>
        <v>Yes</v>
      </c>
    </row>
    <row r="662" spans="1:16" x14ac:dyDescent="0.3">
      <c r="A662" s="2" t="s">
        <v>4217</v>
      </c>
      <c r="B662" s="8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INDEX(products!$A$2:$G$49, MATCH(orders!$D662, products!$A$2:$A$49, 0), MATCH(orders!I$1, products!$A$1:$G$1, 0))</f>
        <v>Exc</v>
      </c>
      <c r="J662" t="str">
        <f>INDEX(products!$A$2:$G$49, MATCH(orders!$D662, products!$A$2:$A$49, 0), MATCH(orders!J$1, products!$A$1:$G$1, 0))</f>
        <v>L</v>
      </c>
      <c r="K662" s="1">
        <f>INDEX(products!$A$2:$G$49, MATCH(orders!$D662, products!$A$2:$A$49, 0), MATCH(orders!K$1, products!$A$1:$G$1, 0))</f>
        <v>0.5</v>
      </c>
      <c r="L662" s="5">
        <f>INDEX(products!$A$2:$G$49, MATCH(orders!$D662, products!$A$2:$A$49, 0), MATCH(orders!L$1, products!$A$1:$G$1, 0))</f>
        <v>8.91</v>
      </c>
      <c r="M662" s="10">
        <f t="shared" si="10"/>
        <v>53.46</v>
      </c>
      <c r="N662" t="str" cm="1">
        <f t="array" ref="N662">_xlfn.IFS(I662 = "Exc", "Excelsa", I662 = "Ara", "Arabica", I662 = "Lib","Liberica",I662 = "Rob", "Robusta")</f>
        <v>Excelsa</v>
      </c>
      <c r="O662" t="str" cm="1">
        <f t="array" ref="O662">_xlfn.IFS(J662 = "M", "Medium", J662 = "L", "Light", J662 = "D","Dark")</f>
        <v>Light</v>
      </c>
      <c r="P662" t="str">
        <f>_xlfn.XLOOKUP(Orders[[#This Row],[Customer ID]], customers!$A$2:$A$1001, customers!$I$2:$I$1001, "", 0)</f>
        <v>No</v>
      </c>
    </row>
    <row r="663" spans="1:16" x14ac:dyDescent="0.3">
      <c r="A663" s="2" t="s">
        <v>4223</v>
      </c>
      <c r="B663" s="8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INDEX(products!$A$2:$G$49, MATCH(orders!$D663, products!$A$2:$A$49, 0), MATCH(orders!I$1, products!$A$1:$G$1, 0))</f>
        <v>Ara</v>
      </c>
      <c r="J663" t="str">
        <f>INDEX(products!$A$2:$G$49, MATCH(orders!$D663, products!$A$2:$A$49, 0), MATCH(orders!J$1, products!$A$1:$G$1, 0))</f>
        <v>M</v>
      </c>
      <c r="K663" s="1">
        <f>INDEX(products!$A$2:$G$49, MATCH(orders!$D663, products!$A$2:$A$49, 0), MATCH(orders!K$1, products!$A$1:$G$1, 0))</f>
        <v>0.2</v>
      </c>
      <c r="L663" s="5">
        <f>INDEX(products!$A$2:$G$49, MATCH(orders!$D663, products!$A$2:$A$49, 0), MATCH(orders!L$1, products!$A$1:$G$1, 0))</f>
        <v>3.375</v>
      </c>
      <c r="M663" s="10">
        <f t="shared" si="10"/>
        <v>20.25</v>
      </c>
      <c r="N663" t="str" cm="1">
        <f t="array" ref="N663">_xlfn.IFS(I663 = "Exc", "Excelsa", I663 = "Ara", "Arabica", I663 = "Lib","Liberica",I663 = "Rob", "Robusta")</f>
        <v>Arabica</v>
      </c>
      <c r="O663" t="str" cm="1">
        <f t="array" ref="O663">_xlfn.IFS(J663 = "M", "Medium", J663 = "L", "Light", J663 = "D","Dark")</f>
        <v>Medium</v>
      </c>
      <c r="P663" t="str">
        <f>_xlfn.XLOOKUP(Orders[[#This Row],[Customer ID]], customers!$A$2:$A$1001, customers!$I$2:$I$1001, "", 0)</f>
        <v>Yes</v>
      </c>
    </row>
    <row r="664" spans="1:16" x14ac:dyDescent="0.3">
      <c r="A664" s="2" t="s">
        <v>4229</v>
      </c>
      <c r="B664" s="8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INDEX(products!$A$2:$G$49, MATCH(orders!$D664, products!$A$2:$A$49, 0), MATCH(orders!I$1, products!$A$1:$G$1, 0))</f>
        <v>Lib</v>
      </c>
      <c r="J664" t="str">
        <f>INDEX(products!$A$2:$G$49, MATCH(orders!$D664, products!$A$2:$A$49, 0), MATCH(orders!J$1, products!$A$1:$G$1, 0))</f>
        <v>D</v>
      </c>
      <c r="K664" s="1">
        <f>INDEX(products!$A$2:$G$49, MATCH(orders!$D664, products!$A$2:$A$49, 0), MATCH(orders!K$1, products!$A$1:$G$1, 0))</f>
        <v>2.5</v>
      </c>
      <c r="L664" s="5">
        <f>INDEX(products!$A$2:$G$49, MATCH(orders!$D664, products!$A$2:$A$49, 0), MATCH(orders!L$1, products!$A$1:$G$1, 0))</f>
        <v>29.784999999999997</v>
      </c>
      <c r="M664" s="10">
        <f t="shared" si="10"/>
        <v>148.92499999999998</v>
      </c>
      <c r="N664" t="str" cm="1">
        <f t="array" ref="N664">_xlfn.IFS(I664 = "Exc", "Excelsa", I664 = "Ara", "Arabica", I664 = "Lib","Liberica",I664 = "Rob", "Robusta")</f>
        <v>Liberica</v>
      </c>
      <c r="O664" t="str" cm="1">
        <f t="array" ref="O664">_xlfn.IFS(J664 = "M", "Medium", J664 = "L", "Light", J664 = "D","Dark")</f>
        <v>Dark</v>
      </c>
      <c r="P664" t="str">
        <f>_xlfn.XLOOKUP(Orders[[#This Row],[Customer ID]], customers!$A$2:$A$1001, customers!$I$2:$I$1001, "", 0)</f>
        <v>No</v>
      </c>
    </row>
    <row r="665" spans="1:16" x14ac:dyDescent="0.3">
      <c r="A665" s="2" t="s">
        <v>4234</v>
      </c>
      <c r="B665" s="8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INDEX(products!$A$2:$G$49, MATCH(orders!$D665, products!$A$2:$A$49, 0), MATCH(orders!I$1, products!$A$1:$G$1, 0))</f>
        <v>Ara</v>
      </c>
      <c r="J665" t="str">
        <f>INDEX(products!$A$2:$G$49, MATCH(orders!$D665, products!$A$2:$A$49, 0), MATCH(orders!J$1, products!$A$1:$G$1, 0))</f>
        <v>M</v>
      </c>
      <c r="K665" s="1">
        <f>INDEX(products!$A$2:$G$49, MATCH(orders!$D665, products!$A$2:$A$49, 0), MATCH(orders!K$1, products!$A$1:$G$1, 0))</f>
        <v>1</v>
      </c>
      <c r="L665" s="5">
        <f>INDEX(products!$A$2:$G$49, MATCH(orders!$D665, products!$A$2:$A$49, 0), MATCH(orders!L$1, products!$A$1:$G$1, 0))</f>
        <v>11.25</v>
      </c>
      <c r="M665" s="10">
        <f t="shared" si="10"/>
        <v>67.5</v>
      </c>
      <c r="N665" t="str" cm="1">
        <f t="array" ref="N665">_xlfn.IFS(I665 = "Exc", "Excelsa", I665 = "Ara", "Arabica", I665 = "Lib","Liberica",I665 = "Rob", "Robusta")</f>
        <v>Arabica</v>
      </c>
      <c r="O665" t="str" cm="1">
        <f t="array" ref="O665">_xlfn.IFS(J665 = "M", "Medium", J665 = "L", "Light", J665 = "D","Dark")</f>
        <v>Medium</v>
      </c>
      <c r="P665" t="str">
        <f>_xlfn.XLOOKUP(Orders[[#This Row],[Customer ID]], customers!$A$2:$A$1001, customers!$I$2:$I$1001, "", 0)</f>
        <v>No</v>
      </c>
    </row>
    <row r="666" spans="1:16" x14ac:dyDescent="0.3">
      <c r="A666" s="2" t="s">
        <v>4239</v>
      </c>
      <c r="B666" s="8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INDEX(products!$A$2:$G$49, MATCH(orders!$D666, products!$A$2:$A$49, 0), MATCH(orders!I$1, products!$A$1:$G$1, 0))</f>
        <v>Exc</v>
      </c>
      <c r="J666" t="str">
        <f>INDEX(products!$A$2:$G$49, MATCH(orders!$D666, products!$A$2:$A$49, 0), MATCH(orders!J$1, products!$A$1:$G$1, 0))</f>
        <v>D</v>
      </c>
      <c r="K666" s="1">
        <f>INDEX(products!$A$2:$G$49, MATCH(orders!$D666, products!$A$2:$A$49, 0), MATCH(orders!K$1, products!$A$1:$G$1, 0))</f>
        <v>1</v>
      </c>
      <c r="L666" s="5">
        <f>INDEX(products!$A$2:$G$49, MATCH(orders!$D666, products!$A$2:$A$49, 0), MATCH(orders!L$1, products!$A$1:$G$1, 0))</f>
        <v>12.15</v>
      </c>
      <c r="M666" s="10">
        <f t="shared" si="10"/>
        <v>72.900000000000006</v>
      </c>
      <c r="N666" t="str" cm="1">
        <f t="array" ref="N666">_xlfn.IFS(I666 = "Exc", "Excelsa", I666 = "Ara", "Arabica", I666 = "Lib","Liberica",I666 = "Rob", "Robusta")</f>
        <v>Excelsa</v>
      </c>
      <c r="O666" t="str" cm="1">
        <f t="array" ref="O666">_xlfn.IFS(J666 = "M", "Medium", J666 = "L", "Light", J666 = "D","Dark")</f>
        <v>Dark</v>
      </c>
      <c r="P666" t="str">
        <f>_xlfn.XLOOKUP(Orders[[#This Row],[Customer ID]], customers!$A$2:$A$1001, customers!$I$2:$I$1001, "", 0)</f>
        <v>No</v>
      </c>
    </row>
    <row r="667" spans="1:16" x14ac:dyDescent="0.3">
      <c r="A667" s="2" t="s">
        <v>4239</v>
      </c>
      <c r="B667" s="8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INDEX(products!$A$2:$G$49, MATCH(orders!$D667, products!$A$2:$A$49, 0), MATCH(orders!I$1, products!$A$1:$G$1, 0))</f>
        <v>Lib</v>
      </c>
      <c r="J667" t="str">
        <f>INDEX(products!$A$2:$G$49, MATCH(orders!$D667, products!$A$2:$A$49, 0), MATCH(orders!J$1, products!$A$1:$G$1, 0))</f>
        <v>D</v>
      </c>
      <c r="K667" s="1">
        <f>INDEX(products!$A$2:$G$49, MATCH(orders!$D667, products!$A$2:$A$49, 0), MATCH(orders!K$1, products!$A$1:$G$1, 0))</f>
        <v>0.2</v>
      </c>
      <c r="L667" s="5">
        <f>INDEX(products!$A$2:$G$49, MATCH(orders!$D667, products!$A$2:$A$49, 0), MATCH(orders!L$1, products!$A$1:$G$1, 0))</f>
        <v>3.8849999999999998</v>
      </c>
      <c r="M667" s="10">
        <f t="shared" si="10"/>
        <v>7.77</v>
      </c>
      <c r="N667" t="str" cm="1">
        <f t="array" ref="N667">_xlfn.IFS(I667 = "Exc", "Excelsa", I667 = "Ara", "Arabica", I667 = "Lib","Liberica",I667 = "Rob", "Robusta")</f>
        <v>Liberica</v>
      </c>
      <c r="O667" t="str" cm="1">
        <f t="array" ref="O667">_xlfn.IFS(J667 = "M", "Medium", J667 = "L", "Light", J667 = "D","Dark")</f>
        <v>Dark</v>
      </c>
      <c r="P667" t="str">
        <f>_xlfn.XLOOKUP(Orders[[#This Row],[Customer ID]], customers!$A$2:$A$1001, customers!$I$2:$I$1001, "", 0)</f>
        <v>No</v>
      </c>
    </row>
    <row r="668" spans="1:16" x14ac:dyDescent="0.3">
      <c r="A668" s="2" t="s">
        <v>4250</v>
      </c>
      <c r="B668" s="8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INDEX(products!$A$2:$G$49, MATCH(orders!$D668, products!$A$2:$A$49, 0), MATCH(orders!I$1, products!$A$1:$G$1, 0))</f>
        <v>Ara</v>
      </c>
      <c r="J668" t="str">
        <f>INDEX(products!$A$2:$G$49, MATCH(orders!$D668, products!$A$2:$A$49, 0), MATCH(orders!J$1, products!$A$1:$G$1, 0))</f>
        <v>D</v>
      </c>
      <c r="K668" s="1">
        <f>INDEX(products!$A$2:$G$49, MATCH(orders!$D668, products!$A$2:$A$49, 0), MATCH(orders!K$1, products!$A$1:$G$1, 0))</f>
        <v>2.5</v>
      </c>
      <c r="L668" s="5">
        <f>INDEX(products!$A$2:$G$49, MATCH(orders!$D668, products!$A$2:$A$49, 0), MATCH(orders!L$1, products!$A$1:$G$1, 0))</f>
        <v>22.884999999999998</v>
      </c>
      <c r="M668" s="10">
        <f t="shared" si="10"/>
        <v>91.539999999999992</v>
      </c>
      <c r="N668" t="str" cm="1">
        <f t="array" ref="N668">_xlfn.IFS(I668 = "Exc", "Excelsa", I668 = "Ara", "Arabica", I668 = "Lib","Liberica",I668 = "Rob", "Robusta")</f>
        <v>Arabica</v>
      </c>
      <c r="O668" t="str" cm="1">
        <f t="array" ref="O668">_xlfn.IFS(J668 = "M", "Medium", J668 = "L", "Light", J668 = "D","Dark")</f>
        <v>Dark</v>
      </c>
      <c r="P668" t="str">
        <f>_xlfn.XLOOKUP(Orders[[#This Row],[Customer ID]], customers!$A$2:$A$1001, customers!$I$2:$I$1001, "", 0)</f>
        <v>No</v>
      </c>
    </row>
    <row r="669" spans="1:16" x14ac:dyDescent="0.3">
      <c r="A669" s="2" t="s">
        <v>4256</v>
      </c>
      <c r="B669" s="8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INDEX(products!$A$2:$G$49, MATCH(orders!$D669, products!$A$2:$A$49, 0), MATCH(orders!I$1, products!$A$1:$G$1, 0))</f>
        <v>Ara</v>
      </c>
      <c r="J669" t="str">
        <f>INDEX(products!$A$2:$G$49, MATCH(orders!$D669, products!$A$2:$A$49, 0), MATCH(orders!J$1, products!$A$1:$G$1, 0))</f>
        <v>D</v>
      </c>
      <c r="K669" s="1">
        <f>INDEX(products!$A$2:$G$49, MATCH(orders!$D669, products!$A$2:$A$49, 0), MATCH(orders!K$1, products!$A$1:$G$1, 0))</f>
        <v>1</v>
      </c>
      <c r="L669" s="5">
        <f>INDEX(products!$A$2:$G$49, MATCH(orders!$D669, products!$A$2:$A$49, 0), MATCH(orders!L$1, products!$A$1:$G$1, 0))</f>
        <v>9.9499999999999993</v>
      </c>
      <c r="M669" s="10">
        <f t="shared" si="10"/>
        <v>59.699999999999996</v>
      </c>
      <c r="N669" t="str" cm="1">
        <f t="array" ref="N669">_xlfn.IFS(I669 = "Exc", "Excelsa", I669 = "Ara", "Arabica", I669 = "Lib","Liberica",I669 = "Rob", "Robusta")</f>
        <v>Arabica</v>
      </c>
      <c r="O669" t="str" cm="1">
        <f t="array" ref="O669">_xlfn.IFS(J669 = "M", "Medium", J669 = "L", "Light", J669 = "D","Dark")</f>
        <v>Dark</v>
      </c>
      <c r="P669" t="str">
        <f>_xlfn.XLOOKUP(Orders[[#This Row],[Customer ID]], customers!$A$2:$A$1001, customers!$I$2:$I$1001, "", 0)</f>
        <v>No</v>
      </c>
    </row>
    <row r="670" spans="1:16" x14ac:dyDescent="0.3">
      <c r="A670" s="2" t="s">
        <v>4262</v>
      </c>
      <c r="B670" s="8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INDEX(products!$A$2:$G$49, MATCH(orders!$D670, products!$A$2:$A$49, 0), MATCH(orders!I$1, products!$A$1:$G$1, 0))</f>
        <v>Rob</v>
      </c>
      <c r="J670" t="str">
        <f>INDEX(products!$A$2:$G$49, MATCH(orders!$D670, products!$A$2:$A$49, 0), MATCH(orders!J$1, products!$A$1:$G$1, 0))</f>
        <v>L</v>
      </c>
      <c r="K670" s="1">
        <f>INDEX(products!$A$2:$G$49, MATCH(orders!$D670, products!$A$2:$A$49, 0), MATCH(orders!K$1, products!$A$1:$G$1, 0))</f>
        <v>2.5</v>
      </c>
      <c r="L670" s="5">
        <f>INDEX(products!$A$2:$G$49, MATCH(orders!$D670, products!$A$2:$A$49, 0), MATCH(orders!L$1, products!$A$1:$G$1, 0))</f>
        <v>27.484999999999996</v>
      </c>
      <c r="M670" s="10">
        <f t="shared" si="10"/>
        <v>137.42499999999998</v>
      </c>
      <c r="N670" t="str" cm="1">
        <f t="array" ref="N670">_xlfn.IFS(I670 = "Exc", "Excelsa", I670 = "Ara", "Arabica", I670 = "Lib","Liberica",I670 = "Rob", "Robusta")</f>
        <v>Robusta</v>
      </c>
      <c r="O670" t="str" cm="1">
        <f t="array" ref="O670">_xlfn.IFS(J670 = "M", "Medium", J670 = "L", "Light", J670 = "D","Dark")</f>
        <v>Light</v>
      </c>
      <c r="P670" t="str">
        <f>_xlfn.XLOOKUP(Orders[[#This Row],[Customer ID]], customers!$A$2:$A$1001, customers!$I$2:$I$1001, "", 0)</f>
        <v>Yes</v>
      </c>
    </row>
    <row r="671" spans="1:16" x14ac:dyDescent="0.3">
      <c r="A671" s="2" t="s">
        <v>4268</v>
      </c>
      <c r="B671" s="8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INDEX(products!$A$2:$G$49, MATCH(orders!$D671, products!$A$2:$A$49, 0), MATCH(orders!I$1, products!$A$1:$G$1, 0))</f>
        <v>Lib</v>
      </c>
      <c r="J671" t="str">
        <f>INDEX(products!$A$2:$G$49, MATCH(orders!$D671, products!$A$2:$A$49, 0), MATCH(orders!J$1, products!$A$1:$G$1, 0))</f>
        <v>M</v>
      </c>
      <c r="K671" s="1">
        <f>INDEX(products!$A$2:$G$49, MATCH(orders!$D671, products!$A$2:$A$49, 0), MATCH(orders!K$1, products!$A$1:$G$1, 0))</f>
        <v>2.5</v>
      </c>
      <c r="L671" s="5">
        <f>INDEX(products!$A$2:$G$49, MATCH(orders!$D671, products!$A$2:$A$49, 0), MATCH(orders!L$1, products!$A$1:$G$1, 0))</f>
        <v>33.464999999999996</v>
      </c>
      <c r="M671" s="10">
        <f t="shared" si="10"/>
        <v>66.929999999999993</v>
      </c>
      <c r="N671" t="str" cm="1">
        <f t="array" ref="N671">_xlfn.IFS(I671 = "Exc", "Excelsa", I671 = "Ara", "Arabica", I671 = "Lib","Liberica",I671 = "Rob", "Robusta")</f>
        <v>Liberica</v>
      </c>
      <c r="O671" t="str" cm="1">
        <f t="array" ref="O671">_xlfn.IFS(J671 = "M", "Medium", J671 = "L", "Light", J671 = "D","Dark")</f>
        <v>Medium</v>
      </c>
      <c r="P671" t="str">
        <f>_xlfn.XLOOKUP(Orders[[#This Row],[Customer ID]], customers!$A$2:$A$1001, customers!$I$2:$I$1001, "", 0)</f>
        <v>No</v>
      </c>
    </row>
    <row r="672" spans="1:16" x14ac:dyDescent="0.3">
      <c r="A672" s="2" t="s">
        <v>4274</v>
      </c>
      <c r="B672" s="8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INDEX(products!$A$2:$G$49, MATCH(orders!$D672, products!$A$2:$A$49, 0), MATCH(orders!I$1, products!$A$1:$G$1, 0))</f>
        <v>Lib</v>
      </c>
      <c r="J672" t="str">
        <f>INDEX(products!$A$2:$G$49, MATCH(orders!$D672, products!$A$2:$A$49, 0), MATCH(orders!J$1, products!$A$1:$G$1, 0))</f>
        <v>M</v>
      </c>
      <c r="K672" s="1">
        <f>INDEX(products!$A$2:$G$49, MATCH(orders!$D672, products!$A$2:$A$49, 0), MATCH(orders!K$1, products!$A$1:$G$1, 0))</f>
        <v>0.2</v>
      </c>
      <c r="L672" s="5">
        <f>INDEX(products!$A$2:$G$49, MATCH(orders!$D672, products!$A$2:$A$49, 0), MATCH(orders!L$1, products!$A$1:$G$1, 0))</f>
        <v>4.3650000000000002</v>
      </c>
      <c r="M672" s="10">
        <f t="shared" si="10"/>
        <v>13.095000000000001</v>
      </c>
      <c r="N672" t="str" cm="1">
        <f t="array" ref="N672">_xlfn.IFS(I672 = "Exc", "Excelsa", I672 = "Ara", "Arabica", I672 = "Lib","Liberica",I672 = "Rob", "Robusta")</f>
        <v>Liberica</v>
      </c>
      <c r="O672" t="str" cm="1">
        <f t="array" ref="O672">_xlfn.IFS(J672 = "M", "Medium", J672 = "L", "Light", J672 = "D","Dark")</f>
        <v>Medium</v>
      </c>
      <c r="P672" t="str">
        <f>_xlfn.XLOOKUP(Orders[[#This Row],[Customer ID]], customers!$A$2:$A$1001, customers!$I$2:$I$1001, "", 0)</f>
        <v>Yes</v>
      </c>
    </row>
    <row r="673" spans="1:16" x14ac:dyDescent="0.3">
      <c r="A673" s="2" t="s">
        <v>4280</v>
      </c>
      <c r="B673" s="8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INDEX(products!$A$2:$G$49, MATCH(orders!$D673, products!$A$2:$A$49, 0), MATCH(orders!I$1, products!$A$1:$G$1, 0))</f>
        <v>Rob</v>
      </c>
      <c r="J673" t="str">
        <f>INDEX(products!$A$2:$G$49, MATCH(orders!$D673, products!$A$2:$A$49, 0), MATCH(orders!J$1, products!$A$1:$G$1, 0))</f>
        <v>L</v>
      </c>
      <c r="K673" s="1">
        <f>INDEX(products!$A$2:$G$49, MATCH(orders!$D673, products!$A$2:$A$49, 0), MATCH(orders!K$1, products!$A$1:$G$1, 0))</f>
        <v>1</v>
      </c>
      <c r="L673" s="5">
        <f>INDEX(products!$A$2:$G$49, MATCH(orders!$D673, products!$A$2:$A$49, 0), MATCH(orders!L$1, products!$A$1:$G$1, 0))</f>
        <v>11.95</v>
      </c>
      <c r="M673" s="10">
        <f t="shared" si="10"/>
        <v>59.75</v>
      </c>
      <c r="N673" t="str" cm="1">
        <f t="array" ref="N673">_xlfn.IFS(I673 = "Exc", "Excelsa", I673 = "Ara", "Arabica", I673 = "Lib","Liberica",I673 = "Rob", "Robusta")</f>
        <v>Robusta</v>
      </c>
      <c r="O673" t="str" cm="1">
        <f t="array" ref="O673">_xlfn.IFS(J673 = "M", "Medium", J673 = "L", "Light", J673 = "D","Dark")</f>
        <v>Light</v>
      </c>
      <c r="P673" t="str">
        <f>_xlfn.XLOOKUP(Orders[[#This Row],[Customer ID]], customers!$A$2:$A$1001, customers!$I$2:$I$1001, "", 0)</f>
        <v>No</v>
      </c>
    </row>
    <row r="674" spans="1:16" x14ac:dyDescent="0.3">
      <c r="A674" s="2" t="s">
        <v>4286</v>
      </c>
      <c r="B674" s="8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INDEX(products!$A$2:$G$49, MATCH(orders!$D674, products!$A$2:$A$49, 0), MATCH(orders!I$1, products!$A$1:$G$1, 0))</f>
        <v>Lib</v>
      </c>
      <c r="J674" t="str">
        <f>INDEX(products!$A$2:$G$49, MATCH(orders!$D674, products!$A$2:$A$49, 0), MATCH(orders!J$1, products!$A$1:$G$1, 0))</f>
        <v>M</v>
      </c>
      <c r="K674" s="1">
        <f>INDEX(products!$A$2:$G$49, MATCH(orders!$D674, products!$A$2:$A$49, 0), MATCH(orders!K$1, products!$A$1:$G$1, 0))</f>
        <v>0.5</v>
      </c>
      <c r="L674" s="5">
        <f>INDEX(products!$A$2:$G$49, MATCH(orders!$D674, products!$A$2:$A$49, 0), MATCH(orders!L$1, products!$A$1:$G$1, 0))</f>
        <v>8.73</v>
      </c>
      <c r="M674" s="10">
        <f t="shared" si="10"/>
        <v>43.650000000000006</v>
      </c>
      <c r="N674" t="str" cm="1">
        <f t="array" ref="N674">_xlfn.IFS(I674 = "Exc", "Excelsa", I674 = "Ara", "Arabica", I674 = "Lib","Liberica",I674 = "Rob", "Robusta")</f>
        <v>Liberica</v>
      </c>
      <c r="O674" t="str" cm="1">
        <f t="array" ref="O674">_xlfn.IFS(J674 = "M", "Medium", J674 = "L", "Light", J674 = "D","Dark")</f>
        <v>Medium</v>
      </c>
      <c r="P674" t="str">
        <f>_xlfn.XLOOKUP(Orders[[#This Row],[Customer ID]], customers!$A$2:$A$1001, customers!$I$2:$I$1001, "", 0)</f>
        <v>Yes</v>
      </c>
    </row>
    <row r="675" spans="1:16" x14ac:dyDescent="0.3">
      <c r="A675" s="2" t="s">
        <v>4291</v>
      </c>
      <c r="B675" s="8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INDEX(products!$A$2:$G$49, MATCH(orders!$D675, products!$A$2:$A$49, 0), MATCH(orders!I$1, products!$A$1:$G$1, 0))</f>
        <v>Exc</v>
      </c>
      <c r="J675" t="str">
        <f>INDEX(products!$A$2:$G$49, MATCH(orders!$D675, products!$A$2:$A$49, 0), MATCH(orders!J$1, products!$A$1:$G$1, 0))</f>
        <v>M</v>
      </c>
      <c r="K675" s="1">
        <f>INDEX(products!$A$2:$G$49, MATCH(orders!$D675, products!$A$2:$A$49, 0), MATCH(orders!K$1, products!$A$1:$G$1, 0))</f>
        <v>1</v>
      </c>
      <c r="L675" s="5">
        <f>INDEX(products!$A$2:$G$49, MATCH(orders!$D675, products!$A$2:$A$49, 0), MATCH(orders!L$1, products!$A$1:$G$1, 0))</f>
        <v>13.75</v>
      </c>
      <c r="M675" s="10">
        <f t="shared" si="10"/>
        <v>82.5</v>
      </c>
      <c r="N675" t="str" cm="1">
        <f t="array" ref="N675">_xlfn.IFS(I675 = "Exc", "Excelsa", I675 = "Ara", "Arabica", I675 = "Lib","Liberica",I675 = "Rob", "Robusta")</f>
        <v>Excelsa</v>
      </c>
      <c r="O675" t="str" cm="1">
        <f t="array" ref="O675">_xlfn.IFS(J675 = "M", "Medium", J675 = "L", "Light", J675 = "D","Dark")</f>
        <v>Medium</v>
      </c>
      <c r="P675" t="str">
        <f>_xlfn.XLOOKUP(Orders[[#This Row],[Customer ID]], customers!$A$2:$A$1001, customers!$I$2:$I$1001, "", 0)</f>
        <v>Yes</v>
      </c>
    </row>
    <row r="676" spans="1:16" x14ac:dyDescent="0.3">
      <c r="A676" s="2" t="s">
        <v>4297</v>
      </c>
      <c r="B676" s="8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INDEX(products!$A$2:$G$49, MATCH(orders!$D676, products!$A$2:$A$49, 0), MATCH(orders!I$1, products!$A$1:$G$1, 0))</f>
        <v>Ara</v>
      </c>
      <c r="J676" t="str">
        <f>INDEX(products!$A$2:$G$49, MATCH(orders!$D676, products!$A$2:$A$49, 0), MATCH(orders!J$1, products!$A$1:$G$1, 0))</f>
        <v>L</v>
      </c>
      <c r="K676" s="1">
        <f>INDEX(products!$A$2:$G$49, MATCH(orders!$D676, products!$A$2:$A$49, 0), MATCH(orders!K$1, products!$A$1:$G$1, 0))</f>
        <v>2.5</v>
      </c>
      <c r="L676" s="5">
        <f>INDEX(products!$A$2:$G$49, MATCH(orders!$D676, products!$A$2:$A$49, 0), MATCH(orders!L$1, products!$A$1:$G$1, 0))</f>
        <v>29.784999999999997</v>
      </c>
      <c r="M676" s="10">
        <f t="shared" si="10"/>
        <v>178.70999999999998</v>
      </c>
      <c r="N676" t="str" cm="1">
        <f t="array" ref="N676">_xlfn.IFS(I676 = "Exc", "Excelsa", I676 = "Ara", "Arabica", I676 = "Lib","Liberica",I676 = "Rob", "Robusta")</f>
        <v>Arabica</v>
      </c>
      <c r="O676" t="str" cm="1">
        <f t="array" ref="O676">_xlfn.IFS(J676 = "M", "Medium", J676 = "L", "Light", J676 = "D","Dark")</f>
        <v>Light</v>
      </c>
      <c r="P676" t="str">
        <f>_xlfn.XLOOKUP(Orders[[#This Row],[Customer ID]], customers!$A$2:$A$1001, customers!$I$2:$I$1001, "", 0)</f>
        <v>Yes</v>
      </c>
    </row>
    <row r="677" spans="1:16" x14ac:dyDescent="0.3">
      <c r="A677" s="2" t="s">
        <v>4303</v>
      </c>
      <c r="B677" s="8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INDEX(products!$A$2:$G$49, MATCH(orders!$D677, products!$A$2:$A$49, 0), MATCH(orders!I$1, products!$A$1:$G$1, 0))</f>
        <v>Lib</v>
      </c>
      <c r="J677" t="str">
        <f>INDEX(products!$A$2:$G$49, MATCH(orders!$D677, products!$A$2:$A$49, 0), MATCH(orders!J$1, products!$A$1:$G$1, 0))</f>
        <v>D</v>
      </c>
      <c r="K677" s="1">
        <f>INDEX(products!$A$2:$G$49, MATCH(orders!$D677, products!$A$2:$A$49, 0), MATCH(orders!K$1, products!$A$1:$G$1, 0))</f>
        <v>2.5</v>
      </c>
      <c r="L677" s="5">
        <f>INDEX(products!$A$2:$G$49, MATCH(orders!$D677, products!$A$2:$A$49, 0), MATCH(orders!L$1, products!$A$1:$G$1, 0))</f>
        <v>29.784999999999997</v>
      </c>
      <c r="M677" s="10">
        <f t="shared" si="10"/>
        <v>119.13999999999999</v>
      </c>
      <c r="N677" t="str" cm="1">
        <f t="array" ref="N677">_xlfn.IFS(I677 = "Exc", "Excelsa", I677 = "Ara", "Arabica", I677 = "Lib","Liberica",I677 = "Rob", "Robusta")</f>
        <v>Liberica</v>
      </c>
      <c r="O677" t="str" cm="1">
        <f t="array" ref="O677">_xlfn.IFS(J677 = "M", "Medium", J677 = "L", "Light", J677 = "D","Dark")</f>
        <v>Dark</v>
      </c>
      <c r="P677" t="str">
        <f>_xlfn.XLOOKUP(Orders[[#This Row],[Customer ID]], customers!$A$2:$A$1001, customers!$I$2:$I$1001, "", 0)</f>
        <v>Yes</v>
      </c>
    </row>
    <row r="678" spans="1:16" x14ac:dyDescent="0.3">
      <c r="A678" s="2" t="s">
        <v>4308</v>
      </c>
      <c r="B678" s="8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INDEX(products!$A$2:$G$49, MATCH(orders!$D678, products!$A$2:$A$49, 0), MATCH(orders!I$1, products!$A$1:$G$1, 0))</f>
        <v>Lib</v>
      </c>
      <c r="J678" t="str">
        <f>INDEX(products!$A$2:$G$49, MATCH(orders!$D678, products!$A$2:$A$49, 0), MATCH(orders!J$1, products!$A$1:$G$1, 0))</f>
        <v>L</v>
      </c>
      <c r="K678" s="1">
        <f>INDEX(products!$A$2:$G$49, MATCH(orders!$D678, products!$A$2:$A$49, 0), MATCH(orders!K$1, products!$A$1:$G$1, 0))</f>
        <v>0.5</v>
      </c>
      <c r="L678" s="5">
        <f>INDEX(products!$A$2:$G$49, MATCH(orders!$D678, products!$A$2:$A$49, 0), MATCH(orders!L$1, products!$A$1:$G$1, 0))</f>
        <v>9.51</v>
      </c>
      <c r="M678" s="10">
        <f t="shared" si="10"/>
        <v>47.55</v>
      </c>
      <c r="N678" t="str" cm="1">
        <f t="array" ref="N678">_xlfn.IFS(I678 = "Exc", "Excelsa", I678 = "Ara", "Arabica", I678 = "Lib","Liberica",I678 = "Rob", "Robusta")</f>
        <v>Liberica</v>
      </c>
      <c r="O678" t="str" cm="1">
        <f t="array" ref="O678">_xlfn.IFS(J678 = "M", "Medium", J678 = "L", "Light", J678 = "D","Dark")</f>
        <v>Light</v>
      </c>
      <c r="P678" t="str">
        <f>_xlfn.XLOOKUP(Orders[[#This Row],[Customer ID]], customers!$A$2:$A$1001, customers!$I$2:$I$1001, "", 0)</f>
        <v>No</v>
      </c>
    </row>
    <row r="679" spans="1:16" x14ac:dyDescent="0.3">
      <c r="A679" s="2" t="s">
        <v>4313</v>
      </c>
      <c r="B679" s="8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INDEX(products!$A$2:$G$49, MATCH(orders!$D679, products!$A$2:$A$49, 0), MATCH(orders!I$1, products!$A$1:$G$1, 0))</f>
        <v>Lib</v>
      </c>
      <c r="J679" t="str">
        <f>INDEX(products!$A$2:$G$49, MATCH(orders!$D679, products!$A$2:$A$49, 0), MATCH(orders!J$1, products!$A$1:$G$1, 0))</f>
        <v>M</v>
      </c>
      <c r="K679" s="1">
        <f>INDEX(products!$A$2:$G$49, MATCH(orders!$D679, products!$A$2:$A$49, 0), MATCH(orders!K$1, products!$A$1:$G$1, 0))</f>
        <v>0.5</v>
      </c>
      <c r="L679" s="5">
        <f>INDEX(products!$A$2:$G$49, MATCH(orders!$D679, products!$A$2:$A$49, 0), MATCH(orders!L$1, products!$A$1:$G$1, 0))</f>
        <v>8.73</v>
      </c>
      <c r="M679" s="10">
        <f t="shared" si="10"/>
        <v>43.650000000000006</v>
      </c>
      <c r="N679" t="str" cm="1">
        <f t="array" ref="N679">_xlfn.IFS(I679 = "Exc", "Excelsa", I679 = "Ara", "Arabica", I679 = "Lib","Liberica",I679 = "Rob", "Robusta")</f>
        <v>Liberica</v>
      </c>
      <c r="O679" t="str" cm="1">
        <f t="array" ref="O679">_xlfn.IFS(J679 = "M", "Medium", J679 = "L", "Light", J679 = "D","Dark")</f>
        <v>Medium</v>
      </c>
      <c r="P679" t="str">
        <f>_xlfn.XLOOKUP(Orders[[#This Row],[Customer ID]], customers!$A$2:$A$1001, customers!$I$2:$I$1001, "", 0)</f>
        <v>No</v>
      </c>
    </row>
    <row r="680" spans="1:16" x14ac:dyDescent="0.3">
      <c r="A680" s="2" t="s">
        <v>4319</v>
      </c>
      <c r="B680" s="8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INDEX(products!$A$2:$G$49, MATCH(orders!$D680, products!$A$2:$A$49, 0), MATCH(orders!I$1, products!$A$1:$G$1, 0))</f>
        <v>Ara</v>
      </c>
      <c r="J680" t="str">
        <f>INDEX(products!$A$2:$G$49, MATCH(orders!$D680, products!$A$2:$A$49, 0), MATCH(orders!J$1, products!$A$1:$G$1, 0))</f>
        <v>L</v>
      </c>
      <c r="K680" s="1">
        <f>INDEX(products!$A$2:$G$49, MATCH(orders!$D680, products!$A$2:$A$49, 0), MATCH(orders!K$1, products!$A$1:$G$1, 0))</f>
        <v>2.5</v>
      </c>
      <c r="L680" s="5">
        <f>INDEX(products!$A$2:$G$49, MATCH(orders!$D680, products!$A$2:$A$49, 0), MATCH(orders!L$1, products!$A$1:$G$1, 0))</f>
        <v>29.784999999999997</v>
      </c>
      <c r="M680" s="10">
        <f t="shared" si="10"/>
        <v>178.70999999999998</v>
      </c>
      <c r="N680" t="str" cm="1">
        <f t="array" ref="N680">_xlfn.IFS(I680 = "Exc", "Excelsa", I680 = "Ara", "Arabica", I680 = "Lib","Liberica",I680 = "Rob", "Robusta")</f>
        <v>Arabica</v>
      </c>
      <c r="O680" t="str" cm="1">
        <f t="array" ref="O680">_xlfn.IFS(J680 = "M", "Medium", J680 = "L", "Light", J680 = "D","Dark")</f>
        <v>Light</v>
      </c>
      <c r="P680" t="str">
        <f>_xlfn.XLOOKUP(Orders[[#This Row],[Customer ID]], customers!$A$2:$A$1001, customers!$I$2:$I$1001, "", 0)</f>
        <v>Yes</v>
      </c>
    </row>
    <row r="681" spans="1:16" x14ac:dyDescent="0.3">
      <c r="A681" s="2" t="s">
        <v>4325</v>
      </c>
      <c r="B681" s="8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INDEX(products!$A$2:$G$49, MATCH(orders!$D681, products!$A$2:$A$49, 0), MATCH(orders!I$1, products!$A$1:$G$1, 0))</f>
        <v>Rob</v>
      </c>
      <c r="J681" t="str">
        <f>INDEX(products!$A$2:$G$49, MATCH(orders!$D681, products!$A$2:$A$49, 0), MATCH(orders!J$1, products!$A$1:$G$1, 0))</f>
        <v>L</v>
      </c>
      <c r="K681" s="1">
        <f>INDEX(products!$A$2:$G$49, MATCH(orders!$D681, products!$A$2:$A$49, 0), MATCH(orders!K$1, products!$A$1:$G$1, 0))</f>
        <v>2.5</v>
      </c>
      <c r="L681" s="5">
        <f>INDEX(products!$A$2:$G$49, MATCH(orders!$D681, products!$A$2:$A$49, 0), MATCH(orders!L$1, products!$A$1:$G$1, 0))</f>
        <v>27.484999999999996</v>
      </c>
      <c r="M681" s="10">
        <f t="shared" si="10"/>
        <v>27.484999999999996</v>
      </c>
      <c r="N681" t="str" cm="1">
        <f t="array" ref="N681">_xlfn.IFS(I681 = "Exc", "Excelsa", I681 = "Ara", "Arabica", I681 = "Lib","Liberica",I681 = "Rob", "Robusta")</f>
        <v>Robusta</v>
      </c>
      <c r="O681" t="str" cm="1">
        <f t="array" ref="O681">_xlfn.IFS(J681 = "M", "Medium", J681 = "L", "Light", J681 = "D","Dark")</f>
        <v>Light</v>
      </c>
      <c r="P681" t="str">
        <f>_xlfn.XLOOKUP(Orders[[#This Row],[Customer ID]], customers!$A$2:$A$1001, customers!$I$2:$I$1001, "", 0)</f>
        <v>No</v>
      </c>
    </row>
    <row r="682" spans="1:16" x14ac:dyDescent="0.3">
      <c r="A682" s="2" t="s">
        <v>4331</v>
      </c>
      <c r="B682" s="8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INDEX(products!$A$2:$G$49, MATCH(orders!$D682, products!$A$2:$A$49, 0), MATCH(orders!I$1, products!$A$1:$G$1, 0))</f>
        <v>Ara</v>
      </c>
      <c r="J682" t="str">
        <f>INDEX(products!$A$2:$G$49, MATCH(orders!$D682, products!$A$2:$A$49, 0), MATCH(orders!J$1, products!$A$1:$G$1, 0))</f>
        <v>M</v>
      </c>
      <c r="K682" s="1">
        <f>INDEX(products!$A$2:$G$49, MATCH(orders!$D682, products!$A$2:$A$49, 0), MATCH(orders!K$1, products!$A$1:$G$1, 0))</f>
        <v>1</v>
      </c>
      <c r="L682" s="5">
        <f>INDEX(products!$A$2:$G$49, MATCH(orders!$D682, products!$A$2:$A$49, 0), MATCH(orders!L$1, products!$A$1:$G$1, 0))</f>
        <v>11.25</v>
      </c>
      <c r="M682" s="10">
        <f t="shared" si="10"/>
        <v>56.25</v>
      </c>
      <c r="N682" t="str" cm="1">
        <f t="array" ref="N682">_xlfn.IFS(I682 = "Exc", "Excelsa", I682 = "Ara", "Arabica", I682 = "Lib","Liberica",I682 = "Rob", "Robusta")</f>
        <v>Arabica</v>
      </c>
      <c r="O682" t="str" cm="1">
        <f t="array" ref="O682">_xlfn.IFS(J682 = "M", "Medium", J682 = "L", "Light", J682 = "D","Dark")</f>
        <v>Medium</v>
      </c>
      <c r="P682" t="str">
        <f>_xlfn.XLOOKUP(Orders[[#This Row],[Customer ID]], customers!$A$2:$A$1001, customers!$I$2:$I$1001, "", 0)</f>
        <v>No</v>
      </c>
    </row>
    <row r="683" spans="1:16" x14ac:dyDescent="0.3">
      <c r="A683" s="2" t="s">
        <v>4336</v>
      </c>
      <c r="B683" s="8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INDEX(products!$A$2:$G$49, MATCH(orders!$D683, products!$A$2:$A$49, 0), MATCH(orders!I$1, products!$A$1:$G$1, 0))</f>
        <v>Lib</v>
      </c>
      <c r="J683" t="str">
        <f>INDEX(products!$A$2:$G$49, MATCH(orders!$D683, products!$A$2:$A$49, 0), MATCH(orders!J$1, products!$A$1:$G$1, 0))</f>
        <v>L</v>
      </c>
      <c r="K683" s="1">
        <f>INDEX(products!$A$2:$G$49, MATCH(orders!$D683, products!$A$2:$A$49, 0), MATCH(orders!K$1, products!$A$1:$G$1, 0))</f>
        <v>0.2</v>
      </c>
      <c r="L683" s="5">
        <f>INDEX(products!$A$2:$G$49, MATCH(orders!$D683, products!$A$2:$A$49, 0), MATCH(orders!L$1, products!$A$1:$G$1, 0))</f>
        <v>4.7549999999999999</v>
      </c>
      <c r="M683" s="10">
        <f t="shared" si="10"/>
        <v>9.51</v>
      </c>
      <c r="N683" t="str" cm="1">
        <f t="array" ref="N683">_xlfn.IFS(I683 = "Exc", "Excelsa", I683 = "Ara", "Arabica", I683 = "Lib","Liberica",I683 = "Rob", "Robusta")</f>
        <v>Liberica</v>
      </c>
      <c r="O683" t="str" cm="1">
        <f t="array" ref="O683">_xlfn.IFS(J683 = "M", "Medium", J683 = "L", "Light", J683 = "D","Dark")</f>
        <v>Light</v>
      </c>
      <c r="P683" t="str">
        <f>_xlfn.XLOOKUP(Orders[[#This Row],[Customer ID]], customers!$A$2:$A$1001, customers!$I$2:$I$1001, "", 0)</f>
        <v>Yes</v>
      </c>
    </row>
    <row r="684" spans="1:16" x14ac:dyDescent="0.3">
      <c r="A684" s="2" t="s">
        <v>4342</v>
      </c>
      <c r="B684" s="8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INDEX(products!$A$2:$G$49, MATCH(orders!$D684, products!$A$2:$A$49, 0), MATCH(orders!I$1, products!$A$1:$G$1, 0))</f>
        <v>Exc</v>
      </c>
      <c r="J684" t="str">
        <f>INDEX(products!$A$2:$G$49, MATCH(orders!$D684, products!$A$2:$A$49, 0), MATCH(orders!J$1, products!$A$1:$G$1, 0))</f>
        <v>M</v>
      </c>
      <c r="K684" s="1">
        <f>INDEX(products!$A$2:$G$49, MATCH(orders!$D684, products!$A$2:$A$49, 0), MATCH(orders!K$1, products!$A$1:$G$1, 0))</f>
        <v>0.2</v>
      </c>
      <c r="L684" s="5">
        <f>INDEX(products!$A$2:$G$49, MATCH(orders!$D684, products!$A$2:$A$49, 0), MATCH(orders!L$1, products!$A$1:$G$1, 0))</f>
        <v>4.125</v>
      </c>
      <c r="M684" s="10">
        <f t="shared" si="10"/>
        <v>8.25</v>
      </c>
      <c r="N684" t="str" cm="1">
        <f t="array" ref="N684">_xlfn.IFS(I684 = "Exc", "Excelsa", I684 = "Ara", "Arabica", I684 = "Lib","Liberica",I684 = "Rob", "Robusta")</f>
        <v>Excelsa</v>
      </c>
      <c r="O684" t="str" cm="1">
        <f t="array" ref="O684">_xlfn.IFS(J684 = "M", "Medium", J684 = "L", "Light", J684 = "D","Dark")</f>
        <v>Medium</v>
      </c>
      <c r="P684" t="str">
        <f>_xlfn.XLOOKUP(Orders[[#This Row],[Customer ID]], customers!$A$2:$A$1001, customers!$I$2:$I$1001, "", 0)</f>
        <v>Yes</v>
      </c>
    </row>
    <row r="685" spans="1:16" x14ac:dyDescent="0.3">
      <c r="A685" s="2" t="s">
        <v>4348</v>
      </c>
      <c r="B685" s="8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INDEX(products!$A$2:$G$49, MATCH(orders!$D685, products!$A$2:$A$49, 0), MATCH(orders!I$1, products!$A$1:$G$1, 0))</f>
        <v>Lib</v>
      </c>
      <c r="J685" t="str">
        <f>INDEX(products!$A$2:$G$49, MATCH(orders!$D685, products!$A$2:$A$49, 0), MATCH(orders!J$1, products!$A$1:$G$1, 0))</f>
        <v>D</v>
      </c>
      <c r="K685" s="1">
        <f>INDEX(products!$A$2:$G$49, MATCH(orders!$D685, products!$A$2:$A$49, 0), MATCH(orders!K$1, products!$A$1:$G$1, 0))</f>
        <v>0.5</v>
      </c>
      <c r="L685" s="5">
        <f>INDEX(products!$A$2:$G$49, MATCH(orders!$D685, products!$A$2:$A$49, 0), MATCH(orders!L$1, products!$A$1:$G$1, 0))</f>
        <v>7.77</v>
      </c>
      <c r="M685" s="10">
        <f t="shared" si="10"/>
        <v>46.62</v>
      </c>
      <c r="N685" t="str" cm="1">
        <f t="array" ref="N685">_xlfn.IFS(I685 = "Exc", "Excelsa", I685 = "Ara", "Arabica", I685 = "Lib","Liberica",I685 = "Rob", "Robusta")</f>
        <v>Liberica</v>
      </c>
      <c r="O685" t="str" cm="1">
        <f t="array" ref="O685">_xlfn.IFS(J685 = "M", "Medium", J685 = "L", "Light", J685 = "D","Dark")</f>
        <v>Dark</v>
      </c>
      <c r="P685" t="str">
        <f>_xlfn.XLOOKUP(Orders[[#This Row],[Customer ID]], customers!$A$2:$A$1001, customers!$I$2:$I$1001, "", 0)</f>
        <v>No</v>
      </c>
    </row>
    <row r="686" spans="1:16" x14ac:dyDescent="0.3">
      <c r="A686" s="2" t="s">
        <v>4354</v>
      </c>
      <c r="B686" s="8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INDEX(products!$A$2:$G$49, MATCH(orders!$D686, products!$A$2:$A$49, 0), MATCH(orders!I$1, products!$A$1:$G$1, 0))</f>
        <v>Rob</v>
      </c>
      <c r="J686" t="str">
        <f>INDEX(products!$A$2:$G$49, MATCH(orders!$D686, products!$A$2:$A$49, 0), MATCH(orders!J$1, products!$A$1:$G$1, 0))</f>
        <v>L</v>
      </c>
      <c r="K686" s="1">
        <f>INDEX(products!$A$2:$G$49, MATCH(orders!$D686, products!$A$2:$A$49, 0), MATCH(orders!K$1, products!$A$1:$G$1, 0))</f>
        <v>1</v>
      </c>
      <c r="L686" s="5">
        <f>INDEX(products!$A$2:$G$49, MATCH(orders!$D686, products!$A$2:$A$49, 0), MATCH(orders!L$1, products!$A$1:$G$1, 0))</f>
        <v>11.95</v>
      </c>
      <c r="M686" s="10">
        <f t="shared" si="10"/>
        <v>71.699999999999989</v>
      </c>
      <c r="N686" t="str" cm="1">
        <f t="array" ref="N686">_xlfn.IFS(I686 = "Exc", "Excelsa", I686 = "Ara", "Arabica", I686 = "Lib","Liberica",I686 = "Rob", "Robusta")</f>
        <v>Robusta</v>
      </c>
      <c r="O686" t="str" cm="1">
        <f t="array" ref="O686">_xlfn.IFS(J686 = "M", "Medium", J686 = "L", "Light", J686 = "D","Dark")</f>
        <v>Light</v>
      </c>
      <c r="P686" t="str">
        <f>_xlfn.XLOOKUP(Orders[[#This Row],[Customer ID]], customers!$A$2:$A$1001, customers!$I$2:$I$1001, "", 0)</f>
        <v>No</v>
      </c>
    </row>
    <row r="687" spans="1:16" x14ac:dyDescent="0.3">
      <c r="A687" s="2" t="s">
        <v>4359</v>
      </c>
      <c r="B687" s="8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INDEX(products!$A$2:$G$49, MATCH(orders!$D687, products!$A$2:$A$49, 0), MATCH(orders!I$1, products!$A$1:$G$1, 0))</f>
        <v>Lib</v>
      </c>
      <c r="J687" t="str">
        <f>INDEX(products!$A$2:$G$49, MATCH(orders!$D687, products!$A$2:$A$49, 0), MATCH(orders!J$1, products!$A$1:$G$1, 0))</f>
        <v>L</v>
      </c>
      <c r="K687" s="1">
        <f>INDEX(products!$A$2:$G$49, MATCH(orders!$D687, products!$A$2:$A$49, 0), MATCH(orders!K$1, products!$A$1:$G$1, 0))</f>
        <v>2.5</v>
      </c>
      <c r="L687" s="5">
        <f>INDEX(products!$A$2:$G$49, MATCH(orders!$D687, products!$A$2:$A$49, 0), MATCH(orders!L$1, products!$A$1:$G$1, 0))</f>
        <v>36.454999999999998</v>
      </c>
      <c r="M687" s="10">
        <f t="shared" si="10"/>
        <v>72.91</v>
      </c>
      <c r="N687" t="str" cm="1">
        <f t="array" ref="N687">_xlfn.IFS(I687 = "Exc", "Excelsa", I687 = "Ara", "Arabica", I687 = "Lib","Liberica",I687 = "Rob", "Robusta")</f>
        <v>Liberica</v>
      </c>
      <c r="O687" t="str" cm="1">
        <f t="array" ref="O687">_xlfn.IFS(J687 = "M", "Medium", J687 = "L", "Light", J687 = "D","Dark")</f>
        <v>Light</v>
      </c>
      <c r="P687" t="str">
        <f>_xlfn.XLOOKUP(Orders[[#This Row],[Customer ID]], customers!$A$2:$A$1001, customers!$I$2:$I$1001, "", 0)</f>
        <v>Yes</v>
      </c>
    </row>
    <row r="688" spans="1:16" x14ac:dyDescent="0.3">
      <c r="A688" s="2" t="s">
        <v>4365</v>
      </c>
      <c r="B688" s="8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INDEX(products!$A$2:$G$49, MATCH(orders!$D688, products!$A$2:$A$49, 0), MATCH(orders!I$1, products!$A$1:$G$1, 0))</f>
        <v>Rob</v>
      </c>
      <c r="J688" t="str">
        <f>INDEX(products!$A$2:$G$49, MATCH(orders!$D688, products!$A$2:$A$49, 0), MATCH(orders!J$1, products!$A$1:$G$1, 0))</f>
        <v>D</v>
      </c>
      <c r="K688" s="1">
        <f>INDEX(products!$A$2:$G$49, MATCH(orders!$D688, products!$A$2:$A$49, 0), MATCH(orders!K$1, products!$A$1:$G$1, 0))</f>
        <v>0.2</v>
      </c>
      <c r="L688" s="5">
        <f>INDEX(products!$A$2:$G$49, MATCH(orders!$D688, products!$A$2:$A$49, 0), MATCH(orders!L$1, products!$A$1:$G$1, 0))</f>
        <v>2.6849999999999996</v>
      </c>
      <c r="M688" s="10">
        <f t="shared" si="10"/>
        <v>8.0549999999999997</v>
      </c>
      <c r="N688" t="str" cm="1">
        <f t="array" ref="N688">_xlfn.IFS(I688 = "Exc", "Excelsa", I688 = "Ara", "Arabica", I688 = "Lib","Liberica",I688 = "Rob", "Robusta")</f>
        <v>Robusta</v>
      </c>
      <c r="O688" t="str" cm="1">
        <f t="array" ref="O688">_xlfn.IFS(J688 = "M", "Medium", J688 = "L", "Light", J688 = "D","Dark")</f>
        <v>Dark</v>
      </c>
      <c r="P688" t="str">
        <f>_xlfn.XLOOKUP(Orders[[#This Row],[Customer ID]], customers!$A$2:$A$1001, customers!$I$2:$I$1001, "", 0)</f>
        <v>Yes</v>
      </c>
    </row>
    <row r="689" spans="1:16" x14ac:dyDescent="0.3">
      <c r="A689" s="2" t="s">
        <v>4371</v>
      </c>
      <c r="B689" s="8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INDEX(products!$A$2:$G$49, MATCH(orders!$D689, products!$A$2:$A$49, 0), MATCH(orders!I$1, products!$A$1:$G$1, 0))</f>
        <v>Exc</v>
      </c>
      <c r="J689" t="str">
        <f>INDEX(products!$A$2:$G$49, MATCH(orders!$D689, products!$A$2:$A$49, 0), MATCH(orders!J$1, products!$A$1:$G$1, 0))</f>
        <v>M</v>
      </c>
      <c r="K689" s="1">
        <f>INDEX(products!$A$2:$G$49, MATCH(orders!$D689, products!$A$2:$A$49, 0), MATCH(orders!K$1, products!$A$1:$G$1, 0))</f>
        <v>0.5</v>
      </c>
      <c r="L689" s="5">
        <f>INDEX(products!$A$2:$G$49, MATCH(orders!$D689, products!$A$2:$A$49, 0), MATCH(orders!L$1, products!$A$1:$G$1, 0))</f>
        <v>8.25</v>
      </c>
      <c r="M689" s="10">
        <f t="shared" si="10"/>
        <v>16.5</v>
      </c>
      <c r="N689" t="str" cm="1">
        <f t="array" ref="N689">_xlfn.IFS(I689 = "Exc", "Excelsa", I689 = "Ara", "Arabica", I689 = "Lib","Liberica",I689 = "Rob", "Robusta")</f>
        <v>Excelsa</v>
      </c>
      <c r="O689" t="str" cm="1">
        <f t="array" ref="O689">_xlfn.IFS(J689 = "M", "Medium", J689 = "L", "Light", J689 = "D","Dark")</f>
        <v>Medium</v>
      </c>
      <c r="P689" t="str">
        <f>_xlfn.XLOOKUP(Orders[[#This Row],[Customer ID]], customers!$A$2:$A$1001, customers!$I$2:$I$1001, "", 0)</f>
        <v>No</v>
      </c>
    </row>
    <row r="690" spans="1:16" x14ac:dyDescent="0.3">
      <c r="A690" s="2" t="s">
        <v>4377</v>
      </c>
      <c r="B690" s="8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INDEX(products!$A$2:$G$49, MATCH(orders!$D690, products!$A$2:$A$49, 0), MATCH(orders!I$1, products!$A$1:$G$1, 0))</f>
        <v>Ara</v>
      </c>
      <c r="J690" t="str">
        <f>INDEX(products!$A$2:$G$49, MATCH(orders!$D690, products!$A$2:$A$49, 0), MATCH(orders!J$1, products!$A$1:$G$1, 0))</f>
        <v>L</v>
      </c>
      <c r="K690" s="1">
        <f>INDEX(products!$A$2:$G$49, MATCH(orders!$D690, products!$A$2:$A$49, 0), MATCH(orders!K$1, products!$A$1:$G$1, 0))</f>
        <v>1</v>
      </c>
      <c r="L690" s="5">
        <f>INDEX(products!$A$2:$G$49, MATCH(orders!$D690, products!$A$2:$A$49, 0), MATCH(orders!L$1, products!$A$1:$G$1, 0))</f>
        <v>12.95</v>
      </c>
      <c r="M690" s="10">
        <f t="shared" si="10"/>
        <v>64.75</v>
      </c>
      <c r="N690" t="str" cm="1">
        <f t="array" ref="N690">_xlfn.IFS(I690 = "Exc", "Excelsa", I690 = "Ara", "Arabica", I690 = "Lib","Liberica",I690 = "Rob", "Robusta")</f>
        <v>Arabica</v>
      </c>
      <c r="O690" t="str" cm="1">
        <f t="array" ref="O690">_xlfn.IFS(J690 = "M", "Medium", J690 = "L", "Light", J690 = "D","Dark")</f>
        <v>Light</v>
      </c>
      <c r="P690" t="str">
        <f>_xlfn.XLOOKUP(Orders[[#This Row],[Customer ID]], customers!$A$2:$A$1001, customers!$I$2:$I$1001, "", 0)</f>
        <v>No</v>
      </c>
    </row>
    <row r="691" spans="1:16" x14ac:dyDescent="0.3">
      <c r="A691" s="2" t="s">
        <v>4383</v>
      </c>
      <c r="B691" s="8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INDEX(products!$A$2:$G$49, MATCH(orders!$D691, products!$A$2:$A$49, 0), MATCH(orders!I$1, products!$A$1:$G$1, 0))</f>
        <v>Ara</v>
      </c>
      <c r="J691" t="str">
        <f>INDEX(products!$A$2:$G$49, MATCH(orders!$D691, products!$A$2:$A$49, 0), MATCH(orders!J$1, products!$A$1:$G$1, 0))</f>
        <v>M</v>
      </c>
      <c r="K691" s="1">
        <f>INDEX(products!$A$2:$G$49, MATCH(orders!$D691, products!$A$2:$A$49, 0), MATCH(orders!K$1, products!$A$1:$G$1, 0))</f>
        <v>0.5</v>
      </c>
      <c r="L691" s="5">
        <f>INDEX(products!$A$2:$G$49, MATCH(orders!$D691, products!$A$2:$A$49, 0), MATCH(orders!L$1, products!$A$1:$G$1, 0))</f>
        <v>6.75</v>
      </c>
      <c r="M691" s="10">
        <f t="shared" si="10"/>
        <v>33.75</v>
      </c>
      <c r="N691" t="str" cm="1">
        <f t="array" ref="N691">_xlfn.IFS(I691 = "Exc", "Excelsa", I691 = "Ara", "Arabica", I691 = "Lib","Liberica",I691 = "Rob", "Robusta")</f>
        <v>Arabica</v>
      </c>
      <c r="O691" t="str" cm="1">
        <f t="array" ref="O691">_xlfn.IFS(J691 = "M", "Medium", J691 = "L", "Light", J691 = "D","Dark")</f>
        <v>Medium</v>
      </c>
      <c r="P691" t="str">
        <f>_xlfn.XLOOKUP(Orders[[#This Row],[Customer ID]], customers!$A$2:$A$1001, customers!$I$2:$I$1001, "", 0)</f>
        <v>No</v>
      </c>
    </row>
    <row r="692" spans="1:16" x14ac:dyDescent="0.3">
      <c r="A692" s="2" t="s">
        <v>4389</v>
      </c>
      <c r="B692" s="8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INDEX(products!$A$2:$G$49, MATCH(orders!$D692, products!$A$2:$A$49, 0), MATCH(orders!I$1, products!$A$1:$G$1, 0))</f>
        <v>Lib</v>
      </c>
      <c r="J692" t="str">
        <f>INDEX(products!$A$2:$G$49, MATCH(orders!$D692, products!$A$2:$A$49, 0), MATCH(orders!J$1, products!$A$1:$G$1, 0))</f>
        <v>D</v>
      </c>
      <c r="K692" s="1">
        <f>INDEX(products!$A$2:$G$49, MATCH(orders!$D692, products!$A$2:$A$49, 0), MATCH(orders!K$1, products!$A$1:$G$1, 0))</f>
        <v>2.5</v>
      </c>
      <c r="L692" s="5">
        <f>INDEX(products!$A$2:$G$49, MATCH(orders!$D692, products!$A$2:$A$49, 0), MATCH(orders!L$1, products!$A$1:$G$1, 0))</f>
        <v>29.784999999999997</v>
      </c>
      <c r="M692" s="10">
        <f t="shared" si="10"/>
        <v>178.70999999999998</v>
      </c>
      <c r="N692" t="str" cm="1">
        <f t="array" ref="N692">_xlfn.IFS(I692 = "Exc", "Excelsa", I692 = "Ara", "Arabica", I692 = "Lib","Liberica",I692 = "Rob", "Robusta")</f>
        <v>Liberica</v>
      </c>
      <c r="O692" t="str" cm="1">
        <f t="array" ref="O692">_xlfn.IFS(J692 = "M", "Medium", J692 = "L", "Light", J692 = "D","Dark")</f>
        <v>Dark</v>
      </c>
      <c r="P692" t="str">
        <f>_xlfn.XLOOKUP(Orders[[#This Row],[Customer ID]], customers!$A$2:$A$1001, customers!$I$2:$I$1001, "", 0)</f>
        <v>No</v>
      </c>
    </row>
    <row r="693" spans="1:16" x14ac:dyDescent="0.3">
      <c r="A693" s="2" t="s">
        <v>4393</v>
      </c>
      <c r="B693" s="8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INDEX(products!$A$2:$G$49, MATCH(orders!$D693, products!$A$2:$A$49, 0), MATCH(orders!I$1, products!$A$1:$G$1, 0))</f>
        <v>Ara</v>
      </c>
      <c r="J693" t="str">
        <f>INDEX(products!$A$2:$G$49, MATCH(orders!$D693, products!$A$2:$A$49, 0), MATCH(orders!J$1, products!$A$1:$G$1, 0))</f>
        <v>M</v>
      </c>
      <c r="K693" s="1">
        <f>INDEX(products!$A$2:$G$49, MATCH(orders!$D693, products!$A$2:$A$49, 0), MATCH(orders!K$1, products!$A$1:$G$1, 0))</f>
        <v>1</v>
      </c>
      <c r="L693" s="5">
        <f>INDEX(products!$A$2:$G$49, MATCH(orders!$D693, products!$A$2:$A$49, 0), MATCH(orders!L$1, products!$A$1:$G$1, 0))</f>
        <v>11.25</v>
      </c>
      <c r="M693" s="10">
        <f t="shared" si="10"/>
        <v>22.5</v>
      </c>
      <c r="N693" t="str" cm="1">
        <f t="array" ref="N693">_xlfn.IFS(I693 = "Exc", "Excelsa", I693 = "Ara", "Arabica", I693 = "Lib","Liberica",I693 = "Rob", "Robusta")</f>
        <v>Arabica</v>
      </c>
      <c r="O693" t="str" cm="1">
        <f t="array" ref="O693">_xlfn.IFS(J693 = "M", "Medium", J693 = "L", "Light", J693 = "D","Dark")</f>
        <v>Medium</v>
      </c>
      <c r="P693" t="str">
        <f>_xlfn.XLOOKUP(Orders[[#This Row],[Customer ID]], customers!$A$2:$A$1001, customers!$I$2:$I$1001, "", 0)</f>
        <v>No</v>
      </c>
    </row>
    <row r="694" spans="1:16" x14ac:dyDescent="0.3">
      <c r="A694" s="2" t="s">
        <v>4399</v>
      </c>
      <c r="B694" s="8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INDEX(products!$A$2:$G$49, MATCH(orders!$D694, products!$A$2:$A$49, 0), MATCH(orders!I$1, products!$A$1:$G$1, 0))</f>
        <v>Lib</v>
      </c>
      <c r="J694" t="str">
        <f>INDEX(products!$A$2:$G$49, MATCH(orders!$D694, products!$A$2:$A$49, 0), MATCH(orders!J$1, products!$A$1:$G$1, 0))</f>
        <v>D</v>
      </c>
      <c r="K694" s="1">
        <f>INDEX(products!$A$2:$G$49, MATCH(orders!$D694, products!$A$2:$A$49, 0), MATCH(orders!K$1, products!$A$1:$G$1, 0))</f>
        <v>1</v>
      </c>
      <c r="L694" s="5">
        <f>INDEX(products!$A$2:$G$49, MATCH(orders!$D694, products!$A$2:$A$49, 0), MATCH(orders!L$1, products!$A$1:$G$1, 0))</f>
        <v>12.95</v>
      </c>
      <c r="M694" s="10">
        <f t="shared" si="10"/>
        <v>12.95</v>
      </c>
      <c r="N694" t="str" cm="1">
        <f t="array" ref="N694">_xlfn.IFS(I694 = "Exc", "Excelsa", I694 = "Ara", "Arabica", I694 = "Lib","Liberica",I694 = "Rob", "Robusta")</f>
        <v>Liberica</v>
      </c>
      <c r="O694" t="str" cm="1">
        <f t="array" ref="O694">_xlfn.IFS(J694 = "M", "Medium", J694 = "L", "Light", J694 = "D","Dark")</f>
        <v>Dark</v>
      </c>
      <c r="P694" t="str">
        <f>_xlfn.XLOOKUP(Orders[[#This Row],[Customer ID]], customers!$A$2:$A$1001, customers!$I$2:$I$1001, "", 0)</f>
        <v>No</v>
      </c>
    </row>
    <row r="695" spans="1:16" x14ac:dyDescent="0.3">
      <c r="A695" s="2" t="s">
        <v>4405</v>
      </c>
      <c r="B695" s="8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INDEX(products!$A$2:$G$49, MATCH(orders!$D695, products!$A$2:$A$49, 0), MATCH(orders!I$1, products!$A$1:$G$1, 0))</f>
        <v>Ara</v>
      </c>
      <c r="J695" t="str">
        <f>INDEX(products!$A$2:$G$49, MATCH(orders!$D695, products!$A$2:$A$49, 0), MATCH(orders!J$1, products!$A$1:$G$1, 0))</f>
        <v>M</v>
      </c>
      <c r="K695" s="1">
        <f>INDEX(products!$A$2:$G$49, MATCH(orders!$D695, products!$A$2:$A$49, 0), MATCH(orders!K$1, products!$A$1:$G$1, 0))</f>
        <v>2.5</v>
      </c>
      <c r="L695" s="5">
        <f>INDEX(products!$A$2:$G$49, MATCH(orders!$D695, products!$A$2:$A$49, 0), MATCH(orders!L$1, products!$A$1:$G$1, 0))</f>
        <v>25.874999999999996</v>
      </c>
      <c r="M695" s="10">
        <f t="shared" si="10"/>
        <v>51.749999999999993</v>
      </c>
      <c r="N695" t="str" cm="1">
        <f t="array" ref="N695">_xlfn.IFS(I695 = "Exc", "Excelsa", I695 = "Ara", "Arabica", I695 = "Lib","Liberica",I695 = "Rob", "Robusta")</f>
        <v>Arabica</v>
      </c>
      <c r="O695" t="str" cm="1">
        <f t="array" ref="O695">_xlfn.IFS(J695 = "M", "Medium", J695 = "L", "Light", J695 = "D","Dark")</f>
        <v>Medium</v>
      </c>
      <c r="P695" t="str">
        <f>_xlfn.XLOOKUP(Orders[[#This Row],[Customer ID]], customers!$A$2:$A$1001, customers!$I$2:$I$1001, "", 0)</f>
        <v>Yes</v>
      </c>
    </row>
    <row r="696" spans="1:16" x14ac:dyDescent="0.3">
      <c r="A696" s="2" t="s">
        <v>4411</v>
      </c>
      <c r="B696" s="8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INDEX(products!$A$2:$G$49, MATCH(orders!$D696, products!$A$2:$A$49, 0), MATCH(orders!I$1, products!$A$1:$G$1, 0))</f>
        <v>Exc</v>
      </c>
      <c r="J696" t="str">
        <f>INDEX(products!$A$2:$G$49, MATCH(orders!$D696, products!$A$2:$A$49, 0), MATCH(orders!J$1, products!$A$1:$G$1, 0))</f>
        <v>D</v>
      </c>
      <c r="K696" s="1">
        <f>INDEX(products!$A$2:$G$49, MATCH(orders!$D696, products!$A$2:$A$49, 0), MATCH(orders!K$1, products!$A$1:$G$1, 0))</f>
        <v>0.5</v>
      </c>
      <c r="L696" s="5">
        <f>INDEX(products!$A$2:$G$49, MATCH(orders!$D696, products!$A$2:$A$49, 0), MATCH(orders!L$1, products!$A$1:$G$1, 0))</f>
        <v>7.29</v>
      </c>
      <c r="M696" s="10">
        <f t="shared" si="10"/>
        <v>36.450000000000003</v>
      </c>
      <c r="N696" t="str" cm="1">
        <f t="array" ref="N696">_xlfn.IFS(I696 = "Exc", "Excelsa", I696 = "Ara", "Arabica", I696 = "Lib","Liberica",I696 = "Rob", "Robusta")</f>
        <v>Excelsa</v>
      </c>
      <c r="O696" t="str" cm="1">
        <f t="array" ref="O696">_xlfn.IFS(J696 = "M", "Medium", J696 = "L", "Light", J696 = "D","Dark")</f>
        <v>Dark</v>
      </c>
      <c r="P696" t="str">
        <f>_xlfn.XLOOKUP(Orders[[#This Row],[Customer ID]], customers!$A$2:$A$1001, customers!$I$2:$I$1001, "", 0)</f>
        <v>No</v>
      </c>
    </row>
    <row r="697" spans="1:16" x14ac:dyDescent="0.3">
      <c r="A697" s="2" t="s">
        <v>4417</v>
      </c>
      <c r="B697" s="8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INDEX(products!$A$2:$G$49, MATCH(orders!$D697, products!$A$2:$A$49, 0), MATCH(orders!I$1, products!$A$1:$G$1, 0))</f>
        <v>Lib</v>
      </c>
      <c r="J697" t="str">
        <f>INDEX(products!$A$2:$G$49, MATCH(orders!$D697, products!$A$2:$A$49, 0), MATCH(orders!J$1, products!$A$1:$G$1, 0))</f>
        <v>L</v>
      </c>
      <c r="K697" s="1">
        <f>INDEX(products!$A$2:$G$49, MATCH(orders!$D697, products!$A$2:$A$49, 0), MATCH(orders!K$1, products!$A$1:$G$1, 0))</f>
        <v>2.5</v>
      </c>
      <c r="L697" s="5">
        <f>INDEX(products!$A$2:$G$49, MATCH(orders!$D697, products!$A$2:$A$49, 0), MATCH(orders!L$1, products!$A$1:$G$1, 0))</f>
        <v>36.454999999999998</v>
      </c>
      <c r="M697" s="10">
        <f t="shared" si="10"/>
        <v>182.27499999999998</v>
      </c>
      <c r="N697" t="str" cm="1">
        <f t="array" ref="N697">_xlfn.IFS(I697 = "Exc", "Excelsa", I697 = "Ara", "Arabica", I697 = "Lib","Liberica",I697 = "Rob", "Robusta")</f>
        <v>Liberica</v>
      </c>
      <c r="O697" t="str" cm="1">
        <f t="array" ref="O697">_xlfn.IFS(J697 = "M", "Medium", J697 = "L", "Light", J697 = "D","Dark")</f>
        <v>Light</v>
      </c>
      <c r="P697" t="str">
        <f>_xlfn.XLOOKUP(Orders[[#This Row],[Customer ID]], customers!$A$2:$A$1001, customers!$I$2:$I$1001, "", 0)</f>
        <v>Yes</v>
      </c>
    </row>
    <row r="698" spans="1:16" x14ac:dyDescent="0.3">
      <c r="A698" s="2" t="s">
        <v>4423</v>
      </c>
      <c r="B698" s="8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INDEX(products!$A$2:$G$49, MATCH(orders!$D698, products!$A$2:$A$49, 0), MATCH(orders!I$1, products!$A$1:$G$1, 0))</f>
        <v>Lib</v>
      </c>
      <c r="J698" t="str">
        <f>INDEX(products!$A$2:$G$49, MATCH(orders!$D698, products!$A$2:$A$49, 0), MATCH(orders!J$1, products!$A$1:$G$1, 0))</f>
        <v>D</v>
      </c>
      <c r="K698" s="1">
        <f>INDEX(products!$A$2:$G$49, MATCH(orders!$D698, products!$A$2:$A$49, 0), MATCH(orders!K$1, products!$A$1:$G$1, 0))</f>
        <v>0.5</v>
      </c>
      <c r="L698" s="5">
        <f>INDEX(products!$A$2:$G$49, MATCH(orders!$D698, products!$A$2:$A$49, 0), MATCH(orders!L$1, products!$A$1:$G$1, 0))</f>
        <v>7.77</v>
      </c>
      <c r="M698" s="10">
        <f t="shared" si="10"/>
        <v>31.08</v>
      </c>
      <c r="N698" t="str" cm="1">
        <f t="array" ref="N698">_xlfn.IFS(I698 = "Exc", "Excelsa", I698 = "Ara", "Arabica", I698 = "Lib","Liberica",I698 = "Rob", "Robusta")</f>
        <v>Liberica</v>
      </c>
      <c r="O698" t="str" cm="1">
        <f t="array" ref="O698">_xlfn.IFS(J698 = "M", "Medium", J698 = "L", "Light", J698 = "D","Dark")</f>
        <v>Dark</v>
      </c>
      <c r="P698" t="str">
        <f>_xlfn.XLOOKUP(Orders[[#This Row],[Customer ID]], customers!$A$2:$A$1001, customers!$I$2:$I$1001, "", 0)</f>
        <v>No</v>
      </c>
    </row>
    <row r="699" spans="1:16" x14ac:dyDescent="0.3">
      <c r="A699" s="2" t="s">
        <v>4429</v>
      </c>
      <c r="B699" s="8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INDEX(products!$A$2:$G$49, MATCH(orders!$D699, products!$A$2:$A$49, 0), MATCH(orders!I$1, products!$A$1:$G$1, 0))</f>
        <v>Ara</v>
      </c>
      <c r="J699" t="str">
        <f>INDEX(products!$A$2:$G$49, MATCH(orders!$D699, products!$A$2:$A$49, 0), MATCH(orders!J$1, products!$A$1:$G$1, 0))</f>
        <v>M</v>
      </c>
      <c r="K699" s="1">
        <f>INDEX(products!$A$2:$G$49, MATCH(orders!$D699, products!$A$2:$A$49, 0), MATCH(orders!K$1, products!$A$1:$G$1, 0))</f>
        <v>0.5</v>
      </c>
      <c r="L699" s="5">
        <f>INDEX(products!$A$2:$G$49, MATCH(orders!$D699, products!$A$2:$A$49, 0), MATCH(orders!L$1, products!$A$1:$G$1, 0))</f>
        <v>6.75</v>
      </c>
      <c r="M699" s="10">
        <f t="shared" si="10"/>
        <v>20.25</v>
      </c>
      <c r="N699" t="str" cm="1">
        <f t="array" ref="N699">_xlfn.IFS(I699 = "Exc", "Excelsa", I699 = "Ara", "Arabica", I699 = "Lib","Liberica",I699 = "Rob", "Robusta")</f>
        <v>Arabica</v>
      </c>
      <c r="O699" t="str" cm="1">
        <f t="array" ref="O699">_xlfn.IFS(J699 = "M", "Medium", J699 = "L", "Light", J699 = "D","Dark")</f>
        <v>Medium</v>
      </c>
      <c r="P699" t="str">
        <f>_xlfn.XLOOKUP(Orders[[#This Row],[Customer ID]], customers!$A$2:$A$1001, customers!$I$2:$I$1001, "", 0)</f>
        <v>No</v>
      </c>
    </row>
    <row r="700" spans="1:16" x14ac:dyDescent="0.3">
      <c r="A700" s="2" t="s">
        <v>4433</v>
      </c>
      <c r="B700" s="8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INDEX(products!$A$2:$G$49, MATCH(orders!$D700, products!$A$2:$A$49, 0), MATCH(orders!I$1, products!$A$1:$G$1, 0))</f>
        <v>Lib</v>
      </c>
      <c r="J700" t="str">
        <f>INDEX(products!$A$2:$G$49, MATCH(orders!$D700, products!$A$2:$A$49, 0), MATCH(orders!J$1, products!$A$1:$G$1, 0))</f>
        <v>D</v>
      </c>
      <c r="K700" s="1">
        <f>INDEX(products!$A$2:$G$49, MATCH(orders!$D700, products!$A$2:$A$49, 0), MATCH(orders!K$1, products!$A$1:$G$1, 0))</f>
        <v>1</v>
      </c>
      <c r="L700" s="5">
        <f>INDEX(products!$A$2:$G$49, MATCH(orders!$D700, products!$A$2:$A$49, 0), MATCH(orders!L$1, products!$A$1:$G$1, 0))</f>
        <v>12.95</v>
      </c>
      <c r="M700" s="10">
        <f t="shared" si="10"/>
        <v>25.9</v>
      </c>
      <c r="N700" t="str" cm="1">
        <f t="array" ref="N700">_xlfn.IFS(I700 = "Exc", "Excelsa", I700 = "Ara", "Arabica", I700 = "Lib","Liberica",I700 = "Rob", "Robusta")</f>
        <v>Liberica</v>
      </c>
      <c r="O700" t="str" cm="1">
        <f t="array" ref="O700">_xlfn.IFS(J700 = "M", "Medium", J700 = "L", "Light", J700 = "D","Dark")</f>
        <v>Dark</v>
      </c>
      <c r="P700" t="str">
        <f>_xlfn.XLOOKUP(Orders[[#This Row],[Customer ID]], customers!$A$2:$A$1001, customers!$I$2:$I$1001, "", 0)</f>
        <v>No</v>
      </c>
    </row>
    <row r="701" spans="1:16" x14ac:dyDescent="0.3">
      <c r="A701" s="2" t="s">
        <v>4439</v>
      </c>
      <c r="B701" s="8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INDEX(products!$A$2:$G$49, MATCH(orders!$D701, products!$A$2:$A$49, 0), MATCH(orders!I$1, products!$A$1:$G$1, 0))</f>
        <v>Ara</v>
      </c>
      <c r="J701" t="str">
        <f>INDEX(products!$A$2:$G$49, MATCH(orders!$D701, products!$A$2:$A$49, 0), MATCH(orders!J$1, products!$A$1:$G$1, 0))</f>
        <v>D</v>
      </c>
      <c r="K701" s="1">
        <f>INDEX(products!$A$2:$G$49, MATCH(orders!$D701, products!$A$2:$A$49, 0), MATCH(orders!K$1, products!$A$1:$G$1, 0))</f>
        <v>0.5</v>
      </c>
      <c r="L701" s="5">
        <f>INDEX(products!$A$2:$G$49, MATCH(orders!$D701, products!$A$2:$A$49, 0), MATCH(orders!L$1, products!$A$1:$G$1, 0))</f>
        <v>5.97</v>
      </c>
      <c r="M701" s="10">
        <f t="shared" si="10"/>
        <v>23.88</v>
      </c>
      <c r="N701" t="str" cm="1">
        <f t="array" ref="N701">_xlfn.IFS(I701 = "Exc", "Excelsa", I701 = "Ara", "Arabica", I701 = "Lib","Liberica",I701 = "Rob", "Robusta")</f>
        <v>Arabica</v>
      </c>
      <c r="O701" t="str" cm="1">
        <f t="array" ref="O701">_xlfn.IFS(J701 = "M", "Medium", J701 = "L", "Light", J701 = "D","Dark")</f>
        <v>Dark</v>
      </c>
      <c r="P701" t="str">
        <f>_xlfn.XLOOKUP(Orders[[#This Row],[Customer ID]], customers!$A$2:$A$1001, customers!$I$2:$I$1001, "", 0)</f>
        <v>Yes</v>
      </c>
    </row>
    <row r="702" spans="1:16" x14ac:dyDescent="0.3">
      <c r="A702" s="2" t="s">
        <v>4445</v>
      </c>
      <c r="B702" s="8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INDEX(products!$A$2:$G$49, MATCH(orders!$D702, products!$A$2:$A$49, 0), MATCH(orders!I$1, products!$A$1:$G$1, 0))</f>
        <v>Lib</v>
      </c>
      <c r="J702" t="str">
        <f>INDEX(products!$A$2:$G$49, MATCH(orders!$D702, products!$A$2:$A$49, 0), MATCH(orders!J$1, products!$A$1:$G$1, 0))</f>
        <v>L</v>
      </c>
      <c r="K702" s="1">
        <f>INDEX(products!$A$2:$G$49, MATCH(orders!$D702, products!$A$2:$A$49, 0), MATCH(orders!K$1, products!$A$1:$G$1, 0))</f>
        <v>0.5</v>
      </c>
      <c r="L702" s="5">
        <f>INDEX(products!$A$2:$G$49, MATCH(orders!$D702, products!$A$2:$A$49, 0), MATCH(orders!L$1, products!$A$1:$G$1, 0))</f>
        <v>9.51</v>
      </c>
      <c r="M702" s="10">
        <f t="shared" si="10"/>
        <v>19.02</v>
      </c>
      <c r="N702" t="str" cm="1">
        <f t="array" ref="N702">_xlfn.IFS(I702 = "Exc", "Excelsa", I702 = "Ara", "Arabica", I702 = "Lib","Liberica",I702 = "Rob", "Robusta")</f>
        <v>Liberica</v>
      </c>
      <c r="O702" t="str" cm="1">
        <f t="array" ref="O702">_xlfn.IFS(J702 = "M", "Medium", J702 = "L", "Light", J702 = "D","Dark")</f>
        <v>Light</v>
      </c>
      <c r="P702" t="str">
        <f>_xlfn.XLOOKUP(Orders[[#This Row],[Customer ID]], customers!$A$2:$A$1001, customers!$I$2:$I$1001, "", 0)</f>
        <v>No</v>
      </c>
    </row>
    <row r="703" spans="1:16" x14ac:dyDescent="0.3">
      <c r="A703" s="2" t="s">
        <v>4450</v>
      </c>
      <c r="B703" s="8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INDEX(products!$A$2:$G$49, MATCH(orders!$D703, products!$A$2:$A$49, 0), MATCH(orders!I$1, products!$A$1:$G$1, 0))</f>
        <v>Ara</v>
      </c>
      <c r="J703" t="str">
        <f>INDEX(products!$A$2:$G$49, MATCH(orders!$D703, products!$A$2:$A$49, 0), MATCH(orders!J$1, products!$A$1:$G$1, 0))</f>
        <v>D</v>
      </c>
      <c r="K703" s="1">
        <f>INDEX(products!$A$2:$G$49, MATCH(orders!$D703, products!$A$2:$A$49, 0), MATCH(orders!K$1, products!$A$1:$G$1, 0))</f>
        <v>0.5</v>
      </c>
      <c r="L703" s="5">
        <f>INDEX(products!$A$2:$G$49, MATCH(orders!$D703, products!$A$2:$A$49, 0), MATCH(orders!L$1, products!$A$1:$G$1, 0))</f>
        <v>5.97</v>
      </c>
      <c r="M703" s="10">
        <f t="shared" si="10"/>
        <v>29.849999999999998</v>
      </c>
      <c r="N703" t="str" cm="1">
        <f t="array" ref="N703">_xlfn.IFS(I703 = "Exc", "Excelsa", I703 = "Ara", "Arabica", I703 = "Lib","Liberica",I703 = "Rob", "Robusta")</f>
        <v>Arabica</v>
      </c>
      <c r="O703" t="str" cm="1">
        <f t="array" ref="O703">_xlfn.IFS(J703 = "M", "Medium", J703 = "L", "Light", J703 = "D","Dark")</f>
        <v>Dark</v>
      </c>
      <c r="P703" t="str">
        <f>_xlfn.XLOOKUP(Orders[[#This Row],[Customer ID]], customers!$A$2:$A$1001, customers!$I$2:$I$1001, "", 0)</f>
        <v>Yes</v>
      </c>
    </row>
    <row r="704" spans="1:16" x14ac:dyDescent="0.3">
      <c r="A704" s="2" t="s">
        <v>4456</v>
      </c>
      <c r="B704" s="8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INDEX(products!$A$2:$G$49, MATCH(orders!$D704, products!$A$2:$A$49, 0), MATCH(orders!I$1, products!$A$1:$G$1, 0))</f>
        <v>Ara</v>
      </c>
      <c r="J704" t="str">
        <f>INDEX(products!$A$2:$G$49, MATCH(orders!$D704, products!$A$2:$A$49, 0), MATCH(orders!J$1, products!$A$1:$G$1, 0))</f>
        <v>L</v>
      </c>
      <c r="K704" s="1">
        <f>INDEX(products!$A$2:$G$49, MATCH(orders!$D704, products!$A$2:$A$49, 0), MATCH(orders!K$1, products!$A$1:$G$1, 0))</f>
        <v>0.5</v>
      </c>
      <c r="L704" s="5">
        <f>INDEX(products!$A$2:$G$49, MATCH(orders!$D704, products!$A$2:$A$49, 0), MATCH(orders!L$1, products!$A$1:$G$1, 0))</f>
        <v>7.77</v>
      </c>
      <c r="M704" s="10">
        <f t="shared" si="10"/>
        <v>7.77</v>
      </c>
      <c r="N704" t="str" cm="1">
        <f t="array" ref="N704">_xlfn.IFS(I704 = "Exc", "Excelsa", I704 = "Ara", "Arabica", I704 = "Lib","Liberica",I704 = "Rob", "Robusta")</f>
        <v>Arabica</v>
      </c>
      <c r="O704" t="str" cm="1">
        <f t="array" ref="O704">_xlfn.IFS(J704 = "M", "Medium", J704 = "L", "Light", J704 = "D","Dark")</f>
        <v>Light</v>
      </c>
      <c r="P704" t="str">
        <f>_xlfn.XLOOKUP(Orders[[#This Row],[Customer ID]], customers!$A$2:$A$1001, customers!$I$2:$I$1001, "", 0)</f>
        <v>Yes</v>
      </c>
    </row>
    <row r="705" spans="1:16" x14ac:dyDescent="0.3">
      <c r="A705" s="2" t="s">
        <v>4461</v>
      </c>
      <c r="B705" s="8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INDEX(products!$A$2:$G$49, MATCH(orders!$D705, products!$A$2:$A$49, 0), MATCH(orders!I$1, products!$A$1:$G$1, 0))</f>
        <v>Lib</v>
      </c>
      <c r="J705" t="str">
        <f>INDEX(products!$A$2:$G$49, MATCH(orders!$D705, products!$A$2:$A$49, 0), MATCH(orders!J$1, products!$A$1:$G$1, 0))</f>
        <v>D</v>
      </c>
      <c r="K705" s="1">
        <f>INDEX(products!$A$2:$G$49, MATCH(orders!$D705, products!$A$2:$A$49, 0), MATCH(orders!K$1, products!$A$1:$G$1, 0))</f>
        <v>2.5</v>
      </c>
      <c r="L705" s="5">
        <f>INDEX(products!$A$2:$G$49, MATCH(orders!$D705, products!$A$2:$A$49, 0), MATCH(orders!L$1, products!$A$1:$G$1, 0))</f>
        <v>29.784999999999997</v>
      </c>
      <c r="M705" s="10">
        <f t="shared" si="10"/>
        <v>119.13999999999999</v>
      </c>
      <c r="N705" t="str" cm="1">
        <f t="array" ref="N705">_xlfn.IFS(I705 = "Exc", "Excelsa", I705 = "Ara", "Arabica", I705 = "Lib","Liberica",I705 = "Rob", "Robusta")</f>
        <v>Liberica</v>
      </c>
      <c r="O705" t="str" cm="1">
        <f t="array" ref="O705">_xlfn.IFS(J705 = "M", "Medium", J705 = "L", "Light", J705 = "D","Dark")</f>
        <v>Dark</v>
      </c>
      <c r="P705" t="str">
        <f>_xlfn.XLOOKUP(Orders[[#This Row],[Customer ID]], customers!$A$2:$A$1001, customers!$I$2:$I$1001, "", 0)</f>
        <v>Yes</v>
      </c>
    </row>
    <row r="706" spans="1:16" x14ac:dyDescent="0.3">
      <c r="A706" s="2" t="s">
        <v>4466</v>
      </c>
      <c r="B706" s="8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INDEX(products!$A$2:$G$49, MATCH(orders!$D706, products!$A$2:$A$49, 0), MATCH(orders!I$1, products!$A$1:$G$1, 0))</f>
        <v>Exc</v>
      </c>
      <c r="J706" t="str">
        <f>INDEX(products!$A$2:$G$49, MATCH(orders!$D706, products!$A$2:$A$49, 0), MATCH(orders!J$1, products!$A$1:$G$1, 0))</f>
        <v>D</v>
      </c>
      <c r="K706" s="1">
        <f>INDEX(products!$A$2:$G$49, MATCH(orders!$D706, products!$A$2:$A$49, 0), MATCH(orders!K$1, products!$A$1:$G$1, 0))</f>
        <v>0.2</v>
      </c>
      <c r="L706" s="5">
        <f>INDEX(products!$A$2:$G$49, MATCH(orders!$D706, products!$A$2:$A$49, 0), MATCH(orders!L$1, products!$A$1:$G$1, 0))</f>
        <v>3.645</v>
      </c>
      <c r="M706" s="10">
        <f t="shared" si="10"/>
        <v>21.87</v>
      </c>
      <c r="N706" t="str" cm="1">
        <f t="array" ref="N706">_xlfn.IFS(I706 = "Exc", "Excelsa", I706 = "Ara", "Arabica", I706 = "Lib","Liberica",I706 = "Rob", "Robusta")</f>
        <v>Excelsa</v>
      </c>
      <c r="O706" t="str" cm="1">
        <f t="array" ref="O706">_xlfn.IFS(J706 = "M", "Medium", J706 = "L", "Light", J706 = "D","Dark")</f>
        <v>Dark</v>
      </c>
      <c r="P706" t="str">
        <f>_xlfn.XLOOKUP(Orders[[#This Row],[Customer ID]], customers!$A$2:$A$1001, customers!$I$2:$I$1001, "", 0)</f>
        <v>Yes</v>
      </c>
    </row>
    <row r="707" spans="1:16" x14ac:dyDescent="0.3">
      <c r="A707" s="2" t="s">
        <v>4471</v>
      </c>
      <c r="B707" s="8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INDEX(products!$A$2:$G$49, MATCH(orders!$D707, products!$A$2:$A$49, 0), MATCH(orders!I$1, products!$A$1:$G$1, 0))</f>
        <v>Exc</v>
      </c>
      <c r="J707" t="str">
        <f>INDEX(products!$A$2:$G$49, MATCH(orders!$D707, products!$A$2:$A$49, 0), MATCH(orders!J$1, products!$A$1:$G$1, 0))</f>
        <v>L</v>
      </c>
      <c r="K707" s="1">
        <f>INDEX(products!$A$2:$G$49, MATCH(orders!$D707, products!$A$2:$A$49, 0), MATCH(orders!K$1, products!$A$1:$G$1, 0))</f>
        <v>0.5</v>
      </c>
      <c r="L707" s="5">
        <f>INDEX(products!$A$2:$G$49, MATCH(orders!$D707, products!$A$2:$A$49, 0), MATCH(orders!L$1, products!$A$1:$G$1, 0))</f>
        <v>8.91</v>
      </c>
      <c r="M707" s="10">
        <f t="shared" ref="M707:M770" si="11">L707*E707</f>
        <v>17.82</v>
      </c>
      <c r="N707" t="str" cm="1">
        <f t="array" ref="N707">_xlfn.IFS(I707 = "Exc", "Excelsa", I707 = "Ara", "Arabica", I707 = "Lib","Liberica",I707 = "Rob", "Robusta")</f>
        <v>Excelsa</v>
      </c>
      <c r="O707" t="str" cm="1">
        <f t="array" ref="O707">_xlfn.IFS(J707 = "M", "Medium", J707 = "L", "Light", J707 = "D","Dark")</f>
        <v>Light</v>
      </c>
      <c r="P707" t="str">
        <f>_xlfn.XLOOKUP(Orders[[#This Row],[Customer ID]], customers!$A$2:$A$1001, customers!$I$2:$I$1001, "", 0)</f>
        <v>No</v>
      </c>
    </row>
    <row r="708" spans="1:16" x14ac:dyDescent="0.3">
      <c r="A708" s="2" t="s">
        <v>4477</v>
      </c>
      <c r="B708" s="8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INDEX(products!$A$2:$G$49, MATCH(orders!$D708, products!$A$2:$A$49, 0), MATCH(orders!I$1, products!$A$1:$G$1, 0))</f>
        <v>Exc</v>
      </c>
      <c r="J708" t="str">
        <f>INDEX(products!$A$2:$G$49, MATCH(orders!$D708, products!$A$2:$A$49, 0), MATCH(orders!J$1, products!$A$1:$G$1, 0))</f>
        <v>M</v>
      </c>
      <c r="K708" s="1">
        <f>INDEX(products!$A$2:$G$49, MATCH(orders!$D708, products!$A$2:$A$49, 0), MATCH(orders!K$1, products!$A$1:$G$1, 0))</f>
        <v>0.2</v>
      </c>
      <c r="L708" s="5">
        <f>INDEX(products!$A$2:$G$49, MATCH(orders!$D708, products!$A$2:$A$49, 0), MATCH(orders!L$1, products!$A$1:$G$1, 0))</f>
        <v>4.125</v>
      </c>
      <c r="M708" s="10">
        <f t="shared" si="11"/>
        <v>12.375</v>
      </c>
      <c r="N708" t="str" cm="1">
        <f t="array" ref="N708">_xlfn.IFS(I708 = "Exc", "Excelsa", I708 = "Ara", "Arabica", I708 = "Lib","Liberica",I708 = "Rob", "Robusta")</f>
        <v>Excelsa</v>
      </c>
      <c r="O708" t="str" cm="1">
        <f t="array" ref="O708">_xlfn.IFS(J708 = "M", "Medium", J708 = "L", "Light", J708 = "D","Dark")</f>
        <v>Medium</v>
      </c>
      <c r="P708" t="str">
        <f>_xlfn.XLOOKUP(Orders[[#This Row],[Customer ID]], customers!$A$2:$A$1001, customers!$I$2:$I$1001, "", 0)</f>
        <v>No</v>
      </c>
    </row>
    <row r="709" spans="1:16" x14ac:dyDescent="0.3">
      <c r="A709" s="2" t="s">
        <v>4483</v>
      </c>
      <c r="B709" s="8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INDEX(products!$A$2:$G$49, MATCH(orders!$D709, products!$A$2:$A$49, 0), MATCH(orders!I$1, products!$A$1:$G$1, 0))</f>
        <v>Lib</v>
      </c>
      <c r="J709" t="str">
        <f>INDEX(products!$A$2:$G$49, MATCH(orders!$D709, products!$A$2:$A$49, 0), MATCH(orders!J$1, products!$A$1:$G$1, 0))</f>
        <v>D</v>
      </c>
      <c r="K709" s="1">
        <f>INDEX(products!$A$2:$G$49, MATCH(orders!$D709, products!$A$2:$A$49, 0), MATCH(orders!K$1, products!$A$1:$G$1, 0))</f>
        <v>1</v>
      </c>
      <c r="L709" s="5">
        <f>INDEX(products!$A$2:$G$49, MATCH(orders!$D709, products!$A$2:$A$49, 0), MATCH(orders!L$1, products!$A$1:$G$1, 0))</f>
        <v>12.95</v>
      </c>
      <c r="M709" s="10">
        <f t="shared" si="11"/>
        <v>25.9</v>
      </c>
      <c r="N709" t="str" cm="1">
        <f t="array" ref="N709">_xlfn.IFS(I709 = "Exc", "Excelsa", I709 = "Ara", "Arabica", I709 = "Lib","Liberica",I709 = "Rob", "Robusta")</f>
        <v>Liberica</v>
      </c>
      <c r="O709" t="str" cm="1">
        <f t="array" ref="O709">_xlfn.IFS(J709 = "M", "Medium", J709 = "L", "Light", J709 = "D","Dark")</f>
        <v>Dark</v>
      </c>
      <c r="P709" t="str">
        <f>_xlfn.XLOOKUP(Orders[[#This Row],[Customer ID]], customers!$A$2:$A$1001, customers!$I$2:$I$1001, "", 0)</f>
        <v>No</v>
      </c>
    </row>
    <row r="710" spans="1:16" x14ac:dyDescent="0.3">
      <c r="A710" s="2" t="s">
        <v>4488</v>
      </c>
      <c r="B710" s="8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INDEX(products!$A$2:$G$49, MATCH(orders!$D710, products!$A$2:$A$49, 0), MATCH(orders!I$1, products!$A$1:$G$1, 0))</f>
        <v>Ara</v>
      </c>
      <c r="J710" t="str">
        <f>INDEX(products!$A$2:$G$49, MATCH(orders!$D710, products!$A$2:$A$49, 0), MATCH(orders!J$1, products!$A$1:$G$1, 0))</f>
        <v>M</v>
      </c>
      <c r="K710" s="1">
        <f>INDEX(products!$A$2:$G$49, MATCH(orders!$D710, products!$A$2:$A$49, 0), MATCH(orders!K$1, products!$A$1:$G$1, 0))</f>
        <v>0.5</v>
      </c>
      <c r="L710" s="5">
        <f>INDEX(products!$A$2:$G$49, MATCH(orders!$D710, products!$A$2:$A$49, 0), MATCH(orders!L$1, products!$A$1:$G$1, 0))</f>
        <v>6.75</v>
      </c>
      <c r="M710" s="10">
        <f t="shared" si="11"/>
        <v>13.5</v>
      </c>
      <c r="N710" t="str" cm="1">
        <f t="array" ref="N710">_xlfn.IFS(I710 = "Exc", "Excelsa", I710 = "Ara", "Arabica", I710 = "Lib","Liberica",I710 = "Rob", "Robusta")</f>
        <v>Arabica</v>
      </c>
      <c r="O710" t="str" cm="1">
        <f t="array" ref="O710">_xlfn.IFS(J710 = "M", "Medium", J710 = "L", "Light", J710 = "D","Dark")</f>
        <v>Medium</v>
      </c>
      <c r="P710" t="str">
        <f>_xlfn.XLOOKUP(Orders[[#This Row],[Customer ID]], customers!$A$2:$A$1001, customers!$I$2:$I$1001, "", 0)</f>
        <v>Yes</v>
      </c>
    </row>
    <row r="711" spans="1:16" x14ac:dyDescent="0.3">
      <c r="A711" s="2" t="s">
        <v>4494</v>
      </c>
      <c r="B711" s="8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INDEX(products!$A$2:$G$49, MATCH(orders!$D711, products!$A$2:$A$49, 0), MATCH(orders!I$1, products!$A$1:$G$1, 0))</f>
        <v>Exc</v>
      </c>
      <c r="J711" t="str">
        <f>INDEX(products!$A$2:$G$49, MATCH(orders!$D711, products!$A$2:$A$49, 0), MATCH(orders!J$1, products!$A$1:$G$1, 0))</f>
        <v>L</v>
      </c>
      <c r="K711" s="1">
        <f>INDEX(products!$A$2:$G$49, MATCH(orders!$D711, products!$A$2:$A$49, 0), MATCH(orders!K$1, products!$A$1:$G$1, 0))</f>
        <v>0.5</v>
      </c>
      <c r="L711" s="5">
        <f>INDEX(products!$A$2:$G$49, MATCH(orders!$D711, products!$A$2:$A$49, 0), MATCH(orders!L$1, products!$A$1:$G$1, 0))</f>
        <v>8.91</v>
      </c>
      <c r="M711" s="10">
        <f t="shared" si="11"/>
        <v>17.82</v>
      </c>
      <c r="N711" t="str" cm="1">
        <f t="array" ref="N711">_xlfn.IFS(I711 = "Exc", "Excelsa", I711 = "Ara", "Arabica", I711 = "Lib","Liberica",I711 = "Rob", "Robusta")</f>
        <v>Excelsa</v>
      </c>
      <c r="O711" t="str" cm="1">
        <f t="array" ref="O711">_xlfn.IFS(J711 = "M", "Medium", J711 = "L", "Light", J711 = "D","Dark")</f>
        <v>Light</v>
      </c>
      <c r="P711" t="str">
        <f>_xlfn.XLOOKUP(Orders[[#This Row],[Customer ID]], customers!$A$2:$A$1001, customers!$I$2:$I$1001, "", 0)</f>
        <v>Yes</v>
      </c>
    </row>
    <row r="712" spans="1:16" x14ac:dyDescent="0.3">
      <c r="A712" s="2" t="s">
        <v>4499</v>
      </c>
      <c r="B712" s="8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INDEX(products!$A$2:$G$49, MATCH(orders!$D712, products!$A$2:$A$49, 0), MATCH(orders!I$1, products!$A$1:$G$1, 0))</f>
        <v>Exc</v>
      </c>
      <c r="J712" t="str">
        <f>INDEX(products!$A$2:$G$49, MATCH(orders!$D712, products!$A$2:$A$49, 0), MATCH(orders!J$1, products!$A$1:$G$1, 0))</f>
        <v>M</v>
      </c>
      <c r="K712" s="1">
        <f>INDEX(products!$A$2:$G$49, MATCH(orders!$D712, products!$A$2:$A$49, 0), MATCH(orders!K$1, products!$A$1:$G$1, 0))</f>
        <v>0.5</v>
      </c>
      <c r="L712" s="5">
        <f>INDEX(products!$A$2:$G$49, MATCH(orders!$D712, products!$A$2:$A$49, 0), MATCH(orders!L$1, products!$A$1:$G$1, 0))</f>
        <v>8.25</v>
      </c>
      <c r="M712" s="10">
        <f t="shared" si="11"/>
        <v>24.75</v>
      </c>
      <c r="N712" t="str" cm="1">
        <f t="array" ref="N712">_xlfn.IFS(I712 = "Exc", "Excelsa", I712 = "Ara", "Arabica", I712 = "Lib","Liberica",I712 = "Rob", "Robusta")</f>
        <v>Excelsa</v>
      </c>
      <c r="O712" t="str" cm="1">
        <f t="array" ref="O712">_xlfn.IFS(J712 = "M", "Medium", J712 = "L", "Light", J712 = "D","Dark")</f>
        <v>Medium</v>
      </c>
      <c r="P712" t="str">
        <f>_xlfn.XLOOKUP(Orders[[#This Row],[Customer ID]], customers!$A$2:$A$1001, customers!$I$2:$I$1001, "", 0)</f>
        <v>No</v>
      </c>
    </row>
    <row r="713" spans="1:16" x14ac:dyDescent="0.3">
      <c r="A713" s="2" t="s">
        <v>4505</v>
      </c>
      <c r="B713" s="8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INDEX(products!$A$2:$G$49, MATCH(orders!$D713, products!$A$2:$A$49, 0), MATCH(orders!I$1, products!$A$1:$G$1, 0))</f>
        <v>Rob</v>
      </c>
      <c r="J713" t="str">
        <f>INDEX(products!$A$2:$G$49, MATCH(orders!$D713, products!$A$2:$A$49, 0), MATCH(orders!J$1, products!$A$1:$G$1, 0))</f>
        <v>M</v>
      </c>
      <c r="K713" s="1">
        <f>INDEX(products!$A$2:$G$49, MATCH(orders!$D713, products!$A$2:$A$49, 0), MATCH(orders!K$1, products!$A$1:$G$1, 0))</f>
        <v>0.2</v>
      </c>
      <c r="L713" s="5">
        <f>INDEX(products!$A$2:$G$49, MATCH(orders!$D713, products!$A$2:$A$49, 0), MATCH(orders!L$1, products!$A$1:$G$1, 0))</f>
        <v>2.9849999999999999</v>
      </c>
      <c r="M713" s="10">
        <f t="shared" si="11"/>
        <v>17.91</v>
      </c>
      <c r="N713" t="str" cm="1">
        <f t="array" ref="N713">_xlfn.IFS(I713 = "Exc", "Excelsa", I713 = "Ara", "Arabica", I713 = "Lib","Liberica",I713 = "Rob", "Robusta")</f>
        <v>Robusta</v>
      </c>
      <c r="O713" t="str" cm="1">
        <f t="array" ref="O713">_xlfn.IFS(J713 = "M", "Medium", J713 = "L", "Light", J713 = "D","Dark")</f>
        <v>Medium</v>
      </c>
      <c r="P713" t="str">
        <f>_xlfn.XLOOKUP(Orders[[#This Row],[Customer ID]], customers!$A$2:$A$1001, customers!$I$2:$I$1001, "", 0)</f>
        <v>No</v>
      </c>
    </row>
    <row r="714" spans="1:16" x14ac:dyDescent="0.3">
      <c r="A714" s="2" t="s">
        <v>4512</v>
      </c>
      <c r="B714" s="8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INDEX(products!$A$2:$G$49, MATCH(orders!$D714, products!$A$2:$A$49, 0), MATCH(orders!I$1, products!$A$1:$G$1, 0))</f>
        <v>Exc</v>
      </c>
      <c r="J714" t="str">
        <f>INDEX(products!$A$2:$G$49, MATCH(orders!$D714, products!$A$2:$A$49, 0), MATCH(orders!J$1, products!$A$1:$G$1, 0))</f>
        <v>M</v>
      </c>
      <c r="K714" s="1">
        <f>INDEX(products!$A$2:$G$49, MATCH(orders!$D714, products!$A$2:$A$49, 0), MATCH(orders!K$1, products!$A$1:$G$1, 0))</f>
        <v>0.5</v>
      </c>
      <c r="L714" s="5">
        <f>INDEX(products!$A$2:$G$49, MATCH(orders!$D714, products!$A$2:$A$49, 0), MATCH(orders!L$1, products!$A$1:$G$1, 0))</f>
        <v>8.25</v>
      </c>
      <c r="M714" s="10">
        <f t="shared" si="11"/>
        <v>16.5</v>
      </c>
      <c r="N714" t="str" cm="1">
        <f t="array" ref="N714">_xlfn.IFS(I714 = "Exc", "Excelsa", I714 = "Ara", "Arabica", I714 = "Lib","Liberica",I714 = "Rob", "Robusta")</f>
        <v>Excelsa</v>
      </c>
      <c r="O714" t="str" cm="1">
        <f t="array" ref="O714">_xlfn.IFS(J714 = "M", "Medium", J714 = "L", "Light", J714 = "D","Dark")</f>
        <v>Medium</v>
      </c>
      <c r="P714" t="str">
        <f>_xlfn.XLOOKUP(Orders[[#This Row],[Customer ID]], customers!$A$2:$A$1001, customers!$I$2:$I$1001, "", 0)</f>
        <v>No</v>
      </c>
    </row>
    <row r="715" spans="1:16" x14ac:dyDescent="0.3">
      <c r="A715" s="2" t="s">
        <v>4516</v>
      </c>
      <c r="B715" s="8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INDEX(products!$A$2:$G$49, MATCH(orders!$D715, products!$A$2:$A$49, 0), MATCH(orders!I$1, products!$A$1:$G$1, 0))</f>
        <v>Rob</v>
      </c>
      <c r="J715" t="str">
        <f>INDEX(products!$A$2:$G$49, MATCH(orders!$D715, products!$A$2:$A$49, 0), MATCH(orders!J$1, products!$A$1:$G$1, 0))</f>
        <v>M</v>
      </c>
      <c r="K715" s="1">
        <f>INDEX(products!$A$2:$G$49, MATCH(orders!$D715, products!$A$2:$A$49, 0), MATCH(orders!K$1, products!$A$1:$G$1, 0))</f>
        <v>0.2</v>
      </c>
      <c r="L715" s="5">
        <f>INDEX(products!$A$2:$G$49, MATCH(orders!$D715, products!$A$2:$A$49, 0), MATCH(orders!L$1, products!$A$1:$G$1, 0))</f>
        <v>2.9849999999999999</v>
      </c>
      <c r="M715" s="10">
        <f t="shared" si="11"/>
        <v>2.9849999999999999</v>
      </c>
      <c r="N715" t="str" cm="1">
        <f t="array" ref="N715">_xlfn.IFS(I715 = "Exc", "Excelsa", I715 = "Ara", "Arabica", I715 = "Lib","Liberica",I715 = "Rob", "Robusta")</f>
        <v>Robusta</v>
      </c>
      <c r="O715" t="str" cm="1">
        <f t="array" ref="O715">_xlfn.IFS(J715 = "M", "Medium", J715 = "L", "Light", J715 = "D","Dark")</f>
        <v>Medium</v>
      </c>
      <c r="P715" t="str">
        <f>_xlfn.XLOOKUP(Orders[[#This Row],[Customer ID]], customers!$A$2:$A$1001, customers!$I$2:$I$1001, "", 0)</f>
        <v>No</v>
      </c>
    </row>
    <row r="716" spans="1:16" x14ac:dyDescent="0.3">
      <c r="A716" s="2" t="s">
        <v>4522</v>
      </c>
      <c r="B716" s="8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INDEX(products!$A$2:$G$49, MATCH(orders!$D716, products!$A$2:$A$49, 0), MATCH(orders!I$1, products!$A$1:$G$1, 0))</f>
        <v>Exc</v>
      </c>
      <c r="J716" t="str">
        <f>INDEX(products!$A$2:$G$49, MATCH(orders!$D716, products!$A$2:$A$49, 0), MATCH(orders!J$1, products!$A$1:$G$1, 0))</f>
        <v>D</v>
      </c>
      <c r="K716" s="1">
        <f>INDEX(products!$A$2:$G$49, MATCH(orders!$D716, products!$A$2:$A$49, 0), MATCH(orders!K$1, products!$A$1:$G$1, 0))</f>
        <v>0.2</v>
      </c>
      <c r="L716" s="5">
        <f>INDEX(products!$A$2:$G$49, MATCH(orders!$D716, products!$A$2:$A$49, 0), MATCH(orders!L$1, products!$A$1:$G$1, 0))</f>
        <v>3.645</v>
      </c>
      <c r="M716" s="10">
        <f t="shared" si="11"/>
        <v>14.58</v>
      </c>
      <c r="N716" t="str" cm="1">
        <f t="array" ref="N716">_xlfn.IFS(I716 = "Exc", "Excelsa", I716 = "Ara", "Arabica", I716 = "Lib","Liberica",I716 = "Rob", "Robusta")</f>
        <v>Excelsa</v>
      </c>
      <c r="O716" t="str" cm="1">
        <f t="array" ref="O716">_xlfn.IFS(J716 = "M", "Medium", J716 = "L", "Light", J716 = "D","Dark")</f>
        <v>Dark</v>
      </c>
      <c r="P716" t="str">
        <f>_xlfn.XLOOKUP(Orders[[#This Row],[Customer ID]], customers!$A$2:$A$1001, customers!$I$2:$I$1001, "", 0)</f>
        <v>Yes</v>
      </c>
    </row>
    <row r="717" spans="1:16" x14ac:dyDescent="0.3">
      <c r="A717" s="2" t="s">
        <v>4528</v>
      </c>
      <c r="B717" s="8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INDEX(products!$A$2:$G$49, MATCH(orders!$D717, products!$A$2:$A$49, 0), MATCH(orders!I$1, products!$A$1:$G$1, 0))</f>
        <v>Exc</v>
      </c>
      <c r="J717" t="str">
        <f>INDEX(products!$A$2:$G$49, MATCH(orders!$D717, products!$A$2:$A$49, 0), MATCH(orders!J$1, products!$A$1:$G$1, 0))</f>
        <v>L</v>
      </c>
      <c r="K717" s="1">
        <f>INDEX(products!$A$2:$G$49, MATCH(orders!$D717, products!$A$2:$A$49, 0), MATCH(orders!K$1, products!$A$1:$G$1, 0))</f>
        <v>1</v>
      </c>
      <c r="L717" s="5">
        <f>INDEX(products!$A$2:$G$49, MATCH(orders!$D717, products!$A$2:$A$49, 0), MATCH(orders!L$1, products!$A$1:$G$1, 0))</f>
        <v>14.85</v>
      </c>
      <c r="M717" s="10">
        <f t="shared" si="11"/>
        <v>89.1</v>
      </c>
      <c r="N717" t="str" cm="1">
        <f t="array" ref="N717">_xlfn.IFS(I717 = "Exc", "Excelsa", I717 = "Ara", "Arabica", I717 = "Lib","Liberica",I717 = "Rob", "Robusta")</f>
        <v>Excelsa</v>
      </c>
      <c r="O717" t="str" cm="1">
        <f t="array" ref="O717">_xlfn.IFS(J717 = "M", "Medium", J717 = "L", "Light", J717 = "D","Dark")</f>
        <v>Light</v>
      </c>
      <c r="P717" t="str">
        <f>_xlfn.XLOOKUP(Orders[[#This Row],[Customer ID]], customers!$A$2:$A$1001, customers!$I$2:$I$1001, "", 0)</f>
        <v>No</v>
      </c>
    </row>
    <row r="718" spans="1:16" x14ac:dyDescent="0.3">
      <c r="A718" s="2" t="s">
        <v>4533</v>
      </c>
      <c r="B718" s="8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INDEX(products!$A$2:$G$49, MATCH(orders!$D718, products!$A$2:$A$49, 0), MATCH(orders!I$1, products!$A$1:$G$1, 0))</f>
        <v>Rob</v>
      </c>
      <c r="J718" t="str">
        <f>INDEX(products!$A$2:$G$49, MATCH(orders!$D718, products!$A$2:$A$49, 0), MATCH(orders!J$1, products!$A$1:$G$1, 0))</f>
        <v>L</v>
      </c>
      <c r="K718" s="1">
        <f>INDEX(products!$A$2:$G$49, MATCH(orders!$D718, products!$A$2:$A$49, 0), MATCH(orders!K$1, products!$A$1:$G$1, 0))</f>
        <v>1</v>
      </c>
      <c r="L718" s="5">
        <f>INDEX(products!$A$2:$G$49, MATCH(orders!$D718, products!$A$2:$A$49, 0), MATCH(orders!L$1, products!$A$1:$G$1, 0))</f>
        <v>11.95</v>
      </c>
      <c r="M718" s="10">
        <f t="shared" si="11"/>
        <v>35.849999999999994</v>
      </c>
      <c r="N718" t="str" cm="1">
        <f t="array" ref="N718">_xlfn.IFS(I718 = "Exc", "Excelsa", I718 = "Ara", "Arabica", I718 = "Lib","Liberica",I718 = "Rob", "Robusta")</f>
        <v>Robusta</v>
      </c>
      <c r="O718" t="str" cm="1">
        <f t="array" ref="O718">_xlfn.IFS(J718 = "M", "Medium", J718 = "L", "Light", J718 = "D","Dark")</f>
        <v>Light</v>
      </c>
      <c r="P718" t="str">
        <f>_xlfn.XLOOKUP(Orders[[#This Row],[Customer ID]], customers!$A$2:$A$1001, customers!$I$2:$I$1001, "", 0)</f>
        <v>No</v>
      </c>
    </row>
    <row r="719" spans="1:16" x14ac:dyDescent="0.3">
      <c r="A719" s="2" t="s">
        <v>4539</v>
      </c>
      <c r="B719" s="8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INDEX(products!$A$2:$G$49, MATCH(orders!$D719, products!$A$2:$A$49, 0), MATCH(orders!I$1, products!$A$1:$G$1, 0))</f>
        <v>Ara</v>
      </c>
      <c r="J719" t="str">
        <f>INDEX(products!$A$2:$G$49, MATCH(orders!$D719, products!$A$2:$A$49, 0), MATCH(orders!J$1, products!$A$1:$G$1, 0))</f>
        <v>D</v>
      </c>
      <c r="K719" s="1">
        <f>INDEX(products!$A$2:$G$49, MATCH(orders!$D719, products!$A$2:$A$49, 0), MATCH(orders!K$1, products!$A$1:$G$1, 0))</f>
        <v>2.5</v>
      </c>
      <c r="L719" s="5">
        <f>INDEX(products!$A$2:$G$49, MATCH(orders!$D719, products!$A$2:$A$49, 0), MATCH(orders!L$1, products!$A$1:$G$1, 0))</f>
        <v>22.884999999999998</v>
      </c>
      <c r="M719" s="10">
        <f t="shared" si="11"/>
        <v>68.655000000000001</v>
      </c>
      <c r="N719" t="str" cm="1">
        <f t="array" ref="N719">_xlfn.IFS(I719 = "Exc", "Excelsa", I719 = "Ara", "Arabica", I719 = "Lib","Liberica",I719 = "Rob", "Robusta")</f>
        <v>Arabica</v>
      </c>
      <c r="O719" t="str" cm="1">
        <f t="array" ref="O719">_xlfn.IFS(J719 = "M", "Medium", J719 = "L", "Light", J719 = "D","Dark")</f>
        <v>Dark</v>
      </c>
      <c r="P719" t="str">
        <f>_xlfn.XLOOKUP(Orders[[#This Row],[Customer ID]], customers!$A$2:$A$1001, customers!$I$2:$I$1001, "", 0)</f>
        <v>No</v>
      </c>
    </row>
    <row r="720" spans="1:16" x14ac:dyDescent="0.3">
      <c r="A720" s="2" t="s">
        <v>4545</v>
      </c>
      <c r="B720" s="8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INDEX(products!$A$2:$G$49, MATCH(orders!$D720, products!$A$2:$A$49, 0), MATCH(orders!I$1, products!$A$1:$G$1, 0))</f>
        <v>Lib</v>
      </c>
      <c r="J720" t="str">
        <f>INDEX(products!$A$2:$G$49, MATCH(orders!$D720, products!$A$2:$A$49, 0), MATCH(orders!J$1, products!$A$1:$G$1, 0))</f>
        <v>D</v>
      </c>
      <c r="K720" s="1">
        <f>INDEX(products!$A$2:$G$49, MATCH(orders!$D720, products!$A$2:$A$49, 0), MATCH(orders!K$1, products!$A$1:$G$1, 0))</f>
        <v>1</v>
      </c>
      <c r="L720" s="5">
        <f>INDEX(products!$A$2:$G$49, MATCH(orders!$D720, products!$A$2:$A$49, 0), MATCH(orders!L$1, products!$A$1:$G$1, 0))</f>
        <v>12.95</v>
      </c>
      <c r="M720" s="10">
        <f t="shared" si="11"/>
        <v>38.849999999999994</v>
      </c>
      <c r="N720" t="str" cm="1">
        <f t="array" ref="N720">_xlfn.IFS(I720 = "Exc", "Excelsa", I720 = "Ara", "Arabica", I720 = "Lib","Liberica",I720 = "Rob", "Robusta")</f>
        <v>Liberica</v>
      </c>
      <c r="O720" t="str" cm="1">
        <f t="array" ref="O720">_xlfn.IFS(J720 = "M", "Medium", J720 = "L", "Light", J720 = "D","Dark")</f>
        <v>Dark</v>
      </c>
      <c r="P720" t="str">
        <f>_xlfn.XLOOKUP(Orders[[#This Row],[Customer ID]], customers!$A$2:$A$1001, customers!$I$2:$I$1001, "", 0)</f>
        <v>No</v>
      </c>
    </row>
    <row r="721" spans="1:16" x14ac:dyDescent="0.3">
      <c r="A721" s="2" t="s">
        <v>4551</v>
      </c>
      <c r="B721" s="8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INDEX(products!$A$2:$G$49, MATCH(orders!$D721, products!$A$2:$A$49, 0), MATCH(orders!I$1, products!$A$1:$G$1, 0))</f>
        <v>Lib</v>
      </c>
      <c r="J721" t="str">
        <f>INDEX(products!$A$2:$G$49, MATCH(orders!$D721, products!$A$2:$A$49, 0), MATCH(orders!J$1, products!$A$1:$G$1, 0))</f>
        <v>L</v>
      </c>
      <c r="K721" s="1">
        <f>INDEX(products!$A$2:$G$49, MATCH(orders!$D721, products!$A$2:$A$49, 0), MATCH(orders!K$1, products!$A$1:$G$1, 0))</f>
        <v>1</v>
      </c>
      <c r="L721" s="5">
        <f>INDEX(products!$A$2:$G$49, MATCH(orders!$D721, products!$A$2:$A$49, 0), MATCH(orders!L$1, products!$A$1:$G$1, 0))</f>
        <v>15.85</v>
      </c>
      <c r="M721" s="10">
        <f t="shared" si="11"/>
        <v>79.25</v>
      </c>
      <c r="N721" t="str" cm="1">
        <f t="array" ref="N721">_xlfn.IFS(I721 = "Exc", "Excelsa", I721 = "Ara", "Arabica", I721 = "Lib","Liberica",I721 = "Rob", "Robusta")</f>
        <v>Liberica</v>
      </c>
      <c r="O721" t="str" cm="1">
        <f t="array" ref="O721">_xlfn.IFS(J721 = "M", "Medium", J721 = "L", "Light", J721 = "D","Dark")</f>
        <v>Light</v>
      </c>
      <c r="P721" t="str">
        <f>_xlfn.XLOOKUP(Orders[[#This Row],[Customer ID]], customers!$A$2:$A$1001, customers!$I$2:$I$1001, "", 0)</f>
        <v>Yes</v>
      </c>
    </row>
    <row r="722" spans="1:16" x14ac:dyDescent="0.3">
      <c r="A722" s="2" t="s">
        <v>4557</v>
      </c>
      <c r="B722" s="8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INDEX(products!$A$2:$G$49, MATCH(orders!$D722, products!$A$2:$A$49, 0), MATCH(orders!I$1, products!$A$1:$G$1, 0))</f>
        <v>Exc</v>
      </c>
      <c r="J722" t="str">
        <f>INDEX(products!$A$2:$G$49, MATCH(orders!$D722, products!$A$2:$A$49, 0), MATCH(orders!J$1, products!$A$1:$G$1, 0))</f>
        <v>D</v>
      </c>
      <c r="K722" s="1">
        <f>INDEX(products!$A$2:$G$49, MATCH(orders!$D722, products!$A$2:$A$49, 0), MATCH(orders!K$1, products!$A$1:$G$1, 0))</f>
        <v>0.5</v>
      </c>
      <c r="L722" s="5">
        <f>INDEX(products!$A$2:$G$49, MATCH(orders!$D722, products!$A$2:$A$49, 0), MATCH(orders!L$1, products!$A$1:$G$1, 0))</f>
        <v>7.29</v>
      </c>
      <c r="M722" s="10">
        <f t="shared" si="11"/>
        <v>36.450000000000003</v>
      </c>
      <c r="N722" t="str" cm="1">
        <f t="array" ref="N722">_xlfn.IFS(I722 = "Exc", "Excelsa", I722 = "Ara", "Arabica", I722 = "Lib","Liberica",I722 = "Rob", "Robusta")</f>
        <v>Excelsa</v>
      </c>
      <c r="O722" t="str" cm="1">
        <f t="array" ref="O722">_xlfn.IFS(J722 = "M", "Medium", J722 = "L", "Light", J722 = "D","Dark")</f>
        <v>Dark</v>
      </c>
      <c r="P722" t="str">
        <f>_xlfn.XLOOKUP(Orders[[#This Row],[Customer ID]], customers!$A$2:$A$1001, customers!$I$2:$I$1001, "", 0)</f>
        <v>Yes</v>
      </c>
    </row>
    <row r="723" spans="1:16" x14ac:dyDescent="0.3">
      <c r="A723" s="2" t="s">
        <v>4563</v>
      </c>
      <c r="B723" s="8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INDEX(products!$A$2:$G$49, MATCH(orders!$D723, products!$A$2:$A$49, 0), MATCH(orders!I$1, products!$A$1:$G$1, 0))</f>
        <v>Rob</v>
      </c>
      <c r="J723" t="str">
        <f>INDEX(products!$A$2:$G$49, MATCH(orders!$D723, products!$A$2:$A$49, 0), MATCH(orders!J$1, products!$A$1:$G$1, 0))</f>
        <v>M</v>
      </c>
      <c r="K723" s="1">
        <f>INDEX(products!$A$2:$G$49, MATCH(orders!$D723, products!$A$2:$A$49, 0), MATCH(orders!K$1, products!$A$1:$G$1, 0))</f>
        <v>0.2</v>
      </c>
      <c r="L723" s="5">
        <f>INDEX(products!$A$2:$G$49, MATCH(orders!$D723, products!$A$2:$A$49, 0), MATCH(orders!L$1, products!$A$1:$G$1, 0))</f>
        <v>2.9849999999999999</v>
      </c>
      <c r="M723" s="10">
        <f t="shared" si="11"/>
        <v>8.9550000000000001</v>
      </c>
      <c r="N723" t="str" cm="1">
        <f t="array" ref="N723">_xlfn.IFS(I723 = "Exc", "Excelsa", I723 = "Ara", "Arabica", I723 = "Lib","Liberica",I723 = "Rob", "Robusta")</f>
        <v>Robusta</v>
      </c>
      <c r="O723" t="str" cm="1">
        <f t="array" ref="O723">_xlfn.IFS(J723 = "M", "Medium", J723 = "L", "Light", J723 = "D","Dark")</f>
        <v>Medium</v>
      </c>
      <c r="P723" t="str">
        <f>_xlfn.XLOOKUP(Orders[[#This Row],[Customer ID]], customers!$A$2:$A$1001, customers!$I$2:$I$1001, "", 0)</f>
        <v>Yes</v>
      </c>
    </row>
    <row r="724" spans="1:16" x14ac:dyDescent="0.3">
      <c r="A724" s="2" t="s">
        <v>4569</v>
      </c>
      <c r="B724" s="8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INDEX(products!$A$2:$G$49, MATCH(orders!$D724, products!$A$2:$A$49, 0), MATCH(orders!I$1, products!$A$1:$G$1, 0))</f>
        <v>Exc</v>
      </c>
      <c r="J724" t="str">
        <f>INDEX(products!$A$2:$G$49, MATCH(orders!$D724, products!$A$2:$A$49, 0), MATCH(orders!J$1, products!$A$1:$G$1, 0))</f>
        <v>D</v>
      </c>
      <c r="K724" s="1">
        <f>INDEX(products!$A$2:$G$49, MATCH(orders!$D724, products!$A$2:$A$49, 0), MATCH(orders!K$1, products!$A$1:$G$1, 0))</f>
        <v>1</v>
      </c>
      <c r="L724" s="5">
        <f>INDEX(products!$A$2:$G$49, MATCH(orders!$D724, products!$A$2:$A$49, 0), MATCH(orders!L$1, products!$A$1:$G$1, 0))</f>
        <v>12.15</v>
      </c>
      <c r="M724" s="10">
        <f t="shared" si="11"/>
        <v>24.3</v>
      </c>
      <c r="N724" t="str" cm="1">
        <f t="array" ref="N724">_xlfn.IFS(I724 = "Exc", "Excelsa", I724 = "Ara", "Arabica", I724 = "Lib","Liberica",I724 = "Rob", "Robusta")</f>
        <v>Excelsa</v>
      </c>
      <c r="O724" t="str" cm="1">
        <f t="array" ref="O724">_xlfn.IFS(J724 = "M", "Medium", J724 = "L", "Light", J724 = "D","Dark")</f>
        <v>Dark</v>
      </c>
      <c r="P724" t="str">
        <f>_xlfn.XLOOKUP(Orders[[#This Row],[Customer ID]], customers!$A$2:$A$1001, customers!$I$2:$I$1001, "", 0)</f>
        <v>No</v>
      </c>
    </row>
    <row r="725" spans="1:16" x14ac:dyDescent="0.3">
      <c r="A725" s="2" t="s">
        <v>4574</v>
      </c>
      <c r="B725" s="8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INDEX(products!$A$2:$G$49, MATCH(orders!$D725, products!$A$2:$A$49, 0), MATCH(orders!I$1, products!$A$1:$G$1, 0))</f>
        <v>Exc</v>
      </c>
      <c r="J725" t="str">
        <f>INDEX(products!$A$2:$G$49, MATCH(orders!$D725, products!$A$2:$A$49, 0), MATCH(orders!J$1, products!$A$1:$G$1, 0))</f>
        <v>M</v>
      </c>
      <c r="K725" s="1">
        <f>INDEX(products!$A$2:$G$49, MATCH(orders!$D725, products!$A$2:$A$49, 0), MATCH(orders!K$1, products!$A$1:$G$1, 0))</f>
        <v>2.5</v>
      </c>
      <c r="L725" s="5">
        <f>INDEX(products!$A$2:$G$49, MATCH(orders!$D725, products!$A$2:$A$49, 0), MATCH(orders!L$1, products!$A$1:$G$1, 0))</f>
        <v>31.624999999999996</v>
      </c>
      <c r="M725" s="10">
        <f t="shared" si="11"/>
        <v>63.249999999999993</v>
      </c>
      <c r="N725" t="str" cm="1">
        <f t="array" ref="N725">_xlfn.IFS(I725 = "Exc", "Excelsa", I725 = "Ara", "Arabica", I725 = "Lib","Liberica",I725 = "Rob", "Robusta")</f>
        <v>Excelsa</v>
      </c>
      <c r="O725" t="str" cm="1">
        <f t="array" ref="O725">_xlfn.IFS(J725 = "M", "Medium", J725 = "L", "Light", J725 = "D","Dark")</f>
        <v>Medium</v>
      </c>
      <c r="P725" t="str">
        <f>_xlfn.XLOOKUP(Orders[[#This Row],[Customer ID]], customers!$A$2:$A$1001, customers!$I$2:$I$1001, "", 0)</f>
        <v>No</v>
      </c>
    </row>
    <row r="726" spans="1:16" x14ac:dyDescent="0.3">
      <c r="A726" s="2" t="s">
        <v>4580</v>
      </c>
      <c r="B726" s="8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INDEX(products!$A$2:$G$49, MATCH(orders!$D726, products!$A$2:$A$49, 0), MATCH(orders!I$1, products!$A$1:$G$1, 0))</f>
        <v>Ara</v>
      </c>
      <c r="J726" t="str">
        <f>INDEX(products!$A$2:$G$49, MATCH(orders!$D726, products!$A$2:$A$49, 0), MATCH(orders!J$1, products!$A$1:$G$1, 0))</f>
        <v>M</v>
      </c>
      <c r="K726" s="1">
        <f>INDEX(products!$A$2:$G$49, MATCH(orders!$D726, products!$A$2:$A$49, 0), MATCH(orders!K$1, products!$A$1:$G$1, 0))</f>
        <v>0.2</v>
      </c>
      <c r="L726" s="5">
        <f>INDEX(products!$A$2:$G$49, MATCH(orders!$D726, products!$A$2:$A$49, 0), MATCH(orders!L$1, products!$A$1:$G$1, 0))</f>
        <v>3.375</v>
      </c>
      <c r="M726" s="10">
        <f t="shared" si="11"/>
        <v>6.75</v>
      </c>
      <c r="N726" t="str" cm="1">
        <f t="array" ref="N726">_xlfn.IFS(I726 = "Exc", "Excelsa", I726 = "Ara", "Arabica", I726 = "Lib","Liberica",I726 = "Rob", "Robusta")</f>
        <v>Arabica</v>
      </c>
      <c r="O726" t="str" cm="1">
        <f t="array" ref="O726">_xlfn.IFS(J726 = "M", "Medium", J726 = "L", "Light", J726 = "D","Dark")</f>
        <v>Medium</v>
      </c>
      <c r="P726" t="str">
        <f>_xlfn.XLOOKUP(Orders[[#This Row],[Customer ID]], customers!$A$2:$A$1001, customers!$I$2:$I$1001, "", 0)</f>
        <v>Yes</v>
      </c>
    </row>
    <row r="727" spans="1:16" x14ac:dyDescent="0.3">
      <c r="A727" s="2" t="s">
        <v>4585</v>
      </c>
      <c r="B727" s="8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INDEX(products!$A$2:$G$49, MATCH(orders!$D727, products!$A$2:$A$49, 0), MATCH(orders!I$1, products!$A$1:$G$1, 0))</f>
        <v>Ara</v>
      </c>
      <c r="J727" t="str">
        <f>INDEX(products!$A$2:$G$49, MATCH(orders!$D727, products!$A$2:$A$49, 0), MATCH(orders!J$1, products!$A$1:$G$1, 0))</f>
        <v>L</v>
      </c>
      <c r="K727" s="1">
        <f>INDEX(products!$A$2:$G$49, MATCH(orders!$D727, products!$A$2:$A$49, 0), MATCH(orders!K$1, products!$A$1:$G$1, 0))</f>
        <v>0.2</v>
      </c>
      <c r="L727" s="5">
        <f>INDEX(products!$A$2:$G$49, MATCH(orders!$D727, products!$A$2:$A$49, 0), MATCH(orders!L$1, products!$A$1:$G$1, 0))</f>
        <v>3.8849999999999998</v>
      </c>
      <c r="M727" s="10">
        <f t="shared" si="11"/>
        <v>23.31</v>
      </c>
      <c r="N727" t="str" cm="1">
        <f t="array" ref="N727">_xlfn.IFS(I727 = "Exc", "Excelsa", I727 = "Ara", "Arabica", I727 = "Lib","Liberica",I727 = "Rob", "Robusta")</f>
        <v>Arabica</v>
      </c>
      <c r="O727" t="str" cm="1">
        <f t="array" ref="O727">_xlfn.IFS(J727 = "M", "Medium", J727 = "L", "Light", J727 = "D","Dark")</f>
        <v>Light</v>
      </c>
      <c r="P727" t="str">
        <f>_xlfn.XLOOKUP(Orders[[#This Row],[Customer ID]], customers!$A$2:$A$1001, customers!$I$2:$I$1001, "", 0)</f>
        <v>No</v>
      </c>
    </row>
    <row r="728" spans="1:16" x14ac:dyDescent="0.3">
      <c r="A728" s="2" t="s">
        <v>4591</v>
      </c>
      <c r="B728" s="8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INDEX(products!$A$2:$G$49, MATCH(orders!$D728, products!$A$2:$A$49, 0), MATCH(orders!I$1, products!$A$1:$G$1, 0))</f>
        <v>Lib</v>
      </c>
      <c r="J728" t="str">
        <f>INDEX(products!$A$2:$G$49, MATCH(orders!$D728, products!$A$2:$A$49, 0), MATCH(orders!J$1, products!$A$1:$G$1, 0))</f>
        <v>L</v>
      </c>
      <c r="K728" s="1">
        <f>INDEX(products!$A$2:$G$49, MATCH(orders!$D728, products!$A$2:$A$49, 0), MATCH(orders!K$1, products!$A$1:$G$1, 0))</f>
        <v>2.5</v>
      </c>
      <c r="L728" s="5">
        <f>INDEX(products!$A$2:$G$49, MATCH(orders!$D728, products!$A$2:$A$49, 0), MATCH(orders!L$1, products!$A$1:$G$1, 0))</f>
        <v>36.454999999999998</v>
      </c>
      <c r="M728" s="10">
        <f t="shared" si="11"/>
        <v>145.82</v>
      </c>
      <c r="N728" t="str" cm="1">
        <f t="array" ref="N728">_xlfn.IFS(I728 = "Exc", "Excelsa", I728 = "Ara", "Arabica", I728 = "Lib","Liberica",I728 = "Rob", "Robusta")</f>
        <v>Liberica</v>
      </c>
      <c r="O728" t="str" cm="1">
        <f t="array" ref="O728">_xlfn.IFS(J728 = "M", "Medium", J728 = "L", "Light", J728 = "D","Dark")</f>
        <v>Light</v>
      </c>
      <c r="P728" t="str">
        <f>_xlfn.XLOOKUP(Orders[[#This Row],[Customer ID]], customers!$A$2:$A$1001, customers!$I$2:$I$1001, "", 0)</f>
        <v>No</v>
      </c>
    </row>
    <row r="729" spans="1:16" x14ac:dyDescent="0.3">
      <c r="A729" s="2" t="s">
        <v>4596</v>
      </c>
      <c r="B729" s="8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INDEX(products!$A$2:$G$49, MATCH(orders!$D729, products!$A$2:$A$49, 0), MATCH(orders!I$1, products!$A$1:$G$1, 0))</f>
        <v>Rob</v>
      </c>
      <c r="J729" t="str">
        <f>INDEX(products!$A$2:$G$49, MATCH(orders!$D729, products!$A$2:$A$49, 0), MATCH(orders!J$1, products!$A$1:$G$1, 0))</f>
        <v>M</v>
      </c>
      <c r="K729" s="1">
        <f>INDEX(products!$A$2:$G$49, MATCH(orders!$D729, products!$A$2:$A$49, 0), MATCH(orders!K$1, products!$A$1:$G$1, 0))</f>
        <v>0.5</v>
      </c>
      <c r="L729" s="5">
        <f>INDEX(products!$A$2:$G$49, MATCH(orders!$D729, products!$A$2:$A$49, 0), MATCH(orders!L$1, products!$A$1:$G$1, 0))</f>
        <v>5.97</v>
      </c>
      <c r="M729" s="10">
        <f t="shared" si="11"/>
        <v>29.849999999999998</v>
      </c>
      <c r="N729" t="str" cm="1">
        <f t="array" ref="N729">_xlfn.IFS(I729 = "Exc", "Excelsa", I729 = "Ara", "Arabica", I729 = "Lib","Liberica",I729 = "Rob", "Robusta")</f>
        <v>Robusta</v>
      </c>
      <c r="O729" t="str" cm="1">
        <f t="array" ref="O729">_xlfn.IFS(J729 = "M", "Medium", J729 = "L", "Light", J729 = "D","Dark")</f>
        <v>Medium</v>
      </c>
      <c r="P729" t="str">
        <f>_xlfn.XLOOKUP(Orders[[#This Row],[Customer ID]], customers!$A$2:$A$1001, customers!$I$2:$I$1001, "", 0)</f>
        <v>Yes</v>
      </c>
    </row>
    <row r="730" spans="1:16" x14ac:dyDescent="0.3">
      <c r="A730" s="2" t="s">
        <v>4602</v>
      </c>
      <c r="B730" s="8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INDEX(products!$A$2:$G$49, MATCH(orders!$D730, products!$A$2:$A$49, 0), MATCH(orders!I$1, products!$A$1:$G$1, 0))</f>
        <v>Exc</v>
      </c>
      <c r="J730" t="str">
        <f>INDEX(products!$A$2:$G$49, MATCH(orders!$D730, products!$A$2:$A$49, 0), MATCH(orders!J$1, products!$A$1:$G$1, 0))</f>
        <v>D</v>
      </c>
      <c r="K730" s="1">
        <f>INDEX(products!$A$2:$G$49, MATCH(orders!$D730, products!$A$2:$A$49, 0), MATCH(orders!K$1, products!$A$1:$G$1, 0))</f>
        <v>0.5</v>
      </c>
      <c r="L730" s="5">
        <f>INDEX(products!$A$2:$G$49, MATCH(orders!$D730, products!$A$2:$A$49, 0), MATCH(orders!L$1, products!$A$1:$G$1, 0))</f>
        <v>7.29</v>
      </c>
      <c r="M730" s="10">
        <f t="shared" si="11"/>
        <v>21.87</v>
      </c>
      <c r="N730" t="str" cm="1">
        <f t="array" ref="N730">_xlfn.IFS(I730 = "Exc", "Excelsa", I730 = "Ara", "Arabica", I730 = "Lib","Liberica",I730 = "Rob", "Robusta")</f>
        <v>Excelsa</v>
      </c>
      <c r="O730" t="str" cm="1">
        <f t="array" ref="O730">_xlfn.IFS(J730 = "M", "Medium", J730 = "L", "Light", J730 = "D","Dark")</f>
        <v>Dark</v>
      </c>
      <c r="P730" t="str">
        <f>_xlfn.XLOOKUP(Orders[[#This Row],[Customer ID]], customers!$A$2:$A$1001, customers!$I$2:$I$1001, "", 0)</f>
        <v>Yes</v>
      </c>
    </row>
    <row r="731" spans="1:16" x14ac:dyDescent="0.3">
      <c r="A731" s="2" t="s">
        <v>4608</v>
      </c>
      <c r="B731" s="8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INDEX(products!$A$2:$G$49, MATCH(orders!$D731, products!$A$2:$A$49, 0), MATCH(orders!I$1, products!$A$1:$G$1, 0))</f>
        <v>Lib</v>
      </c>
      <c r="J731" t="str">
        <f>INDEX(products!$A$2:$G$49, MATCH(orders!$D731, products!$A$2:$A$49, 0), MATCH(orders!J$1, products!$A$1:$G$1, 0))</f>
        <v>M</v>
      </c>
      <c r="K731" s="1">
        <f>INDEX(products!$A$2:$G$49, MATCH(orders!$D731, products!$A$2:$A$49, 0), MATCH(orders!K$1, products!$A$1:$G$1, 0))</f>
        <v>0.2</v>
      </c>
      <c r="L731" s="5">
        <f>INDEX(products!$A$2:$G$49, MATCH(orders!$D731, products!$A$2:$A$49, 0), MATCH(orders!L$1, products!$A$1:$G$1, 0))</f>
        <v>4.3650000000000002</v>
      </c>
      <c r="M731" s="10">
        <f t="shared" si="11"/>
        <v>4.3650000000000002</v>
      </c>
      <c r="N731" t="str" cm="1">
        <f t="array" ref="N731">_xlfn.IFS(I731 = "Exc", "Excelsa", I731 = "Ara", "Arabica", I731 = "Lib","Liberica",I731 = "Rob", "Robusta")</f>
        <v>Liberica</v>
      </c>
      <c r="O731" t="str" cm="1">
        <f t="array" ref="O731">_xlfn.IFS(J731 = "M", "Medium", J731 = "L", "Light", J731 = "D","Dark")</f>
        <v>Medium</v>
      </c>
      <c r="P731" t="str">
        <f>_xlfn.XLOOKUP(Orders[[#This Row],[Customer ID]], customers!$A$2:$A$1001, customers!$I$2:$I$1001, "", 0)</f>
        <v>No</v>
      </c>
    </row>
    <row r="732" spans="1:16" x14ac:dyDescent="0.3">
      <c r="A732" s="2" t="s">
        <v>4614</v>
      </c>
      <c r="B732" s="8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INDEX(products!$A$2:$G$49, MATCH(orders!$D732, products!$A$2:$A$49, 0), MATCH(orders!I$1, products!$A$1:$G$1, 0))</f>
        <v>Lib</v>
      </c>
      <c r="J732" t="str">
        <f>INDEX(products!$A$2:$G$49, MATCH(orders!$D732, products!$A$2:$A$49, 0), MATCH(orders!J$1, products!$A$1:$G$1, 0))</f>
        <v>L</v>
      </c>
      <c r="K732" s="1">
        <f>INDEX(products!$A$2:$G$49, MATCH(orders!$D732, products!$A$2:$A$49, 0), MATCH(orders!K$1, products!$A$1:$G$1, 0))</f>
        <v>2.5</v>
      </c>
      <c r="L732" s="5">
        <f>INDEX(products!$A$2:$G$49, MATCH(orders!$D732, products!$A$2:$A$49, 0), MATCH(orders!L$1, products!$A$1:$G$1, 0))</f>
        <v>36.454999999999998</v>
      </c>
      <c r="M732" s="10">
        <f t="shared" si="11"/>
        <v>36.454999999999998</v>
      </c>
      <c r="N732" t="str" cm="1">
        <f t="array" ref="N732">_xlfn.IFS(I732 = "Exc", "Excelsa", I732 = "Ara", "Arabica", I732 = "Lib","Liberica",I732 = "Rob", "Robusta")</f>
        <v>Liberica</v>
      </c>
      <c r="O732" t="str" cm="1">
        <f t="array" ref="O732">_xlfn.IFS(J732 = "M", "Medium", J732 = "L", "Light", J732 = "D","Dark")</f>
        <v>Light</v>
      </c>
      <c r="P732" t="str">
        <f>_xlfn.XLOOKUP(Orders[[#This Row],[Customer ID]], customers!$A$2:$A$1001, customers!$I$2:$I$1001, "", 0)</f>
        <v>No</v>
      </c>
    </row>
    <row r="733" spans="1:16" x14ac:dyDescent="0.3">
      <c r="A733" s="2" t="s">
        <v>4620</v>
      </c>
      <c r="B733" s="8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INDEX(products!$A$2:$G$49, MATCH(orders!$D733, products!$A$2:$A$49, 0), MATCH(orders!I$1, products!$A$1:$G$1, 0))</f>
        <v>Lib</v>
      </c>
      <c r="J733" t="str">
        <f>INDEX(products!$A$2:$G$49, MATCH(orders!$D733, products!$A$2:$A$49, 0), MATCH(orders!J$1, products!$A$1:$G$1, 0))</f>
        <v>D</v>
      </c>
      <c r="K733" s="1">
        <f>INDEX(products!$A$2:$G$49, MATCH(orders!$D733, products!$A$2:$A$49, 0), MATCH(orders!K$1, products!$A$1:$G$1, 0))</f>
        <v>0.2</v>
      </c>
      <c r="L733" s="5">
        <f>INDEX(products!$A$2:$G$49, MATCH(orders!$D733, products!$A$2:$A$49, 0), MATCH(orders!L$1, products!$A$1:$G$1, 0))</f>
        <v>3.8849999999999998</v>
      </c>
      <c r="M733" s="10">
        <f t="shared" si="11"/>
        <v>15.54</v>
      </c>
      <c r="N733" t="str" cm="1">
        <f t="array" ref="N733">_xlfn.IFS(I733 = "Exc", "Excelsa", I733 = "Ara", "Arabica", I733 = "Lib","Liberica",I733 = "Rob", "Robusta")</f>
        <v>Liberica</v>
      </c>
      <c r="O733" t="str" cm="1">
        <f t="array" ref="O733">_xlfn.IFS(J733 = "M", "Medium", J733 = "L", "Light", J733 = "D","Dark")</f>
        <v>Dark</v>
      </c>
      <c r="P733" t="str">
        <f>_xlfn.XLOOKUP(Orders[[#This Row],[Customer ID]], customers!$A$2:$A$1001, customers!$I$2:$I$1001, "", 0)</f>
        <v>Yes</v>
      </c>
    </row>
    <row r="734" spans="1:16" x14ac:dyDescent="0.3">
      <c r="A734" s="2" t="s">
        <v>4625</v>
      </c>
      <c r="B734" s="8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INDEX(products!$A$2:$G$49, MATCH(orders!$D734, products!$A$2:$A$49, 0), MATCH(orders!I$1, products!$A$1:$G$1, 0))</f>
        <v>Exc</v>
      </c>
      <c r="J734" t="str">
        <f>INDEX(products!$A$2:$G$49, MATCH(orders!$D734, products!$A$2:$A$49, 0), MATCH(orders!J$1, products!$A$1:$G$1, 0))</f>
        <v>L</v>
      </c>
      <c r="K734" s="1">
        <f>INDEX(products!$A$2:$G$49, MATCH(orders!$D734, products!$A$2:$A$49, 0), MATCH(orders!K$1, products!$A$1:$G$1, 0))</f>
        <v>0.2</v>
      </c>
      <c r="L734" s="5">
        <f>INDEX(products!$A$2:$G$49, MATCH(orders!$D734, products!$A$2:$A$49, 0), MATCH(orders!L$1, products!$A$1:$G$1, 0))</f>
        <v>4.4550000000000001</v>
      </c>
      <c r="M734" s="10">
        <f t="shared" si="11"/>
        <v>8.91</v>
      </c>
      <c r="N734" t="str" cm="1">
        <f t="array" ref="N734">_xlfn.IFS(I734 = "Exc", "Excelsa", I734 = "Ara", "Arabica", I734 = "Lib","Liberica",I734 = "Rob", "Robusta")</f>
        <v>Excelsa</v>
      </c>
      <c r="O734" t="str" cm="1">
        <f t="array" ref="O734">_xlfn.IFS(J734 = "M", "Medium", J734 = "L", "Light", J734 = "D","Dark")</f>
        <v>Light</v>
      </c>
      <c r="P734" t="str">
        <f>_xlfn.XLOOKUP(Orders[[#This Row],[Customer ID]], customers!$A$2:$A$1001, customers!$I$2:$I$1001, "", 0)</f>
        <v>No</v>
      </c>
    </row>
    <row r="735" spans="1:16" x14ac:dyDescent="0.3">
      <c r="A735" s="2" t="s">
        <v>4631</v>
      </c>
      <c r="B735" s="8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INDEX(products!$A$2:$G$49, MATCH(orders!$D735, products!$A$2:$A$49, 0), MATCH(orders!I$1, products!$A$1:$G$1, 0))</f>
        <v>Lib</v>
      </c>
      <c r="J735" t="str">
        <f>INDEX(products!$A$2:$G$49, MATCH(orders!$D735, products!$A$2:$A$49, 0), MATCH(orders!J$1, products!$A$1:$G$1, 0))</f>
        <v>M</v>
      </c>
      <c r="K735" s="1">
        <f>INDEX(products!$A$2:$G$49, MATCH(orders!$D735, products!$A$2:$A$49, 0), MATCH(orders!K$1, products!$A$1:$G$1, 0))</f>
        <v>2.5</v>
      </c>
      <c r="L735" s="5">
        <f>INDEX(products!$A$2:$G$49, MATCH(orders!$D735, products!$A$2:$A$49, 0), MATCH(orders!L$1, products!$A$1:$G$1, 0))</f>
        <v>33.464999999999996</v>
      </c>
      <c r="M735" s="10">
        <f t="shared" si="11"/>
        <v>100.39499999999998</v>
      </c>
      <c r="N735" t="str" cm="1">
        <f t="array" ref="N735">_xlfn.IFS(I735 = "Exc", "Excelsa", I735 = "Ara", "Arabica", I735 = "Lib","Liberica",I735 = "Rob", "Robusta")</f>
        <v>Liberica</v>
      </c>
      <c r="O735" t="str" cm="1">
        <f t="array" ref="O735">_xlfn.IFS(J735 = "M", "Medium", J735 = "L", "Light", J735 = "D","Dark")</f>
        <v>Medium</v>
      </c>
      <c r="P735" t="str">
        <f>_xlfn.XLOOKUP(Orders[[#This Row],[Customer ID]], customers!$A$2:$A$1001, customers!$I$2:$I$1001, "", 0)</f>
        <v>Yes</v>
      </c>
    </row>
    <row r="736" spans="1:16" x14ac:dyDescent="0.3">
      <c r="A736" s="2" t="s">
        <v>4637</v>
      </c>
      <c r="B736" s="8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INDEX(products!$A$2:$G$49, MATCH(orders!$D736, products!$A$2:$A$49, 0), MATCH(orders!I$1, products!$A$1:$G$1, 0))</f>
        <v>Rob</v>
      </c>
      <c r="J736" t="str">
        <f>INDEX(products!$A$2:$G$49, MATCH(orders!$D736, products!$A$2:$A$49, 0), MATCH(orders!J$1, products!$A$1:$G$1, 0))</f>
        <v>D</v>
      </c>
      <c r="K736" s="1">
        <f>INDEX(products!$A$2:$G$49, MATCH(orders!$D736, products!$A$2:$A$49, 0), MATCH(orders!K$1, products!$A$1:$G$1, 0))</f>
        <v>0.2</v>
      </c>
      <c r="L736" s="5">
        <f>INDEX(products!$A$2:$G$49, MATCH(orders!$D736, products!$A$2:$A$49, 0), MATCH(orders!L$1, products!$A$1:$G$1, 0))</f>
        <v>2.6849999999999996</v>
      </c>
      <c r="M736" s="10">
        <f t="shared" si="11"/>
        <v>13.424999999999997</v>
      </c>
      <c r="N736" t="str" cm="1">
        <f t="array" ref="N736">_xlfn.IFS(I736 = "Exc", "Excelsa", I736 = "Ara", "Arabica", I736 = "Lib","Liberica",I736 = "Rob", "Robusta")</f>
        <v>Robusta</v>
      </c>
      <c r="O736" t="str" cm="1">
        <f t="array" ref="O736">_xlfn.IFS(J736 = "M", "Medium", J736 = "L", "Light", J736 = "D","Dark")</f>
        <v>Dark</v>
      </c>
      <c r="P736" t="str">
        <f>_xlfn.XLOOKUP(Orders[[#This Row],[Customer ID]], customers!$A$2:$A$1001, customers!$I$2:$I$1001, "", 0)</f>
        <v>No</v>
      </c>
    </row>
    <row r="737" spans="1:16" x14ac:dyDescent="0.3">
      <c r="A737" s="2" t="s">
        <v>4642</v>
      </c>
      <c r="B737" s="8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INDEX(products!$A$2:$G$49, MATCH(orders!$D737, products!$A$2:$A$49, 0), MATCH(orders!I$1, products!$A$1:$G$1, 0))</f>
        <v>Exc</v>
      </c>
      <c r="J737" t="str">
        <f>INDEX(products!$A$2:$G$49, MATCH(orders!$D737, products!$A$2:$A$49, 0), MATCH(orders!J$1, products!$A$1:$G$1, 0))</f>
        <v>D</v>
      </c>
      <c r="K737" s="1">
        <f>INDEX(products!$A$2:$G$49, MATCH(orders!$D737, products!$A$2:$A$49, 0), MATCH(orders!K$1, products!$A$1:$G$1, 0))</f>
        <v>0.2</v>
      </c>
      <c r="L737" s="5">
        <f>INDEX(products!$A$2:$G$49, MATCH(orders!$D737, products!$A$2:$A$49, 0), MATCH(orders!L$1, products!$A$1:$G$1, 0))</f>
        <v>3.645</v>
      </c>
      <c r="M737" s="10">
        <f t="shared" si="11"/>
        <v>21.87</v>
      </c>
      <c r="N737" t="str" cm="1">
        <f t="array" ref="N737">_xlfn.IFS(I737 = "Exc", "Excelsa", I737 = "Ara", "Arabica", I737 = "Lib","Liberica",I737 = "Rob", "Robusta")</f>
        <v>Excelsa</v>
      </c>
      <c r="O737" t="str" cm="1">
        <f t="array" ref="O737">_xlfn.IFS(J737 = "M", "Medium", J737 = "L", "Light", J737 = "D","Dark")</f>
        <v>Dark</v>
      </c>
      <c r="P737" t="str">
        <f>_xlfn.XLOOKUP(Orders[[#This Row],[Customer ID]], customers!$A$2:$A$1001, customers!$I$2:$I$1001, "", 0)</f>
        <v>No</v>
      </c>
    </row>
    <row r="738" spans="1:16" x14ac:dyDescent="0.3">
      <c r="A738" s="2" t="s">
        <v>4647</v>
      </c>
      <c r="B738" s="8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INDEX(products!$A$2:$G$49, MATCH(orders!$D738, products!$A$2:$A$49, 0), MATCH(orders!I$1, products!$A$1:$G$1, 0))</f>
        <v>Lib</v>
      </c>
      <c r="J738" t="str">
        <f>INDEX(products!$A$2:$G$49, MATCH(orders!$D738, products!$A$2:$A$49, 0), MATCH(orders!J$1, products!$A$1:$G$1, 0))</f>
        <v>D</v>
      </c>
      <c r="K738" s="1">
        <f>INDEX(products!$A$2:$G$49, MATCH(orders!$D738, products!$A$2:$A$49, 0), MATCH(orders!K$1, products!$A$1:$G$1, 0))</f>
        <v>1</v>
      </c>
      <c r="L738" s="5">
        <f>INDEX(products!$A$2:$G$49, MATCH(orders!$D738, products!$A$2:$A$49, 0), MATCH(orders!L$1, products!$A$1:$G$1, 0))</f>
        <v>12.95</v>
      </c>
      <c r="M738" s="10">
        <f t="shared" si="11"/>
        <v>25.9</v>
      </c>
      <c r="N738" t="str" cm="1">
        <f t="array" ref="N738">_xlfn.IFS(I738 = "Exc", "Excelsa", I738 = "Ara", "Arabica", I738 = "Lib","Liberica",I738 = "Rob", "Robusta")</f>
        <v>Liberica</v>
      </c>
      <c r="O738" t="str" cm="1">
        <f t="array" ref="O738">_xlfn.IFS(J738 = "M", "Medium", J738 = "L", "Light", J738 = "D","Dark")</f>
        <v>Dark</v>
      </c>
      <c r="P738" t="str">
        <f>_xlfn.XLOOKUP(Orders[[#This Row],[Customer ID]], customers!$A$2:$A$1001, customers!$I$2:$I$1001, "", 0)</f>
        <v>Yes</v>
      </c>
    </row>
    <row r="739" spans="1:16" x14ac:dyDescent="0.3">
      <c r="A739" s="2" t="s">
        <v>4653</v>
      </c>
      <c r="B739" s="8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INDEX(products!$A$2:$G$49, MATCH(orders!$D739, products!$A$2:$A$49, 0), MATCH(orders!I$1, products!$A$1:$G$1, 0))</f>
        <v>Ara</v>
      </c>
      <c r="J739" t="str">
        <f>INDEX(products!$A$2:$G$49, MATCH(orders!$D739, products!$A$2:$A$49, 0), MATCH(orders!J$1, products!$A$1:$G$1, 0))</f>
        <v>M</v>
      </c>
      <c r="K739" s="1">
        <f>INDEX(products!$A$2:$G$49, MATCH(orders!$D739, products!$A$2:$A$49, 0), MATCH(orders!K$1, products!$A$1:$G$1, 0))</f>
        <v>1</v>
      </c>
      <c r="L739" s="5">
        <f>INDEX(products!$A$2:$G$49, MATCH(orders!$D739, products!$A$2:$A$49, 0), MATCH(orders!L$1, products!$A$1:$G$1, 0))</f>
        <v>11.25</v>
      </c>
      <c r="M739" s="10">
        <f t="shared" si="11"/>
        <v>56.25</v>
      </c>
      <c r="N739" t="str" cm="1">
        <f t="array" ref="N739">_xlfn.IFS(I739 = "Exc", "Excelsa", I739 = "Ara", "Arabica", I739 = "Lib","Liberica",I739 = "Rob", "Robusta")</f>
        <v>Arabica</v>
      </c>
      <c r="O739" t="str" cm="1">
        <f t="array" ref="O739">_xlfn.IFS(J739 = "M", "Medium", J739 = "L", "Light", J739 = "D","Dark")</f>
        <v>Medium</v>
      </c>
      <c r="P739" t="str">
        <f>_xlfn.XLOOKUP(Orders[[#This Row],[Customer ID]], customers!$A$2:$A$1001, customers!$I$2:$I$1001, "", 0)</f>
        <v>No</v>
      </c>
    </row>
    <row r="740" spans="1:16" x14ac:dyDescent="0.3">
      <c r="A740" s="2" t="s">
        <v>4659</v>
      </c>
      <c r="B740" s="8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INDEX(products!$A$2:$G$49, MATCH(orders!$D740, products!$A$2:$A$49, 0), MATCH(orders!I$1, products!$A$1:$G$1, 0))</f>
        <v>Rob</v>
      </c>
      <c r="J740" t="str">
        <f>INDEX(products!$A$2:$G$49, MATCH(orders!$D740, products!$A$2:$A$49, 0), MATCH(orders!J$1, products!$A$1:$G$1, 0))</f>
        <v>L</v>
      </c>
      <c r="K740" s="1">
        <f>INDEX(products!$A$2:$G$49, MATCH(orders!$D740, products!$A$2:$A$49, 0), MATCH(orders!K$1, products!$A$1:$G$1, 0))</f>
        <v>0.2</v>
      </c>
      <c r="L740" s="5">
        <f>INDEX(products!$A$2:$G$49, MATCH(orders!$D740, products!$A$2:$A$49, 0), MATCH(orders!L$1, products!$A$1:$G$1, 0))</f>
        <v>3.5849999999999995</v>
      </c>
      <c r="M740" s="10">
        <f t="shared" si="11"/>
        <v>10.754999999999999</v>
      </c>
      <c r="N740" t="str" cm="1">
        <f t="array" ref="N740">_xlfn.IFS(I740 = "Exc", "Excelsa", I740 = "Ara", "Arabica", I740 = "Lib","Liberica",I740 = "Rob", "Robusta")</f>
        <v>Robusta</v>
      </c>
      <c r="O740" t="str" cm="1">
        <f t="array" ref="O740">_xlfn.IFS(J740 = "M", "Medium", J740 = "L", "Light", J740 = "D","Dark")</f>
        <v>Light</v>
      </c>
      <c r="P740" t="str">
        <f>_xlfn.XLOOKUP(Orders[[#This Row],[Customer ID]], customers!$A$2:$A$1001, customers!$I$2:$I$1001, "", 0)</f>
        <v>No</v>
      </c>
    </row>
    <row r="741" spans="1:16" x14ac:dyDescent="0.3">
      <c r="A741" s="2" t="s">
        <v>4665</v>
      </c>
      <c r="B741" s="8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INDEX(products!$A$2:$G$49, MATCH(orders!$D741, products!$A$2:$A$49, 0), MATCH(orders!I$1, products!$A$1:$G$1, 0))</f>
        <v>Exc</v>
      </c>
      <c r="J741" t="str">
        <f>INDEX(products!$A$2:$G$49, MATCH(orders!$D741, products!$A$2:$A$49, 0), MATCH(orders!J$1, products!$A$1:$G$1, 0))</f>
        <v>D</v>
      </c>
      <c r="K741" s="1">
        <f>INDEX(products!$A$2:$G$49, MATCH(orders!$D741, products!$A$2:$A$49, 0), MATCH(orders!K$1, products!$A$1:$G$1, 0))</f>
        <v>0.2</v>
      </c>
      <c r="L741" s="5">
        <f>INDEX(products!$A$2:$G$49, MATCH(orders!$D741, products!$A$2:$A$49, 0), MATCH(orders!L$1, products!$A$1:$G$1, 0))</f>
        <v>3.645</v>
      </c>
      <c r="M741" s="10">
        <f t="shared" si="11"/>
        <v>18.225000000000001</v>
      </c>
      <c r="N741" t="str" cm="1">
        <f t="array" ref="N741">_xlfn.IFS(I741 = "Exc", "Excelsa", I741 = "Ara", "Arabica", I741 = "Lib","Liberica",I741 = "Rob", "Robusta")</f>
        <v>Excelsa</v>
      </c>
      <c r="O741" t="str" cm="1">
        <f t="array" ref="O741">_xlfn.IFS(J741 = "M", "Medium", J741 = "L", "Light", J741 = "D","Dark")</f>
        <v>Dark</v>
      </c>
      <c r="P741" t="str">
        <f>_xlfn.XLOOKUP(Orders[[#This Row],[Customer ID]], customers!$A$2:$A$1001, customers!$I$2:$I$1001, "", 0)</f>
        <v>No</v>
      </c>
    </row>
    <row r="742" spans="1:16" x14ac:dyDescent="0.3">
      <c r="A742" s="2" t="s">
        <v>4670</v>
      </c>
      <c r="B742" s="8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INDEX(products!$A$2:$G$49, MATCH(orders!$D742, products!$A$2:$A$49, 0), MATCH(orders!I$1, products!$A$1:$G$1, 0))</f>
        <v>Rob</v>
      </c>
      <c r="J742" t="str">
        <f>INDEX(products!$A$2:$G$49, MATCH(orders!$D742, products!$A$2:$A$49, 0), MATCH(orders!J$1, products!$A$1:$G$1, 0))</f>
        <v>L</v>
      </c>
      <c r="K742" s="1">
        <f>INDEX(products!$A$2:$G$49, MATCH(orders!$D742, products!$A$2:$A$49, 0), MATCH(orders!K$1, products!$A$1:$G$1, 0))</f>
        <v>0.5</v>
      </c>
      <c r="L742" s="5">
        <f>INDEX(products!$A$2:$G$49, MATCH(orders!$D742, products!$A$2:$A$49, 0), MATCH(orders!L$1, products!$A$1:$G$1, 0))</f>
        <v>7.169999999999999</v>
      </c>
      <c r="M742" s="10">
        <f t="shared" si="11"/>
        <v>28.679999999999996</v>
      </c>
      <c r="N742" t="str" cm="1">
        <f t="array" ref="N742">_xlfn.IFS(I742 = "Exc", "Excelsa", I742 = "Ara", "Arabica", I742 = "Lib","Liberica",I742 = "Rob", "Robusta")</f>
        <v>Robusta</v>
      </c>
      <c r="O742" t="str" cm="1">
        <f t="array" ref="O742">_xlfn.IFS(J742 = "M", "Medium", J742 = "L", "Light", J742 = "D","Dark")</f>
        <v>Light</v>
      </c>
      <c r="P742" t="str">
        <f>_xlfn.XLOOKUP(Orders[[#This Row],[Customer ID]], customers!$A$2:$A$1001, customers!$I$2:$I$1001, "", 0)</f>
        <v>No</v>
      </c>
    </row>
    <row r="743" spans="1:16" x14ac:dyDescent="0.3">
      <c r="A743" s="2" t="s">
        <v>4676</v>
      </c>
      <c r="B743" s="8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INDEX(products!$A$2:$G$49, MATCH(orders!$D743, products!$A$2:$A$49, 0), MATCH(orders!I$1, products!$A$1:$G$1, 0))</f>
        <v>Lib</v>
      </c>
      <c r="J743" t="str">
        <f>INDEX(products!$A$2:$G$49, MATCH(orders!$D743, products!$A$2:$A$49, 0), MATCH(orders!J$1, products!$A$1:$G$1, 0))</f>
        <v>M</v>
      </c>
      <c r="K743" s="1">
        <f>INDEX(products!$A$2:$G$49, MATCH(orders!$D743, products!$A$2:$A$49, 0), MATCH(orders!K$1, products!$A$1:$G$1, 0))</f>
        <v>0.2</v>
      </c>
      <c r="L743" s="5">
        <f>INDEX(products!$A$2:$G$49, MATCH(orders!$D743, products!$A$2:$A$49, 0), MATCH(orders!L$1, products!$A$1:$G$1, 0))</f>
        <v>4.3650000000000002</v>
      </c>
      <c r="M743" s="10">
        <f t="shared" si="11"/>
        <v>8.73</v>
      </c>
      <c r="N743" t="str" cm="1">
        <f t="array" ref="N743">_xlfn.IFS(I743 = "Exc", "Excelsa", I743 = "Ara", "Arabica", I743 = "Lib","Liberica",I743 = "Rob", "Robusta")</f>
        <v>Liberica</v>
      </c>
      <c r="O743" t="str" cm="1">
        <f t="array" ref="O743">_xlfn.IFS(J743 = "M", "Medium", J743 = "L", "Light", J743 = "D","Dark")</f>
        <v>Medium</v>
      </c>
      <c r="P743" t="str">
        <f>_xlfn.XLOOKUP(Orders[[#This Row],[Customer ID]], customers!$A$2:$A$1001, customers!$I$2:$I$1001, "", 0)</f>
        <v>No</v>
      </c>
    </row>
    <row r="744" spans="1:16" x14ac:dyDescent="0.3">
      <c r="A744" s="2" t="s">
        <v>4682</v>
      </c>
      <c r="B744" s="8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INDEX(products!$A$2:$G$49, MATCH(orders!$D744, products!$A$2:$A$49, 0), MATCH(orders!I$1, products!$A$1:$G$1, 0))</f>
        <v>Lib</v>
      </c>
      <c r="J744" t="str">
        <f>INDEX(products!$A$2:$G$49, MATCH(orders!$D744, products!$A$2:$A$49, 0), MATCH(orders!J$1, products!$A$1:$G$1, 0))</f>
        <v>M</v>
      </c>
      <c r="K744" s="1">
        <f>INDEX(products!$A$2:$G$49, MATCH(orders!$D744, products!$A$2:$A$49, 0), MATCH(orders!K$1, products!$A$1:$G$1, 0))</f>
        <v>1</v>
      </c>
      <c r="L744" s="5">
        <f>INDEX(products!$A$2:$G$49, MATCH(orders!$D744, products!$A$2:$A$49, 0), MATCH(orders!L$1, products!$A$1:$G$1, 0))</f>
        <v>14.55</v>
      </c>
      <c r="M744" s="10">
        <f t="shared" si="11"/>
        <v>58.2</v>
      </c>
      <c r="N744" t="str" cm="1">
        <f t="array" ref="N744">_xlfn.IFS(I744 = "Exc", "Excelsa", I744 = "Ara", "Arabica", I744 = "Lib","Liberica",I744 = "Rob", "Robusta")</f>
        <v>Liberica</v>
      </c>
      <c r="O744" t="str" cm="1">
        <f t="array" ref="O744">_xlfn.IFS(J744 = "M", "Medium", J744 = "L", "Light", J744 = "D","Dark")</f>
        <v>Medium</v>
      </c>
      <c r="P744" t="str">
        <f>_xlfn.XLOOKUP(Orders[[#This Row],[Customer ID]], customers!$A$2:$A$1001, customers!$I$2:$I$1001, "", 0)</f>
        <v>No</v>
      </c>
    </row>
    <row r="745" spans="1:16" x14ac:dyDescent="0.3">
      <c r="A745" s="2" t="s">
        <v>4688</v>
      </c>
      <c r="B745" s="8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INDEX(products!$A$2:$G$49, MATCH(orders!$D745, products!$A$2:$A$49, 0), MATCH(orders!I$1, products!$A$1:$G$1, 0))</f>
        <v>Ara</v>
      </c>
      <c r="J745" t="str">
        <f>INDEX(products!$A$2:$G$49, MATCH(orders!$D745, products!$A$2:$A$49, 0), MATCH(orders!J$1, products!$A$1:$G$1, 0))</f>
        <v>D</v>
      </c>
      <c r="K745" s="1">
        <f>INDEX(products!$A$2:$G$49, MATCH(orders!$D745, products!$A$2:$A$49, 0), MATCH(orders!K$1, products!$A$1:$G$1, 0))</f>
        <v>0.5</v>
      </c>
      <c r="L745" s="5">
        <f>INDEX(products!$A$2:$G$49, MATCH(orders!$D745, products!$A$2:$A$49, 0), MATCH(orders!L$1, products!$A$1:$G$1, 0))</f>
        <v>5.97</v>
      </c>
      <c r="M745" s="10">
        <f t="shared" si="11"/>
        <v>17.91</v>
      </c>
      <c r="N745" t="str" cm="1">
        <f t="array" ref="N745">_xlfn.IFS(I745 = "Exc", "Excelsa", I745 = "Ara", "Arabica", I745 = "Lib","Liberica",I745 = "Rob", "Robusta")</f>
        <v>Arabica</v>
      </c>
      <c r="O745" t="str" cm="1">
        <f t="array" ref="O745">_xlfn.IFS(J745 = "M", "Medium", J745 = "L", "Light", J745 = "D","Dark")</f>
        <v>Dark</v>
      </c>
      <c r="P745" t="str">
        <f>_xlfn.XLOOKUP(Orders[[#This Row],[Customer ID]], customers!$A$2:$A$1001, customers!$I$2:$I$1001, "", 0)</f>
        <v>No</v>
      </c>
    </row>
    <row r="746" spans="1:16" x14ac:dyDescent="0.3">
      <c r="A746" s="2" t="s">
        <v>4694</v>
      </c>
      <c r="B746" s="8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INDEX(products!$A$2:$G$49, MATCH(orders!$D746, products!$A$2:$A$49, 0), MATCH(orders!I$1, products!$A$1:$G$1, 0))</f>
        <v>Rob</v>
      </c>
      <c r="J746" t="str">
        <f>INDEX(products!$A$2:$G$49, MATCH(orders!$D746, products!$A$2:$A$49, 0), MATCH(orders!J$1, products!$A$1:$G$1, 0))</f>
        <v>M</v>
      </c>
      <c r="K746" s="1">
        <f>INDEX(products!$A$2:$G$49, MATCH(orders!$D746, products!$A$2:$A$49, 0), MATCH(orders!K$1, products!$A$1:$G$1, 0))</f>
        <v>0.2</v>
      </c>
      <c r="L746" s="5">
        <f>INDEX(products!$A$2:$G$49, MATCH(orders!$D746, products!$A$2:$A$49, 0), MATCH(orders!L$1, products!$A$1:$G$1, 0))</f>
        <v>2.9849999999999999</v>
      </c>
      <c r="M746" s="10">
        <f t="shared" si="11"/>
        <v>17.91</v>
      </c>
      <c r="N746" t="str" cm="1">
        <f t="array" ref="N746">_xlfn.IFS(I746 = "Exc", "Excelsa", I746 = "Ara", "Arabica", I746 = "Lib","Liberica",I746 = "Rob", "Robusta")</f>
        <v>Robusta</v>
      </c>
      <c r="O746" t="str" cm="1">
        <f t="array" ref="O746">_xlfn.IFS(J746 = "M", "Medium", J746 = "L", "Light", J746 = "D","Dark")</f>
        <v>Medium</v>
      </c>
      <c r="P746" t="str">
        <f>_xlfn.XLOOKUP(Orders[[#This Row],[Customer ID]], customers!$A$2:$A$1001, customers!$I$2:$I$1001, "", 0)</f>
        <v>Yes</v>
      </c>
    </row>
    <row r="747" spans="1:16" x14ac:dyDescent="0.3">
      <c r="A747" s="2" t="s">
        <v>4699</v>
      </c>
      <c r="B747" s="8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INDEX(products!$A$2:$G$49, MATCH(orders!$D747, products!$A$2:$A$49, 0), MATCH(orders!I$1, products!$A$1:$G$1, 0))</f>
        <v>Exc</v>
      </c>
      <c r="J747" t="str">
        <f>INDEX(products!$A$2:$G$49, MATCH(orders!$D747, products!$A$2:$A$49, 0), MATCH(orders!J$1, products!$A$1:$G$1, 0))</f>
        <v>D</v>
      </c>
      <c r="K747" s="1">
        <f>INDEX(products!$A$2:$G$49, MATCH(orders!$D747, products!$A$2:$A$49, 0), MATCH(orders!K$1, products!$A$1:$G$1, 0))</f>
        <v>0.5</v>
      </c>
      <c r="L747" s="5">
        <f>INDEX(products!$A$2:$G$49, MATCH(orders!$D747, products!$A$2:$A$49, 0), MATCH(orders!L$1, products!$A$1:$G$1, 0))</f>
        <v>7.29</v>
      </c>
      <c r="M747" s="10">
        <f t="shared" si="11"/>
        <v>14.58</v>
      </c>
      <c r="N747" t="str" cm="1">
        <f t="array" ref="N747">_xlfn.IFS(I747 = "Exc", "Excelsa", I747 = "Ara", "Arabica", I747 = "Lib","Liberica",I747 = "Rob", "Robusta")</f>
        <v>Excelsa</v>
      </c>
      <c r="O747" t="str" cm="1">
        <f t="array" ref="O747">_xlfn.IFS(J747 = "M", "Medium", J747 = "L", "Light", J747 = "D","Dark")</f>
        <v>Dark</v>
      </c>
      <c r="P747" t="str">
        <f>_xlfn.XLOOKUP(Orders[[#This Row],[Customer ID]], customers!$A$2:$A$1001, customers!$I$2:$I$1001, "", 0)</f>
        <v>No</v>
      </c>
    </row>
    <row r="748" spans="1:16" x14ac:dyDescent="0.3">
      <c r="A748" s="2" t="s">
        <v>4705</v>
      </c>
      <c r="B748" s="8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INDEX(products!$A$2:$G$49, MATCH(orders!$D748, products!$A$2:$A$49, 0), MATCH(orders!I$1, products!$A$1:$G$1, 0))</f>
        <v>Ara</v>
      </c>
      <c r="J748" t="str">
        <f>INDEX(products!$A$2:$G$49, MATCH(orders!$D748, products!$A$2:$A$49, 0), MATCH(orders!J$1, products!$A$1:$G$1, 0))</f>
        <v>M</v>
      </c>
      <c r="K748" s="1">
        <f>INDEX(products!$A$2:$G$49, MATCH(orders!$D748, products!$A$2:$A$49, 0), MATCH(orders!K$1, products!$A$1:$G$1, 0))</f>
        <v>1</v>
      </c>
      <c r="L748" s="5">
        <f>INDEX(products!$A$2:$G$49, MATCH(orders!$D748, products!$A$2:$A$49, 0), MATCH(orders!L$1, products!$A$1:$G$1, 0))</f>
        <v>11.25</v>
      </c>
      <c r="M748" s="10">
        <f t="shared" si="11"/>
        <v>33.75</v>
      </c>
      <c r="N748" t="str" cm="1">
        <f t="array" ref="N748">_xlfn.IFS(I748 = "Exc", "Excelsa", I748 = "Ara", "Arabica", I748 = "Lib","Liberica",I748 = "Rob", "Robusta")</f>
        <v>Arabica</v>
      </c>
      <c r="O748" t="str" cm="1">
        <f t="array" ref="O748">_xlfn.IFS(J748 = "M", "Medium", J748 = "L", "Light", J748 = "D","Dark")</f>
        <v>Medium</v>
      </c>
      <c r="P748" t="str">
        <f>_xlfn.XLOOKUP(Orders[[#This Row],[Customer ID]], customers!$A$2:$A$1001, customers!$I$2:$I$1001, "", 0)</f>
        <v>No</v>
      </c>
    </row>
    <row r="749" spans="1:16" x14ac:dyDescent="0.3">
      <c r="A749" s="2" t="s">
        <v>4711</v>
      </c>
      <c r="B749" s="8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INDEX(products!$A$2:$G$49, MATCH(orders!$D749, products!$A$2:$A$49, 0), MATCH(orders!I$1, products!$A$1:$G$1, 0))</f>
        <v>Lib</v>
      </c>
      <c r="J749" t="str">
        <f>INDEX(products!$A$2:$G$49, MATCH(orders!$D749, products!$A$2:$A$49, 0), MATCH(orders!J$1, products!$A$1:$G$1, 0))</f>
        <v>M</v>
      </c>
      <c r="K749" s="1">
        <f>INDEX(products!$A$2:$G$49, MATCH(orders!$D749, products!$A$2:$A$49, 0), MATCH(orders!K$1, products!$A$1:$G$1, 0))</f>
        <v>0.5</v>
      </c>
      <c r="L749" s="5">
        <f>INDEX(products!$A$2:$G$49, MATCH(orders!$D749, products!$A$2:$A$49, 0), MATCH(orders!L$1, products!$A$1:$G$1, 0))</f>
        <v>8.73</v>
      </c>
      <c r="M749" s="10">
        <f t="shared" si="11"/>
        <v>34.92</v>
      </c>
      <c r="N749" t="str" cm="1">
        <f t="array" ref="N749">_xlfn.IFS(I749 = "Exc", "Excelsa", I749 = "Ara", "Arabica", I749 = "Lib","Liberica",I749 = "Rob", "Robusta")</f>
        <v>Liberica</v>
      </c>
      <c r="O749" t="str" cm="1">
        <f t="array" ref="O749">_xlfn.IFS(J749 = "M", "Medium", J749 = "L", "Light", J749 = "D","Dark")</f>
        <v>Medium</v>
      </c>
      <c r="P749" t="str">
        <f>_xlfn.XLOOKUP(Orders[[#This Row],[Customer ID]], customers!$A$2:$A$1001, customers!$I$2:$I$1001, "", 0)</f>
        <v>Yes</v>
      </c>
    </row>
    <row r="750" spans="1:16" x14ac:dyDescent="0.3">
      <c r="A750" s="2" t="s">
        <v>4717</v>
      </c>
      <c r="B750" s="8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INDEX(products!$A$2:$G$49, MATCH(orders!$D750, products!$A$2:$A$49, 0), MATCH(orders!I$1, products!$A$1:$G$1, 0))</f>
        <v>Exc</v>
      </c>
      <c r="J750" t="str">
        <f>INDEX(products!$A$2:$G$49, MATCH(orders!$D750, products!$A$2:$A$49, 0), MATCH(orders!J$1, products!$A$1:$G$1, 0))</f>
        <v>D</v>
      </c>
      <c r="K750" s="1">
        <f>INDEX(products!$A$2:$G$49, MATCH(orders!$D750, products!$A$2:$A$49, 0), MATCH(orders!K$1, products!$A$1:$G$1, 0))</f>
        <v>0.5</v>
      </c>
      <c r="L750" s="5">
        <f>INDEX(products!$A$2:$G$49, MATCH(orders!$D750, products!$A$2:$A$49, 0), MATCH(orders!L$1, products!$A$1:$G$1, 0))</f>
        <v>7.29</v>
      </c>
      <c r="M750" s="10">
        <f t="shared" si="11"/>
        <v>14.58</v>
      </c>
      <c r="N750" t="str" cm="1">
        <f t="array" ref="N750">_xlfn.IFS(I750 = "Exc", "Excelsa", I750 = "Ara", "Arabica", I750 = "Lib","Liberica",I750 = "Rob", "Robusta")</f>
        <v>Excelsa</v>
      </c>
      <c r="O750" t="str" cm="1">
        <f t="array" ref="O750">_xlfn.IFS(J750 = "M", "Medium", J750 = "L", "Light", J750 = "D","Dark")</f>
        <v>Dark</v>
      </c>
      <c r="P750" t="str">
        <f>_xlfn.XLOOKUP(Orders[[#This Row],[Customer ID]], customers!$A$2:$A$1001, customers!$I$2:$I$1001, "", 0)</f>
        <v>No</v>
      </c>
    </row>
    <row r="751" spans="1:16" x14ac:dyDescent="0.3">
      <c r="A751" s="2" t="s">
        <v>4723</v>
      </c>
      <c r="B751" s="8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INDEX(products!$A$2:$G$49, MATCH(orders!$D751, products!$A$2:$A$49, 0), MATCH(orders!I$1, products!$A$1:$G$1, 0))</f>
        <v>Rob</v>
      </c>
      <c r="J751" t="str">
        <f>INDEX(products!$A$2:$G$49, MATCH(orders!$D751, products!$A$2:$A$49, 0), MATCH(orders!J$1, products!$A$1:$G$1, 0))</f>
        <v>D</v>
      </c>
      <c r="K751" s="1">
        <f>INDEX(products!$A$2:$G$49, MATCH(orders!$D751, products!$A$2:$A$49, 0), MATCH(orders!K$1, products!$A$1:$G$1, 0))</f>
        <v>0.2</v>
      </c>
      <c r="L751" s="5">
        <f>INDEX(products!$A$2:$G$49, MATCH(orders!$D751, products!$A$2:$A$49, 0), MATCH(orders!L$1, products!$A$1:$G$1, 0))</f>
        <v>2.6849999999999996</v>
      </c>
      <c r="M751" s="10">
        <f t="shared" si="11"/>
        <v>5.3699999999999992</v>
      </c>
      <c r="N751" t="str" cm="1">
        <f t="array" ref="N751">_xlfn.IFS(I751 = "Exc", "Excelsa", I751 = "Ara", "Arabica", I751 = "Lib","Liberica",I751 = "Rob", "Robusta")</f>
        <v>Robusta</v>
      </c>
      <c r="O751" t="str" cm="1">
        <f t="array" ref="O751">_xlfn.IFS(J751 = "M", "Medium", J751 = "L", "Light", J751 = "D","Dark")</f>
        <v>Dark</v>
      </c>
      <c r="P751" t="str">
        <f>_xlfn.XLOOKUP(Orders[[#This Row],[Customer ID]], customers!$A$2:$A$1001, customers!$I$2:$I$1001, "", 0)</f>
        <v>Yes</v>
      </c>
    </row>
    <row r="752" spans="1:16" x14ac:dyDescent="0.3">
      <c r="A752" s="2" t="s">
        <v>4730</v>
      </c>
      <c r="B752" s="8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INDEX(products!$A$2:$G$49, MATCH(orders!$D752, products!$A$2:$A$49, 0), MATCH(orders!I$1, products!$A$1:$G$1, 0))</f>
        <v>Rob</v>
      </c>
      <c r="J752" t="str">
        <f>INDEX(products!$A$2:$G$49, MATCH(orders!$D752, products!$A$2:$A$49, 0), MATCH(orders!J$1, products!$A$1:$G$1, 0))</f>
        <v>M</v>
      </c>
      <c r="K752" s="1">
        <f>INDEX(products!$A$2:$G$49, MATCH(orders!$D752, products!$A$2:$A$49, 0), MATCH(orders!K$1, products!$A$1:$G$1, 0))</f>
        <v>0.5</v>
      </c>
      <c r="L752" s="5">
        <f>INDEX(products!$A$2:$G$49, MATCH(orders!$D752, products!$A$2:$A$49, 0), MATCH(orders!L$1, products!$A$1:$G$1, 0))</f>
        <v>5.97</v>
      </c>
      <c r="M752" s="10">
        <f t="shared" si="11"/>
        <v>5.97</v>
      </c>
      <c r="N752" t="str" cm="1">
        <f t="array" ref="N752">_xlfn.IFS(I752 = "Exc", "Excelsa", I752 = "Ara", "Arabica", I752 = "Lib","Liberica",I752 = "Rob", "Robusta")</f>
        <v>Robusta</v>
      </c>
      <c r="O752" t="str" cm="1">
        <f t="array" ref="O752">_xlfn.IFS(J752 = "M", "Medium", J752 = "L", "Light", J752 = "D","Dark")</f>
        <v>Medium</v>
      </c>
      <c r="P752" t="str">
        <f>_xlfn.XLOOKUP(Orders[[#This Row],[Customer ID]], customers!$A$2:$A$1001, customers!$I$2:$I$1001, "", 0)</f>
        <v>Yes</v>
      </c>
    </row>
    <row r="753" spans="1:16" x14ac:dyDescent="0.3">
      <c r="A753" s="2" t="s">
        <v>4735</v>
      </c>
      <c r="B753" s="8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INDEX(products!$A$2:$G$49, MATCH(orders!$D753, products!$A$2:$A$49, 0), MATCH(orders!I$1, products!$A$1:$G$1, 0))</f>
        <v>Lib</v>
      </c>
      <c r="J753" t="str">
        <f>INDEX(products!$A$2:$G$49, MATCH(orders!$D753, products!$A$2:$A$49, 0), MATCH(orders!J$1, products!$A$1:$G$1, 0))</f>
        <v>L</v>
      </c>
      <c r="K753" s="1">
        <f>INDEX(products!$A$2:$G$49, MATCH(orders!$D753, products!$A$2:$A$49, 0), MATCH(orders!K$1, products!$A$1:$G$1, 0))</f>
        <v>0.5</v>
      </c>
      <c r="L753" s="5">
        <f>INDEX(products!$A$2:$G$49, MATCH(orders!$D753, products!$A$2:$A$49, 0), MATCH(orders!L$1, products!$A$1:$G$1, 0))</f>
        <v>9.51</v>
      </c>
      <c r="M753" s="10">
        <f t="shared" si="11"/>
        <v>19.02</v>
      </c>
      <c r="N753" t="str" cm="1">
        <f t="array" ref="N753">_xlfn.IFS(I753 = "Exc", "Excelsa", I753 = "Ara", "Arabica", I753 = "Lib","Liberica",I753 = "Rob", "Robusta")</f>
        <v>Liberica</v>
      </c>
      <c r="O753" t="str" cm="1">
        <f t="array" ref="O753">_xlfn.IFS(J753 = "M", "Medium", J753 = "L", "Light", J753 = "D","Dark")</f>
        <v>Light</v>
      </c>
      <c r="P753" t="str">
        <f>_xlfn.XLOOKUP(Orders[[#This Row],[Customer ID]], customers!$A$2:$A$1001, customers!$I$2:$I$1001, "", 0)</f>
        <v>No</v>
      </c>
    </row>
    <row r="754" spans="1:16" x14ac:dyDescent="0.3">
      <c r="A754" s="2" t="s">
        <v>4741</v>
      </c>
      <c r="B754" s="8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INDEX(products!$A$2:$G$49, MATCH(orders!$D754, products!$A$2:$A$49, 0), MATCH(orders!I$1, products!$A$1:$G$1, 0))</f>
        <v>Exc</v>
      </c>
      <c r="J754" t="str">
        <f>INDEX(products!$A$2:$G$49, MATCH(orders!$D754, products!$A$2:$A$49, 0), MATCH(orders!J$1, products!$A$1:$G$1, 0))</f>
        <v>M</v>
      </c>
      <c r="K754" s="1">
        <f>INDEX(products!$A$2:$G$49, MATCH(orders!$D754, products!$A$2:$A$49, 0), MATCH(orders!K$1, products!$A$1:$G$1, 0))</f>
        <v>1</v>
      </c>
      <c r="L754" s="5">
        <f>INDEX(products!$A$2:$G$49, MATCH(orders!$D754, products!$A$2:$A$49, 0), MATCH(orders!L$1, products!$A$1:$G$1, 0))</f>
        <v>13.75</v>
      </c>
      <c r="M754" s="10">
        <f t="shared" si="11"/>
        <v>27.5</v>
      </c>
      <c r="N754" t="str" cm="1">
        <f t="array" ref="N754">_xlfn.IFS(I754 = "Exc", "Excelsa", I754 = "Ara", "Arabica", I754 = "Lib","Liberica",I754 = "Rob", "Robusta")</f>
        <v>Excelsa</v>
      </c>
      <c r="O754" t="str" cm="1">
        <f t="array" ref="O754">_xlfn.IFS(J754 = "M", "Medium", J754 = "L", "Light", J754 = "D","Dark")</f>
        <v>Medium</v>
      </c>
      <c r="P754" t="str">
        <f>_xlfn.XLOOKUP(Orders[[#This Row],[Customer ID]], customers!$A$2:$A$1001, customers!$I$2:$I$1001, "", 0)</f>
        <v>Yes</v>
      </c>
    </row>
    <row r="755" spans="1:16" x14ac:dyDescent="0.3">
      <c r="A755" s="2" t="s">
        <v>4747</v>
      </c>
      <c r="B755" s="8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INDEX(products!$A$2:$G$49, MATCH(orders!$D755, products!$A$2:$A$49, 0), MATCH(orders!I$1, products!$A$1:$G$1, 0))</f>
        <v>Ara</v>
      </c>
      <c r="J755" t="str">
        <f>INDEX(products!$A$2:$G$49, MATCH(orders!$D755, products!$A$2:$A$49, 0), MATCH(orders!J$1, products!$A$1:$G$1, 0))</f>
        <v>D</v>
      </c>
      <c r="K755" s="1">
        <f>INDEX(products!$A$2:$G$49, MATCH(orders!$D755, products!$A$2:$A$49, 0), MATCH(orders!K$1, products!$A$1:$G$1, 0))</f>
        <v>0.5</v>
      </c>
      <c r="L755" s="5">
        <f>INDEX(products!$A$2:$G$49, MATCH(orders!$D755, products!$A$2:$A$49, 0), MATCH(orders!L$1, products!$A$1:$G$1, 0))</f>
        <v>5.97</v>
      </c>
      <c r="M755" s="10">
        <f t="shared" si="11"/>
        <v>29.849999999999998</v>
      </c>
      <c r="N755" t="str" cm="1">
        <f t="array" ref="N755">_xlfn.IFS(I755 = "Exc", "Excelsa", I755 = "Ara", "Arabica", I755 = "Lib","Liberica",I755 = "Rob", "Robusta")</f>
        <v>Arabica</v>
      </c>
      <c r="O755" t="str" cm="1">
        <f t="array" ref="O755">_xlfn.IFS(J755 = "M", "Medium", J755 = "L", "Light", J755 = "D","Dark")</f>
        <v>Dark</v>
      </c>
      <c r="P755" t="str">
        <f>_xlfn.XLOOKUP(Orders[[#This Row],[Customer ID]], customers!$A$2:$A$1001, customers!$I$2:$I$1001, "", 0)</f>
        <v>No</v>
      </c>
    </row>
    <row r="756" spans="1:16" x14ac:dyDescent="0.3">
      <c r="A756" s="2" t="s">
        <v>4753</v>
      </c>
      <c r="B756" s="8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INDEX(products!$A$2:$G$49, MATCH(orders!$D756, products!$A$2:$A$49, 0), MATCH(orders!I$1, products!$A$1:$G$1, 0))</f>
        <v>Ara</v>
      </c>
      <c r="J756" t="str">
        <f>INDEX(products!$A$2:$G$49, MATCH(orders!$D756, products!$A$2:$A$49, 0), MATCH(orders!J$1, products!$A$1:$G$1, 0))</f>
        <v>D</v>
      </c>
      <c r="K756" s="1">
        <f>INDEX(products!$A$2:$G$49, MATCH(orders!$D756, products!$A$2:$A$49, 0), MATCH(orders!K$1, products!$A$1:$G$1, 0))</f>
        <v>0.2</v>
      </c>
      <c r="L756" s="5">
        <f>INDEX(products!$A$2:$G$49, MATCH(orders!$D756, products!$A$2:$A$49, 0), MATCH(orders!L$1, products!$A$1:$G$1, 0))</f>
        <v>2.9849999999999999</v>
      </c>
      <c r="M756" s="10">
        <f t="shared" si="11"/>
        <v>17.91</v>
      </c>
      <c r="N756" t="str" cm="1">
        <f t="array" ref="N756">_xlfn.IFS(I756 = "Exc", "Excelsa", I756 = "Ara", "Arabica", I756 = "Lib","Liberica",I756 = "Rob", "Robusta")</f>
        <v>Arabica</v>
      </c>
      <c r="O756" t="str" cm="1">
        <f t="array" ref="O756">_xlfn.IFS(J756 = "M", "Medium", J756 = "L", "Light", J756 = "D","Dark")</f>
        <v>Dark</v>
      </c>
      <c r="P756" t="str">
        <f>_xlfn.XLOOKUP(Orders[[#This Row],[Customer ID]], customers!$A$2:$A$1001, customers!$I$2:$I$1001, "", 0)</f>
        <v>No</v>
      </c>
    </row>
    <row r="757" spans="1:16" x14ac:dyDescent="0.3">
      <c r="A757" s="2" t="s">
        <v>4758</v>
      </c>
      <c r="B757" s="8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INDEX(products!$A$2:$G$49, MATCH(orders!$D757, products!$A$2:$A$49, 0), MATCH(orders!I$1, products!$A$1:$G$1, 0))</f>
        <v>Lib</v>
      </c>
      <c r="J757" t="str">
        <f>INDEX(products!$A$2:$G$49, MATCH(orders!$D757, products!$A$2:$A$49, 0), MATCH(orders!J$1, products!$A$1:$G$1, 0))</f>
        <v>L</v>
      </c>
      <c r="K757" s="1">
        <f>INDEX(products!$A$2:$G$49, MATCH(orders!$D757, products!$A$2:$A$49, 0), MATCH(orders!K$1, products!$A$1:$G$1, 0))</f>
        <v>0.2</v>
      </c>
      <c r="L757" s="5">
        <f>INDEX(products!$A$2:$G$49, MATCH(orders!$D757, products!$A$2:$A$49, 0), MATCH(orders!L$1, products!$A$1:$G$1, 0))</f>
        <v>4.7549999999999999</v>
      </c>
      <c r="M757" s="10">
        <f t="shared" si="11"/>
        <v>28.53</v>
      </c>
      <c r="N757" t="str" cm="1">
        <f t="array" ref="N757">_xlfn.IFS(I757 = "Exc", "Excelsa", I757 = "Ara", "Arabica", I757 = "Lib","Liberica",I757 = "Rob", "Robusta")</f>
        <v>Liberica</v>
      </c>
      <c r="O757" t="str" cm="1">
        <f t="array" ref="O757">_xlfn.IFS(J757 = "M", "Medium", J757 = "L", "Light", J757 = "D","Dark")</f>
        <v>Light</v>
      </c>
      <c r="P757" t="str">
        <f>_xlfn.XLOOKUP(Orders[[#This Row],[Customer ID]], customers!$A$2:$A$1001, customers!$I$2:$I$1001, "", 0)</f>
        <v>No</v>
      </c>
    </row>
    <row r="758" spans="1:16" x14ac:dyDescent="0.3">
      <c r="A758" s="2" t="s">
        <v>4764</v>
      </c>
      <c r="B758" s="8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INDEX(products!$A$2:$G$49, MATCH(orders!$D758, products!$A$2:$A$49, 0), MATCH(orders!I$1, products!$A$1:$G$1, 0))</f>
        <v>Rob</v>
      </c>
      <c r="J758" t="str">
        <f>INDEX(products!$A$2:$G$49, MATCH(orders!$D758, products!$A$2:$A$49, 0), MATCH(orders!J$1, products!$A$1:$G$1, 0))</f>
        <v>D</v>
      </c>
      <c r="K758" s="1">
        <f>INDEX(products!$A$2:$G$49, MATCH(orders!$D758, products!$A$2:$A$49, 0), MATCH(orders!K$1, products!$A$1:$G$1, 0))</f>
        <v>1</v>
      </c>
      <c r="L758" s="5">
        <f>INDEX(products!$A$2:$G$49, MATCH(orders!$D758, products!$A$2:$A$49, 0), MATCH(orders!L$1, products!$A$1:$G$1, 0))</f>
        <v>8.9499999999999993</v>
      </c>
      <c r="M758" s="10">
        <f t="shared" si="11"/>
        <v>35.799999999999997</v>
      </c>
      <c r="N758" t="str" cm="1">
        <f t="array" ref="N758">_xlfn.IFS(I758 = "Exc", "Excelsa", I758 = "Ara", "Arabica", I758 = "Lib","Liberica",I758 = "Rob", "Robusta")</f>
        <v>Robusta</v>
      </c>
      <c r="O758" t="str" cm="1">
        <f t="array" ref="O758">_xlfn.IFS(J758 = "M", "Medium", J758 = "L", "Light", J758 = "D","Dark")</f>
        <v>Dark</v>
      </c>
      <c r="P758" t="str">
        <f>_xlfn.XLOOKUP(Orders[[#This Row],[Customer ID]], customers!$A$2:$A$1001, customers!$I$2:$I$1001, "", 0)</f>
        <v>Yes</v>
      </c>
    </row>
    <row r="759" spans="1:16" x14ac:dyDescent="0.3">
      <c r="A759" s="2" t="s">
        <v>4770</v>
      </c>
      <c r="B759" s="8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INDEX(products!$A$2:$G$49, MATCH(orders!$D759, products!$A$2:$A$49, 0), MATCH(orders!I$1, products!$A$1:$G$1, 0))</f>
        <v>Ara</v>
      </c>
      <c r="J759" t="str">
        <f>INDEX(products!$A$2:$G$49, MATCH(orders!$D759, products!$A$2:$A$49, 0), MATCH(orders!J$1, products!$A$1:$G$1, 0))</f>
        <v>D</v>
      </c>
      <c r="K759" s="1">
        <f>INDEX(products!$A$2:$G$49, MATCH(orders!$D759, products!$A$2:$A$49, 0), MATCH(orders!K$1, products!$A$1:$G$1, 0))</f>
        <v>0.5</v>
      </c>
      <c r="L759" s="5">
        <f>INDEX(products!$A$2:$G$49, MATCH(orders!$D759, products!$A$2:$A$49, 0), MATCH(orders!L$1, products!$A$1:$G$1, 0))</f>
        <v>5.97</v>
      </c>
      <c r="M759" s="10">
        <f t="shared" si="11"/>
        <v>17.91</v>
      </c>
      <c r="N759" t="str" cm="1">
        <f t="array" ref="N759">_xlfn.IFS(I759 = "Exc", "Excelsa", I759 = "Ara", "Arabica", I759 = "Lib","Liberica",I759 = "Rob", "Robusta")</f>
        <v>Arabica</v>
      </c>
      <c r="O759" t="str" cm="1">
        <f t="array" ref="O759">_xlfn.IFS(J759 = "M", "Medium", J759 = "L", "Light", J759 = "D","Dark")</f>
        <v>Dark</v>
      </c>
      <c r="P759" t="str">
        <f>_xlfn.XLOOKUP(Orders[[#This Row],[Customer ID]], customers!$A$2:$A$1001, customers!$I$2:$I$1001, "", 0)</f>
        <v>Yes</v>
      </c>
    </row>
    <row r="760" spans="1:16" x14ac:dyDescent="0.3">
      <c r="A760" s="2" t="s">
        <v>4776</v>
      </c>
      <c r="B760" s="8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INDEX(products!$A$2:$G$49, MATCH(orders!$D760, products!$A$2:$A$49, 0), MATCH(orders!I$1, products!$A$1:$G$1, 0))</f>
        <v>Rob</v>
      </c>
      <c r="J760" t="str">
        <f>INDEX(products!$A$2:$G$49, MATCH(orders!$D760, products!$A$2:$A$49, 0), MATCH(orders!J$1, products!$A$1:$G$1, 0))</f>
        <v>D</v>
      </c>
      <c r="K760" s="1">
        <f>INDEX(products!$A$2:$G$49, MATCH(orders!$D760, products!$A$2:$A$49, 0), MATCH(orders!K$1, products!$A$1:$G$1, 0))</f>
        <v>1</v>
      </c>
      <c r="L760" s="5">
        <f>INDEX(products!$A$2:$G$49, MATCH(orders!$D760, products!$A$2:$A$49, 0), MATCH(orders!L$1, products!$A$1:$G$1, 0))</f>
        <v>8.9499999999999993</v>
      </c>
      <c r="M760" s="10">
        <f t="shared" si="11"/>
        <v>8.9499999999999993</v>
      </c>
      <c r="N760" t="str" cm="1">
        <f t="array" ref="N760">_xlfn.IFS(I760 = "Exc", "Excelsa", I760 = "Ara", "Arabica", I760 = "Lib","Liberica",I760 = "Rob", "Robusta")</f>
        <v>Robusta</v>
      </c>
      <c r="O760" t="str" cm="1">
        <f t="array" ref="O760">_xlfn.IFS(J760 = "M", "Medium", J760 = "L", "Light", J760 = "D","Dark")</f>
        <v>Dark</v>
      </c>
      <c r="P760" t="str">
        <f>_xlfn.XLOOKUP(Orders[[#This Row],[Customer ID]], customers!$A$2:$A$1001, customers!$I$2:$I$1001, "", 0)</f>
        <v>No</v>
      </c>
    </row>
    <row r="761" spans="1:16" x14ac:dyDescent="0.3">
      <c r="A761" s="2" t="s">
        <v>4781</v>
      </c>
      <c r="B761" s="8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INDEX(products!$A$2:$G$49, MATCH(orders!$D761, products!$A$2:$A$49, 0), MATCH(orders!I$1, products!$A$1:$G$1, 0))</f>
        <v>Lib</v>
      </c>
      <c r="J761" t="str">
        <f>INDEX(products!$A$2:$G$49, MATCH(orders!$D761, products!$A$2:$A$49, 0), MATCH(orders!J$1, products!$A$1:$G$1, 0))</f>
        <v>D</v>
      </c>
      <c r="K761" s="1">
        <f>INDEX(products!$A$2:$G$49, MATCH(orders!$D761, products!$A$2:$A$49, 0), MATCH(orders!K$1, products!$A$1:$G$1, 0))</f>
        <v>2.5</v>
      </c>
      <c r="L761" s="5">
        <f>INDEX(products!$A$2:$G$49, MATCH(orders!$D761, products!$A$2:$A$49, 0), MATCH(orders!L$1, products!$A$1:$G$1, 0))</f>
        <v>29.784999999999997</v>
      </c>
      <c r="M761" s="10">
        <f t="shared" si="11"/>
        <v>29.784999999999997</v>
      </c>
      <c r="N761" t="str" cm="1">
        <f t="array" ref="N761">_xlfn.IFS(I761 = "Exc", "Excelsa", I761 = "Ara", "Arabica", I761 = "Lib","Liberica",I761 = "Rob", "Robusta")</f>
        <v>Liberica</v>
      </c>
      <c r="O761" t="str" cm="1">
        <f t="array" ref="O761">_xlfn.IFS(J761 = "M", "Medium", J761 = "L", "Light", J761 = "D","Dark")</f>
        <v>Dark</v>
      </c>
      <c r="P761" t="str">
        <f>_xlfn.XLOOKUP(Orders[[#This Row],[Customer ID]], customers!$A$2:$A$1001, customers!$I$2:$I$1001, "", 0)</f>
        <v>Yes</v>
      </c>
    </row>
    <row r="762" spans="1:16" x14ac:dyDescent="0.3">
      <c r="A762" s="2" t="s">
        <v>4787</v>
      </c>
      <c r="B762" s="8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INDEX(products!$A$2:$G$49, MATCH(orders!$D762, products!$A$2:$A$49, 0), MATCH(orders!I$1, products!$A$1:$G$1, 0))</f>
        <v>Exc</v>
      </c>
      <c r="J762" t="str">
        <f>INDEX(products!$A$2:$G$49, MATCH(orders!$D762, products!$A$2:$A$49, 0), MATCH(orders!J$1, products!$A$1:$G$1, 0))</f>
        <v>L</v>
      </c>
      <c r="K762" s="1">
        <f>INDEX(products!$A$2:$G$49, MATCH(orders!$D762, products!$A$2:$A$49, 0), MATCH(orders!K$1, products!$A$1:$G$1, 0))</f>
        <v>0.5</v>
      </c>
      <c r="L762" s="5">
        <f>INDEX(products!$A$2:$G$49, MATCH(orders!$D762, products!$A$2:$A$49, 0), MATCH(orders!L$1, products!$A$1:$G$1, 0))</f>
        <v>8.91</v>
      </c>
      <c r="M762" s="10">
        <f t="shared" si="11"/>
        <v>44.55</v>
      </c>
      <c r="N762" t="str" cm="1">
        <f t="array" ref="N762">_xlfn.IFS(I762 = "Exc", "Excelsa", I762 = "Ara", "Arabica", I762 = "Lib","Liberica",I762 = "Rob", "Robusta")</f>
        <v>Excelsa</v>
      </c>
      <c r="O762" t="str" cm="1">
        <f t="array" ref="O762">_xlfn.IFS(J762 = "M", "Medium", J762 = "L", "Light", J762 = "D","Dark")</f>
        <v>Light</v>
      </c>
      <c r="P762" t="str">
        <f>_xlfn.XLOOKUP(Orders[[#This Row],[Customer ID]], customers!$A$2:$A$1001, customers!$I$2:$I$1001, "", 0)</f>
        <v>No</v>
      </c>
    </row>
    <row r="763" spans="1:16" x14ac:dyDescent="0.3">
      <c r="A763" s="2" t="s">
        <v>4792</v>
      </c>
      <c r="B763" s="8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INDEX(products!$A$2:$G$49, MATCH(orders!$D763, products!$A$2:$A$49, 0), MATCH(orders!I$1, products!$A$1:$G$1, 0))</f>
        <v>Exc</v>
      </c>
      <c r="J763" t="str">
        <f>INDEX(products!$A$2:$G$49, MATCH(orders!$D763, products!$A$2:$A$49, 0), MATCH(orders!J$1, products!$A$1:$G$1, 0))</f>
        <v>L</v>
      </c>
      <c r="K763" s="1">
        <f>INDEX(products!$A$2:$G$49, MATCH(orders!$D763, products!$A$2:$A$49, 0), MATCH(orders!K$1, products!$A$1:$G$1, 0))</f>
        <v>1</v>
      </c>
      <c r="L763" s="5">
        <f>INDEX(products!$A$2:$G$49, MATCH(orders!$D763, products!$A$2:$A$49, 0), MATCH(orders!L$1, products!$A$1:$G$1, 0))</f>
        <v>14.85</v>
      </c>
      <c r="M763" s="10">
        <f t="shared" si="11"/>
        <v>89.1</v>
      </c>
      <c r="N763" t="str" cm="1">
        <f t="array" ref="N763">_xlfn.IFS(I763 = "Exc", "Excelsa", I763 = "Ara", "Arabica", I763 = "Lib","Liberica",I763 = "Rob", "Robusta")</f>
        <v>Excelsa</v>
      </c>
      <c r="O763" t="str" cm="1">
        <f t="array" ref="O763">_xlfn.IFS(J763 = "M", "Medium", J763 = "L", "Light", J763 = "D","Dark")</f>
        <v>Light</v>
      </c>
      <c r="P763" t="str">
        <f>_xlfn.XLOOKUP(Orders[[#This Row],[Customer ID]], customers!$A$2:$A$1001, customers!$I$2:$I$1001, "", 0)</f>
        <v>Yes</v>
      </c>
    </row>
    <row r="764" spans="1:16" x14ac:dyDescent="0.3">
      <c r="A764" s="2" t="s">
        <v>4797</v>
      </c>
      <c r="B764" s="8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INDEX(products!$A$2:$G$49, MATCH(orders!$D764, products!$A$2:$A$49, 0), MATCH(orders!I$1, products!$A$1:$G$1, 0))</f>
        <v>Lib</v>
      </c>
      <c r="J764" t="str">
        <f>INDEX(products!$A$2:$G$49, MATCH(orders!$D764, products!$A$2:$A$49, 0), MATCH(orders!J$1, products!$A$1:$G$1, 0))</f>
        <v>M</v>
      </c>
      <c r="K764" s="1">
        <f>INDEX(products!$A$2:$G$49, MATCH(orders!$D764, products!$A$2:$A$49, 0), MATCH(orders!K$1, products!$A$1:$G$1, 0))</f>
        <v>0.5</v>
      </c>
      <c r="L764" s="5">
        <f>INDEX(products!$A$2:$G$49, MATCH(orders!$D764, products!$A$2:$A$49, 0), MATCH(orders!L$1, products!$A$1:$G$1, 0))</f>
        <v>8.73</v>
      </c>
      <c r="M764" s="10">
        <f t="shared" si="11"/>
        <v>43.650000000000006</v>
      </c>
      <c r="N764" t="str" cm="1">
        <f t="array" ref="N764">_xlfn.IFS(I764 = "Exc", "Excelsa", I764 = "Ara", "Arabica", I764 = "Lib","Liberica",I764 = "Rob", "Robusta")</f>
        <v>Liberica</v>
      </c>
      <c r="O764" t="str" cm="1">
        <f t="array" ref="O764">_xlfn.IFS(J764 = "M", "Medium", J764 = "L", "Light", J764 = "D","Dark")</f>
        <v>Medium</v>
      </c>
      <c r="P764" t="str">
        <f>_xlfn.XLOOKUP(Orders[[#This Row],[Customer ID]], customers!$A$2:$A$1001, customers!$I$2:$I$1001, "", 0)</f>
        <v>No</v>
      </c>
    </row>
    <row r="765" spans="1:16" x14ac:dyDescent="0.3">
      <c r="A765" s="2" t="s">
        <v>4803</v>
      </c>
      <c r="B765" s="8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INDEX(products!$A$2:$G$49, MATCH(orders!$D765, products!$A$2:$A$49, 0), MATCH(orders!I$1, products!$A$1:$G$1, 0))</f>
        <v>Ara</v>
      </c>
      <c r="J765" t="str">
        <f>INDEX(products!$A$2:$G$49, MATCH(orders!$D765, products!$A$2:$A$49, 0), MATCH(orders!J$1, products!$A$1:$G$1, 0))</f>
        <v>L</v>
      </c>
      <c r="K765" s="1">
        <f>INDEX(products!$A$2:$G$49, MATCH(orders!$D765, products!$A$2:$A$49, 0), MATCH(orders!K$1, products!$A$1:$G$1, 0))</f>
        <v>0.5</v>
      </c>
      <c r="L765" s="5">
        <f>INDEX(products!$A$2:$G$49, MATCH(orders!$D765, products!$A$2:$A$49, 0), MATCH(orders!L$1, products!$A$1:$G$1, 0))</f>
        <v>7.77</v>
      </c>
      <c r="M765" s="10">
        <f t="shared" si="11"/>
        <v>23.31</v>
      </c>
      <c r="N765" t="str" cm="1">
        <f t="array" ref="N765">_xlfn.IFS(I765 = "Exc", "Excelsa", I765 = "Ara", "Arabica", I765 = "Lib","Liberica",I765 = "Rob", "Robusta")</f>
        <v>Arabica</v>
      </c>
      <c r="O765" t="str" cm="1">
        <f t="array" ref="O765">_xlfn.IFS(J765 = "M", "Medium", J765 = "L", "Light", J765 = "D","Dark")</f>
        <v>Light</v>
      </c>
      <c r="P765" t="str">
        <f>_xlfn.XLOOKUP(Orders[[#This Row],[Customer ID]], customers!$A$2:$A$1001, customers!$I$2:$I$1001, "", 0)</f>
        <v>No</v>
      </c>
    </row>
    <row r="766" spans="1:16" x14ac:dyDescent="0.3">
      <c r="A766" s="2" t="s">
        <v>4808</v>
      </c>
      <c r="B766" s="8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INDEX(products!$A$2:$G$49, MATCH(orders!$D766, products!$A$2:$A$49, 0), MATCH(orders!I$1, products!$A$1:$G$1, 0))</f>
        <v>Ara</v>
      </c>
      <c r="J766" t="str">
        <f>INDEX(products!$A$2:$G$49, MATCH(orders!$D766, products!$A$2:$A$49, 0), MATCH(orders!J$1, products!$A$1:$G$1, 0))</f>
        <v>L</v>
      </c>
      <c r="K766" s="1">
        <f>INDEX(products!$A$2:$G$49, MATCH(orders!$D766, products!$A$2:$A$49, 0), MATCH(orders!K$1, products!$A$1:$G$1, 0))</f>
        <v>2.5</v>
      </c>
      <c r="L766" s="5">
        <f>INDEX(products!$A$2:$G$49, MATCH(orders!$D766, products!$A$2:$A$49, 0), MATCH(orders!L$1, products!$A$1:$G$1, 0))</f>
        <v>29.784999999999997</v>
      </c>
      <c r="M766" s="10">
        <f t="shared" si="11"/>
        <v>178.70999999999998</v>
      </c>
      <c r="N766" t="str" cm="1">
        <f t="array" ref="N766">_xlfn.IFS(I766 = "Exc", "Excelsa", I766 = "Ara", "Arabica", I766 = "Lib","Liberica",I766 = "Rob", "Robusta")</f>
        <v>Arabica</v>
      </c>
      <c r="O766" t="str" cm="1">
        <f t="array" ref="O766">_xlfn.IFS(J766 = "M", "Medium", J766 = "L", "Light", J766 = "D","Dark")</f>
        <v>Light</v>
      </c>
      <c r="P766" t="str">
        <f>_xlfn.XLOOKUP(Orders[[#This Row],[Customer ID]], customers!$A$2:$A$1001, customers!$I$2:$I$1001, "", 0)</f>
        <v>Yes</v>
      </c>
    </row>
    <row r="767" spans="1:16" x14ac:dyDescent="0.3">
      <c r="A767" s="2" t="s">
        <v>4814</v>
      </c>
      <c r="B767" s="8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INDEX(products!$A$2:$G$49, MATCH(orders!$D767, products!$A$2:$A$49, 0), MATCH(orders!I$1, products!$A$1:$G$1, 0))</f>
        <v>Rob</v>
      </c>
      <c r="J767" t="str">
        <f>INDEX(products!$A$2:$G$49, MATCH(orders!$D767, products!$A$2:$A$49, 0), MATCH(orders!J$1, products!$A$1:$G$1, 0))</f>
        <v>M</v>
      </c>
      <c r="K767" s="1">
        <f>INDEX(products!$A$2:$G$49, MATCH(orders!$D767, products!$A$2:$A$49, 0), MATCH(orders!K$1, products!$A$1:$G$1, 0))</f>
        <v>1</v>
      </c>
      <c r="L767" s="5">
        <f>INDEX(products!$A$2:$G$49, MATCH(orders!$D767, products!$A$2:$A$49, 0), MATCH(orders!L$1, products!$A$1:$G$1, 0))</f>
        <v>9.9499999999999993</v>
      </c>
      <c r="M767" s="10">
        <f t="shared" si="11"/>
        <v>59.699999999999996</v>
      </c>
      <c r="N767" t="str" cm="1">
        <f t="array" ref="N767">_xlfn.IFS(I767 = "Exc", "Excelsa", I767 = "Ara", "Arabica", I767 = "Lib","Liberica",I767 = "Rob", "Robusta")</f>
        <v>Robusta</v>
      </c>
      <c r="O767" t="str" cm="1">
        <f t="array" ref="O767">_xlfn.IFS(J767 = "M", "Medium", J767 = "L", "Light", J767 = "D","Dark")</f>
        <v>Medium</v>
      </c>
      <c r="P767" t="str">
        <f>_xlfn.XLOOKUP(Orders[[#This Row],[Customer ID]], customers!$A$2:$A$1001, customers!$I$2:$I$1001, "", 0)</f>
        <v>Yes</v>
      </c>
    </row>
    <row r="768" spans="1:16" x14ac:dyDescent="0.3">
      <c r="A768" s="2" t="s">
        <v>4814</v>
      </c>
      <c r="B768" s="8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INDEX(products!$A$2:$G$49, MATCH(orders!$D768, products!$A$2:$A$49, 0), MATCH(orders!I$1, products!$A$1:$G$1, 0))</f>
        <v>Ara</v>
      </c>
      <c r="J768" t="str">
        <f>INDEX(products!$A$2:$G$49, MATCH(orders!$D768, products!$A$2:$A$49, 0), MATCH(orders!J$1, products!$A$1:$G$1, 0))</f>
        <v>L</v>
      </c>
      <c r="K768" s="1">
        <f>INDEX(products!$A$2:$G$49, MATCH(orders!$D768, products!$A$2:$A$49, 0), MATCH(orders!K$1, products!$A$1:$G$1, 0))</f>
        <v>0.5</v>
      </c>
      <c r="L768" s="5">
        <f>INDEX(products!$A$2:$G$49, MATCH(orders!$D768, products!$A$2:$A$49, 0), MATCH(orders!L$1, products!$A$1:$G$1, 0))</f>
        <v>7.77</v>
      </c>
      <c r="M768" s="10">
        <f t="shared" si="11"/>
        <v>15.54</v>
      </c>
      <c r="N768" t="str" cm="1">
        <f t="array" ref="N768">_xlfn.IFS(I768 = "Exc", "Excelsa", I768 = "Ara", "Arabica", I768 = "Lib","Liberica",I768 = "Rob", "Robusta")</f>
        <v>Arabica</v>
      </c>
      <c r="O768" t="str" cm="1">
        <f t="array" ref="O768">_xlfn.IFS(J768 = "M", "Medium", J768 = "L", "Light", J768 = "D","Dark")</f>
        <v>Light</v>
      </c>
      <c r="P768" t="str">
        <f>_xlfn.XLOOKUP(Orders[[#This Row],[Customer ID]], customers!$A$2:$A$1001, customers!$I$2:$I$1001, "", 0)</f>
        <v>Yes</v>
      </c>
    </row>
    <row r="769" spans="1:16" x14ac:dyDescent="0.3">
      <c r="A769" s="2" t="s">
        <v>4825</v>
      </c>
      <c r="B769" s="8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INDEX(products!$A$2:$G$49, MATCH(orders!$D769, products!$A$2:$A$49, 0), MATCH(orders!I$1, products!$A$1:$G$1, 0))</f>
        <v>Ara</v>
      </c>
      <c r="J769" t="str">
        <f>INDEX(products!$A$2:$G$49, MATCH(orders!$D769, products!$A$2:$A$49, 0), MATCH(orders!J$1, products!$A$1:$G$1, 0))</f>
        <v>L</v>
      </c>
      <c r="K769" s="1">
        <f>INDEX(products!$A$2:$G$49, MATCH(orders!$D769, products!$A$2:$A$49, 0), MATCH(orders!K$1, products!$A$1:$G$1, 0))</f>
        <v>2.5</v>
      </c>
      <c r="L769" s="5">
        <f>INDEX(products!$A$2:$G$49, MATCH(orders!$D769, products!$A$2:$A$49, 0), MATCH(orders!L$1, products!$A$1:$G$1, 0))</f>
        <v>29.784999999999997</v>
      </c>
      <c r="M769" s="10">
        <f t="shared" si="11"/>
        <v>89.35499999999999</v>
      </c>
      <c r="N769" t="str" cm="1">
        <f t="array" ref="N769">_xlfn.IFS(I769 = "Exc", "Excelsa", I769 = "Ara", "Arabica", I769 = "Lib","Liberica",I769 = "Rob", "Robusta")</f>
        <v>Arabica</v>
      </c>
      <c r="O769" t="str" cm="1">
        <f t="array" ref="O769">_xlfn.IFS(J769 = "M", "Medium", J769 = "L", "Light", J769 = "D","Dark")</f>
        <v>Light</v>
      </c>
      <c r="P769" t="str">
        <f>_xlfn.XLOOKUP(Orders[[#This Row],[Customer ID]], customers!$A$2:$A$1001, customers!$I$2:$I$1001, "", 0)</f>
        <v>No</v>
      </c>
    </row>
    <row r="770" spans="1:16" x14ac:dyDescent="0.3">
      <c r="A770" s="2" t="s">
        <v>4831</v>
      </c>
      <c r="B770" s="8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INDEX(products!$A$2:$G$49, MATCH(orders!$D770, products!$A$2:$A$49, 0), MATCH(orders!I$1, products!$A$1:$G$1, 0))</f>
        <v>Rob</v>
      </c>
      <c r="J770" t="str">
        <f>INDEX(products!$A$2:$G$49, MATCH(orders!$D770, products!$A$2:$A$49, 0), MATCH(orders!J$1, products!$A$1:$G$1, 0))</f>
        <v>L</v>
      </c>
      <c r="K770" s="1">
        <f>INDEX(products!$A$2:$G$49, MATCH(orders!$D770, products!$A$2:$A$49, 0), MATCH(orders!K$1, products!$A$1:$G$1, 0))</f>
        <v>1</v>
      </c>
      <c r="L770" s="5">
        <f>INDEX(products!$A$2:$G$49, MATCH(orders!$D770, products!$A$2:$A$49, 0), MATCH(orders!L$1, products!$A$1:$G$1, 0))</f>
        <v>11.95</v>
      </c>
      <c r="M770" s="10">
        <f t="shared" si="11"/>
        <v>23.9</v>
      </c>
      <c r="N770" t="str" cm="1">
        <f t="array" ref="N770">_xlfn.IFS(I770 = "Exc", "Excelsa", I770 = "Ara", "Arabica", I770 = "Lib","Liberica",I770 = "Rob", "Robusta")</f>
        <v>Robusta</v>
      </c>
      <c r="O770" t="str" cm="1">
        <f t="array" ref="O770">_xlfn.IFS(J770 = "M", "Medium", J770 = "L", "Light", J770 = "D","Dark")</f>
        <v>Light</v>
      </c>
      <c r="P770" t="str">
        <f>_xlfn.XLOOKUP(Orders[[#This Row],[Customer ID]], customers!$A$2:$A$1001, customers!$I$2:$I$1001, "", 0)</f>
        <v>No</v>
      </c>
    </row>
    <row r="771" spans="1:16" x14ac:dyDescent="0.3">
      <c r="A771" s="2" t="s">
        <v>4836</v>
      </c>
      <c r="B771" s="8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INDEX(products!$A$2:$G$49, MATCH(orders!$D771, products!$A$2:$A$49, 0), MATCH(orders!I$1, products!$A$1:$G$1, 0))</f>
        <v>Rob</v>
      </c>
      <c r="J771" t="str">
        <f>INDEX(products!$A$2:$G$49, MATCH(orders!$D771, products!$A$2:$A$49, 0), MATCH(orders!J$1, products!$A$1:$G$1, 0))</f>
        <v>M</v>
      </c>
      <c r="K771" s="1">
        <f>INDEX(products!$A$2:$G$49, MATCH(orders!$D771, products!$A$2:$A$49, 0), MATCH(orders!K$1, products!$A$1:$G$1, 0))</f>
        <v>2.5</v>
      </c>
      <c r="L771" s="5">
        <f>INDEX(products!$A$2:$G$49, MATCH(orders!$D771, products!$A$2:$A$49, 0), MATCH(orders!L$1, products!$A$1:$G$1, 0))</f>
        <v>22.884999999999998</v>
      </c>
      <c r="M771" s="10">
        <f t="shared" ref="M771:M834" si="12">L771*E771</f>
        <v>137.31</v>
      </c>
      <c r="N771" t="str" cm="1">
        <f t="array" ref="N771">_xlfn.IFS(I771 = "Exc", "Excelsa", I771 = "Ara", "Arabica", I771 = "Lib","Liberica",I771 = "Rob", "Robusta")</f>
        <v>Robusta</v>
      </c>
      <c r="O771" t="str" cm="1">
        <f t="array" ref="O771">_xlfn.IFS(J771 = "M", "Medium", J771 = "L", "Light", J771 = "D","Dark")</f>
        <v>Medium</v>
      </c>
      <c r="P771" t="str">
        <f>_xlfn.XLOOKUP(Orders[[#This Row],[Customer ID]], customers!$A$2:$A$1001, customers!$I$2:$I$1001, "", 0)</f>
        <v>No</v>
      </c>
    </row>
    <row r="772" spans="1:16" x14ac:dyDescent="0.3">
      <c r="A772" s="2" t="s">
        <v>4842</v>
      </c>
      <c r="B772" s="8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INDEX(products!$A$2:$G$49, MATCH(orders!$D772, products!$A$2:$A$49, 0), MATCH(orders!I$1, products!$A$1:$G$1, 0))</f>
        <v>Ara</v>
      </c>
      <c r="J772" t="str">
        <f>INDEX(products!$A$2:$G$49, MATCH(orders!$D772, products!$A$2:$A$49, 0), MATCH(orders!J$1, products!$A$1:$G$1, 0))</f>
        <v>D</v>
      </c>
      <c r="K772" s="1">
        <f>INDEX(products!$A$2:$G$49, MATCH(orders!$D772, products!$A$2:$A$49, 0), MATCH(orders!K$1, products!$A$1:$G$1, 0))</f>
        <v>1</v>
      </c>
      <c r="L772" s="5">
        <f>INDEX(products!$A$2:$G$49, MATCH(orders!$D772, products!$A$2:$A$49, 0), MATCH(orders!L$1, products!$A$1:$G$1, 0))</f>
        <v>9.9499999999999993</v>
      </c>
      <c r="M772" s="10">
        <f t="shared" si="12"/>
        <v>9.9499999999999993</v>
      </c>
      <c r="N772" t="str" cm="1">
        <f t="array" ref="N772">_xlfn.IFS(I772 = "Exc", "Excelsa", I772 = "Ara", "Arabica", I772 = "Lib","Liberica",I772 = "Rob", "Robusta")</f>
        <v>Arabica</v>
      </c>
      <c r="O772" t="str" cm="1">
        <f t="array" ref="O772">_xlfn.IFS(J772 = "M", "Medium", J772 = "L", "Light", J772 = "D","Dark")</f>
        <v>Dark</v>
      </c>
      <c r="P772" t="str">
        <f>_xlfn.XLOOKUP(Orders[[#This Row],[Customer ID]], customers!$A$2:$A$1001, customers!$I$2:$I$1001, "", 0)</f>
        <v>No</v>
      </c>
    </row>
    <row r="773" spans="1:16" x14ac:dyDescent="0.3">
      <c r="A773" s="2" t="s">
        <v>4847</v>
      </c>
      <c r="B773" s="8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INDEX(products!$A$2:$G$49, MATCH(orders!$D773, products!$A$2:$A$49, 0), MATCH(orders!I$1, products!$A$1:$G$1, 0))</f>
        <v>Rob</v>
      </c>
      <c r="J773" t="str">
        <f>INDEX(products!$A$2:$G$49, MATCH(orders!$D773, products!$A$2:$A$49, 0), MATCH(orders!J$1, products!$A$1:$G$1, 0))</f>
        <v>L</v>
      </c>
      <c r="K773" s="1">
        <f>INDEX(products!$A$2:$G$49, MATCH(orders!$D773, products!$A$2:$A$49, 0), MATCH(orders!K$1, products!$A$1:$G$1, 0))</f>
        <v>0.5</v>
      </c>
      <c r="L773" s="5">
        <f>INDEX(products!$A$2:$G$49, MATCH(orders!$D773, products!$A$2:$A$49, 0), MATCH(orders!L$1, products!$A$1:$G$1, 0))</f>
        <v>7.169999999999999</v>
      </c>
      <c r="M773" s="10">
        <f t="shared" si="12"/>
        <v>21.509999999999998</v>
      </c>
      <c r="N773" t="str" cm="1">
        <f t="array" ref="N773">_xlfn.IFS(I773 = "Exc", "Excelsa", I773 = "Ara", "Arabica", I773 = "Lib","Liberica",I773 = "Rob", "Robusta")</f>
        <v>Robusta</v>
      </c>
      <c r="O773" t="str" cm="1">
        <f t="array" ref="O773">_xlfn.IFS(J773 = "M", "Medium", J773 = "L", "Light", J773 = "D","Dark")</f>
        <v>Light</v>
      </c>
      <c r="P773" t="str">
        <f>_xlfn.XLOOKUP(Orders[[#This Row],[Customer ID]], customers!$A$2:$A$1001, customers!$I$2:$I$1001, "", 0)</f>
        <v>No</v>
      </c>
    </row>
    <row r="774" spans="1:16" x14ac:dyDescent="0.3">
      <c r="A774" s="2" t="s">
        <v>4853</v>
      </c>
      <c r="B774" s="8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INDEX(products!$A$2:$G$49, MATCH(orders!$D774, products!$A$2:$A$49, 0), MATCH(orders!I$1, products!$A$1:$G$1, 0))</f>
        <v>Exc</v>
      </c>
      <c r="J774" t="str">
        <f>INDEX(products!$A$2:$G$49, MATCH(orders!$D774, products!$A$2:$A$49, 0), MATCH(orders!J$1, products!$A$1:$G$1, 0))</f>
        <v>M</v>
      </c>
      <c r="K774" s="1">
        <f>INDEX(products!$A$2:$G$49, MATCH(orders!$D774, products!$A$2:$A$49, 0), MATCH(orders!K$1, products!$A$1:$G$1, 0))</f>
        <v>1</v>
      </c>
      <c r="L774" s="5">
        <f>INDEX(products!$A$2:$G$49, MATCH(orders!$D774, products!$A$2:$A$49, 0), MATCH(orders!L$1, products!$A$1:$G$1, 0))</f>
        <v>13.75</v>
      </c>
      <c r="M774" s="10">
        <f t="shared" si="12"/>
        <v>82.5</v>
      </c>
      <c r="N774" t="str" cm="1">
        <f t="array" ref="N774">_xlfn.IFS(I774 = "Exc", "Excelsa", I774 = "Ara", "Arabica", I774 = "Lib","Liberica",I774 = "Rob", "Robusta")</f>
        <v>Excelsa</v>
      </c>
      <c r="O774" t="str" cm="1">
        <f t="array" ref="O774">_xlfn.IFS(J774 = "M", "Medium", J774 = "L", "Light", J774 = "D","Dark")</f>
        <v>Medium</v>
      </c>
      <c r="P774" t="str">
        <f>_xlfn.XLOOKUP(Orders[[#This Row],[Customer ID]], customers!$A$2:$A$1001, customers!$I$2:$I$1001, "", 0)</f>
        <v>No</v>
      </c>
    </row>
    <row r="775" spans="1:16" x14ac:dyDescent="0.3">
      <c r="A775" s="2" t="s">
        <v>4858</v>
      </c>
      <c r="B775" s="8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INDEX(products!$A$2:$G$49, MATCH(orders!$D775, products!$A$2:$A$49, 0), MATCH(orders!I$1, products!$A$1:$G$1, 0))</f>
        <v>Lib</v>
      </c>
      <c r="J775" t="str">
        <f>INDEX(products!$A$2:$G$49, MATCH(orders!$D775, products!$A$2:$A$49, 0), MATCH(orders!J$1, products!$A$1:$G$1, 0))</f>
        <v>M</v>
      </c>
      <c r="K775" s="1">
        <f>INDEX(products!$A$2:$G$49, MATCH(orders!$D775, products!$A$2:$A$49, 0), MATCH(orders!K$1, products!$A$1:$G$1, 0))</f>
        <v>0.2</v>
      </c>
      <c r="L775" s="5">
        <f>INDEX(products!$A$2:$G$49, MATCH(orders!$D775, products!$A$2:$A$49, 0), MATCH(orders!L$1, products!$A$1:$G$1, 0))</f>
        <v>4.3650000000000002</v>
      </c>
      <c r="M775" s="10">
        <f t="shared" si="12"/>
        <v>8.73</v>
      </c>
      <c r="N775" t="str" cm="1">
        <f t="array" ref="N775">_xlfn.IFS(I775 = "Exc", "Excelsa", I775 = "Ara", "Arabica", I775 = "Lib","Liberica",I775 = "Rob", "Robusta")</f>
        <v>Liberica</v>
      </c>
      <c r="O775" t="str" cm="1">
        <f t="array" ref="O775">_xlfn.IFS(J775 = "M", "Medium", J775 = "L", "Light", J775 = "D","Dark")</f>
        <v>Medium</v>
      </c>
      <c r="P775" t="str">
        <f>_xlfn.XLOOKUP(Orders[[#This Row],[Customer ID]], customers!$A$2:$A$1001, customers!$I$2:$I$1001, "", 0)</f>
        <v>No</v>
      </c>
    </row>
    <row r="776" spans="1:16" x14ac:dyDescent="0.3">
      <c r="A776" s="2" t="s">
        <v>4864</v>
      </c>
      <c r="B776" s="8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INDEX(products!$A$2:$G$49, MATCH(orders!$D776, products!$A$2:$A$49, 0), MATCH(orders!I$1, products!$A$1:$G$1, 0))</f>
        <v>Rob</v>
      </c>
      <c r="J776" t="str">
        <f>INDEX(products!$A$2:$G$49, MATCH(orders!$D776, products!$A$2:$A$49, 0), MATCH(orders!J$1, products!$A$1:$G$1, 0))</f>
        <v>M</v>
      </c>
      <c r="K776" s="1">
        <f>INDEX(products!$A$2:$G$49, MATCH(orders!$D776, products!$A$2:$A$49, 0), MATCH(orders!K$1, products!$A$1:$G$1, 0))</f>
        <v>1</v>
      </c>
      <c r="L776" s="5">
        <f>INDEX(products!$A$2:$G$49, MATCH(orders!$D776, products!$A$2:$A$49, 0), MATCH(orders!L$1, products!$A$1:$G$1, 0))</f>
        <v>9.9499999999999993</v>
      </c>
      <c r="M776" s="10">
        <f t="shared" si="12"/>
        <v>19.899999999999999</v>
      </c>
      <c r="N776" t="str" cm="1">
        <f t="array" ref="N776">_xlfn.IFS(I776 = "Exc", "Excelsa", I776 = "Ara", "Arabica", I776 = "Lib","Liberica",I776 = "Rob", "Robusta")</f>
        <v>Robusta</v>
      </c>
      <c r="O776" t="str" cm="1">
        <f t="array" ref="O776">_xlfn.IFS(J776 = "M", "Medium", J776 = "L", "Light", J776 = "D","Dark")</f>
        <v>Medium</v>
      </c>
      <c r="P776" t="str">
        <f>_xlfn.XLOOKUP(Orders[[#This Row],[Customer ID]], customers!$A$2:$A$1001, customers!$I$2:$I$1001, "", 0)</f>
        <v>Yes</v>
      </c>
    </row>
    <row r="777" spans="1:16" x14ac:dyDescent="0.3">
      <c r="A777" s="2" t="s">
        <v>4869</v>
      </c>
      <c r="B777" s="8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INDEX(products!$A$2:$G$49, MATCH(orders!$D777, products!$A$2:$A$49, 0), MATCH(orders!I$1, products!$A$1:$G$1, 0))</f>
        <v>Exc</v>
      </c>
      <c r="J777" t="str">
        <f>INDEX(products!$A$2:$G$49, MATCH(orders!$D777, products!$A$2:$A$49, 0), MATCH(orders!J$1, products!$A$1:$G$1, 0))</f>
        <v>L</v>
      </c>
      <c r="K777" s="1">
        <f>INDEX(products!$A$2:$G$49, MATCH(orders!$D777, products!$A$2:$A$49, 0), MATCH(orders!K$1, products!$A$1:$G$1, 0))</f>
        <v>0.5</v>
      </c>
      <c r="L777" s="5">
        <f>INDEX(products!$A$2:$G$49, MATCH(orders!$D777, products!$A$2:$A$49, 0), MATCH(orders!L$1, products!$A$1:$G$1, 0))</f>
        <v>8.91</v>
      </c>
      <c r="M777" s="10">
        <f t="shared" si="12"/>
        <v>17.82</v>
      </c>
      <c r="N777" t="str" cm="1">
        <f t="array" ref="N777">_xlfn.IFS(I777 = "Exc", "Excelsa", I777 = "Ara", "Arabica", I777 = "Lib","Liberica",I777 = "Rob", "Robusta")</f>
        <v>Excelsa</v>
      </c>
      <c r="O777" t="str" cm="1">
        <f t="array" ref="O777">_xlfn.IFS(J777 = "M", "Medium", J777 = "L", "Light", J777 = "D","Dark")</f>
        <v>Light</v>
      </c>
      <c r="P777" t="str">
        <f>_xlfn.XLOOKUP(Orders[[#This Row],[Customer ID]], customers!$A$2:$A$1001, customers!$I$2:$I$1001, "", 0)</f>
        <v>Yes</v>
      </c>
    </row>
    <row r="778" spans="1:16" x14ac:dyDescent="0.3">
      <c r="A778" s="2" t="s">
        <v>4875</v>
      </c>
      <c r="B778" s="8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INDEX(products!$A$2:$G$49, MATCH(orders!$D778, products!$A$2:$A$49, 0), MATCH(orders!I$1, products!$A$1:$G$1, 0))</f>
        <v>Ara</v>
      </c>
      <c r="J778" t="str">
        <f>INDEX(products!$A$2:$G$49, MATCH(orders!$D778, products!$A$2:$A$49, 0), MATCH(orders!J$1, products!$A$1:$G$1, 0))</f>
        <v>M</v>
      </c>
      <c r="K778" s="1">
        <f>INDEX(products!$A$2:$G$49, MATCH(orders!$D778, products!$A$2:$A$49, 0), MATCH(orders!K$1, products!$A$1:$G$1, 0))</f>
        <v>0.5</v>
      </c>
      <c r="L778" s="5">
        <f>INDEX(products!$A$2:$G$49, MATCH(orders!$D778, products!$A$2:$A$49, 0), MATCH(orders!L$1, products!$A$1:$G$1, 0))</f>
        <v>6.75</v>
      </c>
      <c r="M778" s="10">
        <f t="shared" si="12"/>
        <v>20.25</v>
      </c>
      <c r="N778" t="str" cm="1">
        <f t="array" ref="N778">_xlfn.IFS(I778 = "Exc", "Excelsa", I778 = "Ara", "Arabica", I778 = "Lib","Liberica",I778 = "Rob", "Robusta")</f>
        <v>Arabica</v>
      </c>
      <c r="O778" t="str" cm="1">
        <f t="array" ref="O778">_xlfn.IFS(J778 = "M", "Medium", J778 = "L", "Light", J778 = "D","Dark")</f>
        <v>Medium</v>
      </c>
      <c r="P778" t="str">
        <f>_xlfn.XLOOKUP(Orders[[#This Row],[Customer ID]], customers!$A$2:$A$1001, customers!$I$2:$I$1001, "", 0)</f>
        <v>No</v>
      </c>
    </row>
    <row r="779" spans="1:16" x14ac:dyDescent="0.3">
      <c r="A779" s="2" t="s">
        <v>4881</v>
      </c>
      <c r="B779" s="8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INDEX(products!$A$2:$G$49, MATCH(orders!$D779, products!$A$2:$A$49, 0), MATCH(orders!I$1, products!$A$1:$G$1, 0))</f>
        <v>Ara</v>
      </c>
      <c r="J779" t="str">
        <f>INDEX(products!$A$2:$G$49, MATCH(orders!$D779, products!$A$2:$A$49, 0), MATCH(orders!J$1, products!$A$1:$G$1, 0))</f>
        <v>L</v>
      </c>
      <c r="K779" s="1">
        <f>INDEX(products!$A$2:$G$49, MATCH(orders!$D779, products!$A$2:$A$49, 0), MATCH(orders!K$1, products!$A$1:$G$1, 0))</f>
        <v>2.5</v>
      </c>
      <c r="L779" s="5">
        <f>INDEX(products!$A$2:$G$49, MATCH(orders!$D779, products!$A$2:$A$49, 0), MATCH(orders!L$1, products!$A$1:$G$1, 0))</f>
        <v>29.784999999999997</v>
      </c>
      <c r="M779" s="10">
        <f t="shared" si="12"/>
        <v>59.569999999999993</v>
      </c>
      <c r="N779" t="str" cm="1">
        <f t="array" ref="N779">_xlfn.IFS(I779 = "Exc", "Excelsa", I779 = "Ara", "Arabica", I779 = "Lib","Liberica",I779 = "Rob", "Robusta")</f>
        <v>Arabica</v>
      </c>
      <c r="O779" t="str" cm="1">
        <f t="array" ref="O779">_xlfn.IFS(J779 = "M", "Medium", J779 = "L", "Light", J779 = "D","Dark")</f>
        <v>Light</v>
      </c>
      <c r="P779" t="str">
        <f>_xlfn.XLOOKUP(Orders[[#This Row],[Customer ID]], customers!$A$2:$A$1001, customers!$I$2:$I$1001, "", 0)</f>
        <v>No</v>
      </c>
    </row>
    <row r="780" spans="1:16" x14ac:dyDescent="0.3">
      <c r="A780" s="2" t="s">
        <v>4886</v>
      </c>
      <c r="B780" s="8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INDEX(products!$A$2:$G$49, MATCH(orders!$D780, products!$A$2:$A$49, 0), MATCH(orders!I$1, products!$A$1:$G$1, 0))</f>
        <v>Lib</v>
      </c>
      <c r="J780" t="str">
        <f>INDEX(products!$A$2:$G$49, MATCH(orders!$D780, products!$A$2:$A$49, 0), MATCH(orders!J$1, products!$A$1:$G$1, 0))</f>
        <v>L</v>
      </c>
      <c r="K780" s="1">
        <f>INDEX(products!$A$2:$G$49, MATCH(orders!$D780, products!$A$2:$A$49, 0), MATCH(orders!K$1, products!$A$1:$G$1, 0))</f>
        <v>0.5</v>
      </c>
      <c r="L780" s="5">
        <f>INDEX(products!$A$2:$G$49, MATCH(orders!$D780, products!$A$2:$A$49, 0), MATCH(orders!L$1, products!$A$1:$G$1, 0))</f>
        <v>9.51</v>
      </c>
      <c r="M780" s="10">
        <f t="shared" si="12"/>
        <v>19.02</v>
      </c>
      <c r="N780" t="str" cm="1">
        <f t="array" ref="N780">_xlfn.IFS(I780 = "Exc", "Excelsa", I780 = "Ara", "Arabica", I780 = "Lib","Liberica",I780 = "Rob", "Robusta")</f>
        <v>Liberica</v>
      </c>
      <c r="O780" t="str" cm="1">
        <f t="array" ref="O780">_xlfn.IFS(J780 = "M", "Medium", J780 = "L", "Light", J780 = "D","Dark")</f>
        <v>Light</v>
      </c>
      <c r="P780" t="str">
        <f>_xlfn.XLOOKUP(Orders[[#This Row],[Customer ID]], customers!$A$2:$A$1001, customers!$I$2:$I$1001, "", 0)</f>
        <v>Yes</v>
      </c>
    </row>
    <row r="781" spans="1:16" x14ac:dyDescent="0.3">
      <c r="A781" s="2" t="s">
        <v>4892</v>
      </c>
      <c r="B781" s="8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INDEX(products!$A$2:$G$49, MATCH(orders!$D781, products!$A$2:$A$49, 0), MATCH(orders!I$1, products!$A$1:$G$1, 0))</f>
        <v>Lib</v>
      </c>
      <c r="J781" t="str">
        <f>INDEX(products!$A$2:$G$49, MATCH(orders!$D781, products!$A$2:$A$49, 0), MATCH(orders!J$1, products!$A$1:$G$1, 0))</f>
        <v>D</v>
      </c>
      <c r="K781" s="1">
        <f>INDEX(products!$A$2:$G$49, MATCH(orders!$D781, products!$A$2:$A$49, 0), MATCH(orders!K$1, products!$A$1:$G$1, 0))</f>
        <v>1</v>
      </c>
      <c r="L781" s="5">
        <f>INDEX(products!$A$2:$G$49, MATCH(orders!$D781, products!$A$2:$A$49, 0), MATCH(orders!L$1, products!$A$1:$G$1, 0))</f>
        <v>12.95</v>
      </c>
      <c r="M781" s="10">
        <f t="shared" si="12"/>
        <v>77.699999999999989</v>
      </c>
      <c r="N781" t="str" cm="1">
        <f t="array" ref="N781">_xlfn.IFS(I781 = "Exc", "Excelsa", I781 = "Ara", "Arabica", I781 = "Lib","Liberica",I781 = "Rob", "Robusta")</f>
        <v>Liberica</v>
      </c>
      <c r="O781" t="str" cm="1">
        <f t="array" ref="O781">_xlfn.IFS(J781 = "M", "Medium", J781 = "L", "Light", J781 = "D","Dark")</f>
        <v>Dark</v>
      </c>
      <c r="P781" t="str">
        <f>_xlfn.XLOOKUP(Orders[[#This Row],[Customer ID]], customers!$A$2:$A$1001, customers!$I$2:$I$1001, "", 0)</f>
        <v>Yes</v>
      </c>
    </row>
    <row r="782" spans="1:16" x14ac:dyDescent="0.3">
      <c r="A782" s="2" t="s">
        <v>4898</v>
      </c>
      <c r="B782" s="8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INDEX(products!$A$2:$G$49, MATCH(orders!$D782, products!$A$2:$A$49, 0), MATCH(orders!I$1, products!$A$1:$G$1, 0))</f>
        <v>Exc</v>
      </c>
      <c r="J782" t="str">
        <f>INDEX(products!$A$2:$G$49, MATCH(orders!$D782, products!$A$2:$A$49, 0), MATCH(orders!J$1, products!$A$1:$G$1, 0))</f>
        <v>M</v>
      </c>
      <c r="K782" s="1">
        <f>INDEX(products!$A$2:$G$49, MATCH(orders!$D782, products!$A$2:$A$49, 0), MATCH(orders!K$1, products!$A$1:$G$1, 0))</f>
        <v>1</v>
      </c>
      <c r="L782" s="5">
        <f>INDEX(products!$A$2:$G$49, MATCH(orders!$D782, products!$A$2:$A$49, 0), MATCH(orders!L$1, products!$A$1:$G$1, 0))</f>
        <v>13.75</v>
      </c>
      <c r="M782" s="10">
        <f t="shared" si="12"/>
        <v>41.25</v>
      </c>
      <c r="N782" t="str" cm="1">
        <f t="array" ref="N782">_xlfn.IFS(I782 = "Exc", "Excelsa", I782 = "Ara", "Arabica", I782 = "Lib","Liberica",I782 = "Rob", "Robusta")</f>
        <v>Excelsa</v>
      </c>
      <c r="O782" t="str" cm="1">
        <f t="array" ref="O782">_xlfn.IFS(J782 = "M", "Medium", J782 = "L", "Light", J782 = "D","Dark")</f>
        <v>Medium</v>
      </c>
      <c r="P782" t="str">
        <f>_xlfn.XLOOKUP(Orders[[#This Row],[Customer ID]], customers!$A$2:$A$1001, customers!$I$2:$I$1001, "", 0)</f>
        <v>No</v>
      </c>
    </row>
    <row r="783" spans="1:16" x14ac:dyDescent="0.3">
      <c r="A783" s="2" t="s">
        <v>4903</v>
      </c>
      <c r="B783" s="8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INDEX(products!$A$2:$G$49, MATCH(orders!$D783, products!$A$2:$A$49, 0), MATCH(orders!I$1, products!$A$1:$G$1, 0))</f>
        <v>Lib</v>
      </c>
      <c r="J783" t="str">
        <f>INDEX(products!$A$2:$G$49, MATCH(orders!$D783, products!$A$2:$A$49, 0), MATCH(orders!J$1, products!$A$1:$G$1, 0))</f>
        <v>L</v>
      </c>
      <c r="K783" s="1">
        <f>INDEX(products!$A$2:$G$49, MATCH(orders!$D783, products!$A$2:$A$49, 0), MATCH(orders!K$1, products!$A$1:$G$1, 0))</f>
        <v>2.5</v>
      </c>
      <c r="L783" s="5">
        <f>INDEX(products!$A$2:$G$49, MATCH(orders!$D783, products!$A$2:$A$49, 0), MATCH(orders!L$1, products!$A$1:$G$1, 0))</f>
        <v>36.454999999999998</v>
      </c>
      <c r="M783" s="10">
        <f t="shared" si="12"/>
        <v>145.82</v>
      </c>
      <c r="N783" t="str" cm="1">
        <f t="array" ref="N783">_xlfn.IFS(I783 = "Exc", "Excelsa", I783 = "Ara", "Arabica", I783 = "Lib","Liberica",I783 = "Rob", "Robusta")</f>
        <v>Liberica</v>
      </c>
      <c r="O783" t="str" cm="1">
        <f t="array" ref="O783">_xlfn.IFS(J783 = "M", "Medium", J783 = "L", "Light", J783 = "D","Dark")</f>
        <v>Light</v>
      </c>
      <c r="P783" t="str">
        <f>_xlfn.XLOOKUP(Orders[[#This Row],[Customer ID]], customers!$A$2:$A$1001, customers!$I$2:$I$1001, "", 0)</f>
        <v>No</v>
      </c>
    </row>
    <row r="784" spans="1:16" x14ac:dyDescent="0.3">
      <c r="A784" s="2" t="s">
        <v>4909</v>
      </c>
      <c r="B784" s="8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INDEX(products!$A$2:$G$49, MATCH(orders!$D784, products!$A$2:$A$49, 0), MATCH(orders!I$1, products!$A$1:$G$1, 0))</f>
        <v>Exc</v>
      </c>
      <c r="J784" t="str">
        <f>INDEX(products!$A$2:$G$49, MATCH(orders!$D784, products!$A$2:$A$49, 0), MATCH(orders!J$1, products!$A$1:$G$1, 0))</f>
        <v>L</v>
      </c>
      <c r="K784" s="1">
        <f>INDEX(products!$A$2:$G$49, MATCH(orders!$D784, products!$A$2:$A$49, 0), MATCH(orders!K$1, products!$A$1:$G$1, 0))</f>
        <v>0.2</v>
      </c>
      <c r="L784" s="5">
        <f>INDEX(products!$A$2:$G$49, MATCH(orders!$D784, products!$A$2:$A$49, 0), MATCH(orders!L$1, products!$A$1:$G$1, 0))</f>
        <v>4.4550000000000001</v>
      </c>
      <c r="M784" s="10">
        <f t="shared" si="12"/>
        <v>26.73</v>
      </c>
      <c r="N784" t="str" cm="1">
        <f t="array" ref="N784">_xlfn.IFS(I784 = "Exc", "Excelsa", I784 = "Ara", "Arabica", I784 = "Lib","Liberica",I784 = "Rob", "Robusta")</f>
        <v>Excelsa</v>
      </c>
      <c r="O784" t="str" cm="1">
        <f t="array" ref="O784">_xlfn.IFS(J784 = "M", "Medium", J784 = "L", "Light", J784 = "D","Dark")</f>
        <v>Light</v>
      </c>
      <c r="P784" t="str">
        <f>_xlfn.XLOOKUP(Orders[[#This Row],[Customer ID]], customers!$A$2:$A$1001, customers!$I$2:$I$1001, "", 0)</f>
        <v>No</v>
      </c>
    </row>
    <row r="785" spans="1:16" x14ac:dyDescent="0.3">
      <c r="A785" s="2" t="s">
        <v>4915</v>
      </c>
      <c r="B785" s="8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INDEX(products!$A$2:$G$49, MATCH(orders!$D785, products!$A$2:$A$49, 0), MATCH(orders!I$1, products!$A$1:$G$1, 0))</f>
        <v>Lib</v>
      </c>
      <c r="J785" t="str">
        <f>INDEX(products!$A$2:$G$49, MATCH(orders!$D785, products!$A$2:$A$49, 0), MATCH(orders!J$1, products!$A$1:$G$1, 0))</f>
        <v>M</v>
      </c>
      <c r="K785" s="1">
        <f>INDEX(products!$A$2:$G$49, MATCH(orders!$D785, products!$A$2:$A$49, 0), MATCH(orders!K$1, products!$A$1:$G$1, 0))</f>
        <v>0.5</v>
      </c>
      <c r="L785" s="5">
        <f>INDEX(products!$A$2:$G$49, MATCH(orders!$D785, products!$A$2:$A$49, 0), MATCH(orders!L$1, products!$A$1:$G$1, 0))</f>
        <v>8.73</v>
      </c>
      <c r="M785" s="10">
        <f t="shared" si="12"/>
        <v>43.650000000000006</v>
      </c>
      <c r="N785" t="str" cm="1">
        <f t="array" ref="N785">_xlfn.IFS(I785 = "Exc", "Excelsa", I785 = "Ara", "Arabica", I785 = "Lib","Liberica",I785 = "Rob", "Robusta")</f>
        <v>Liberica</v>
      </c>
      <c r="O785" t="str" cm="1">
        <f t="array" ref="O785">_xlfn.IFS(J785 = "M", "Medium", J785 = "L", "Light", J785 = "D","Dark")</f>
        <v>Medium</v>
      </c>
      <c r="P785" t="str">
        <f>_xlfn.XLOOKUP(Orders[[#This Row],[Customer ID]], customers!$A$2:$A$1001, customers!$I$2:$I$1001, "", 0)</f>
        <v>Yes</v>
      </c>
    </row>
    <row r="786" spans="1:16" x14ac:dyDescent="0.3">
      <c r="A786" s="2" t="s">
        <v>4921</v>
      </c>
      <c r="B786" s="8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INDEX(products!$A$2:$G$49, MATCH(orders!$D786, products!$A$2:$A$49, 0), MATCH(orders!I$1, products!$A$1:$G$1, 0))</f>
        <v>Lib</v>
      </c>
      <c r="J786" t="str">
        <f>INDEX(products!$A$2:$G$49, MATCH(orders!$D786, products!$A$2:$A$49, 0), MATCH(orders!J$1, products!$A$1:$G$1, 0))</f>
        <v>L</v>
      </c>
      <c r="K786" s="1">
        <f>INDEX(products!$A$2:$G$49, MATCH(orders!$D786, products!$A$2:$A$49, 0), MATCH(orders!K$1, products!$A$1:$G$1, 0))</f>
        <v>1</v>
      </c>
      <c r="L786" s="5">
        <f>INDEX(products!$A$2:$G$49, MATCH(orders!$D786, products!$A$2:$A$49, 0), MATCH(orders!L$1, products!$A$1:$G$1, 0))</f>
        <v>15.85</v>
      </c>
      <c r="M786" s="10">
        <f t="shared" si="12"/>
        <v>31.7</v>
      </c>
      <c r="N786" t="str" cm="1">
        <f t="array" ref="N786">_xlfn.IFS(I786 = "Exc", "Excelsa", I786 = "Ara", "Arabica", I786 = "Lib","Liberica",I786 = "Rob", "Robusta")</f>
        <v>Liberica</v>
      </c>
      <c r="O786" t="str" cm="1">
        <f t="array" ref="O786">_xlfn.IFS(J786 = "M", "Medium", J786 = "L", "Light", J786 = "D","Dark")</f>
        <v>Light</v>
      </c>
      <c r="P786" t="str">
        <f>_xlfn.XLOOKUP(Orders[[#This Row],[Customer ID]], customers!$A$2:$A$1001, customers!$I$2:$I$1001, "", 0)</f>
        <v>No</v>
      </c>
    </row>
    <row r="787" spans="1:16" x14ac:dyDescent="0.3">
      <c r="A787" s="2" t="s">
        <v>4926</v>
      </c>
      <c r="B787" s="8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INDEX(products!$A$2:$G$49, MATCH(orders!$D787, products!$A$2:$A$49, 0), MATCH(orders!I$1, products!$A$1:$G$1, 0))</f>
        <v>Ara</v>
      </c>
      <c r="J787" t="str">
        <f>INDEX(products!$A$2:$G$49, MATCH(orders!$D787, products!$A$2:$A$49, 0), MATCH(orders!J$1, products!$A$1:$G$1, 0))</f>
        <v>D</v>
      </c>
      <c r="K787" s="1">
        <f>INDEX(products!$A$2:$G$49, MATCH(orders!$D787, products!$A$2:$A$49, 0), MATCH(orders!K$1, products!$A$1:$G$1, 0))</f>
        <v>2.5</v>
      </c>
      <c r="L787" s="5">
        <f>INDEX(products!$A$2:$G$49, MATCH(orders!$D787, products!$A$2:$A$49, 0), MATCH(orders!L$1, products!$A$1:$G$1, 0))</f>
        <v>22.884999999999998</v>
      </c>
      <c r="M787" s="10">
        <f t="shared" si="12"/>
        <v>22.884999999999998</v>
      </c>
      <c r="N787" t="str" cm="1">
        <f t="array" ref="N787">_xlfn.IFS(I787 = "Exc", "Excelsa", I787 = "Ara", "Arabica", I787 = "Lib","Liberica",I787 = "Rob", "Robusta")</f>
        <v>Arabica</v>
      </c>
      <c r="O787" t="str" cm="1">
        <f t="array" ref="O787">_xlfn.IFS(J787 = "M", "Medium", J787 = "L", "Light", J787 = "D","Dark")</f>
        <v>Dark</v>
      </c>
      <c r="P787" t="str">
        <f>_xlfn.XLOOKUP(Orders[[#This Row],[Customer ID]], customers!$A$2:$A$1001, customers!$I$2:$I$1001, "", 0)</f>
        <v>No</v>
      </c>
    </row>
    <row r="788" spans="1:16" x14ac:dyDescent="0.3">
      <c r="A788" s="2" t="s">
        <v>4932</v>
      </c>
      <c r="B788" s="8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INDEX(products!$A$2:$G$49, MATCH(orders!$D788, products!$A$2:$A$49, 0), MATCH(orders!I$1, products!$A$1:$G$1, 0))</f>
        <v>Exc</v>
      </c>
      <c r="J788" t="str">
        <f>INDEX(products!$A$2:$G$49, MATCH(orders!$D788, products!$A$2:$A$49, 0), MATCH(orders!J$1, products!$A$1:$G$1, 0))</f>
        <v>D</v>
      </c>
      <c r="K788" s="1">
        <f>INDEX(products!$A$2:$G$49, MATCH(orders!$D788, products!$A$2:$A$49, 0), MATCH(orders!K$1, products!$A$1:$G$1, 0))</f>
        <v>2.5</v>
      </c>
      <c r="L788" s="5">
        <f>INDEX(products!$A$2:$G$49, MATCH(orders!$D788, products!$A$2:$A$49, 0), MATCH(orders!L$1, products!$A$1:$G$1, 0))</f>
        <v>27.945</v>
      </c>
      <c r="M788" s="10">
        <f t="shared" si="12"/>
        <v>27.945</v>
      </c>
      <c r="N788" t="str" cm="1">
        <f t="array" ref="N788">_xlfn.IFS(I788 = "Exc", "Excelsa", I788 = "Ara", "Arabica", I788 = "Lib","Liberica",I788 = "Rob", "Robusta")</f>
        <v>Excelsa</v>
      </c>
      <c r="O788" t="str" cm="1">
        <f t="array" ref="O788">_xlfn.IFS(J788 = "M", "Medium", J788 = "L", "Light", J788 = "D","Dark")</f>
        <v>Dark</v>
      </c>
      <c r="P788" t="str">
        <f>_xlfn.XLOOKUP(Orders[[#This Row],[Customer ID]], customers!$A$2:$A$1001, customers!$I$2:$I$1001, "", 0)</f>
        <v>Yes</v>
      </c>
    </row>
    <row r="789" spans="1:16" x14ac:dyDescent="0.3">
      <c r="A789" s="2" t="s">
        <v>4938</v>
      </c>
      <c r="B789" s="8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INDEX(products!$A$2:$G$49, MATCH(orders!$D789, products!$A$2:$A$49, 0), MATCH(orders!I$1, products!$A$1:$G$1, 0))</f>
        <v>Exc</v>
      </c>
      <c r="J789" t="str">
        <f>INDEX(products!$A$2:$G$49, MATCH(orders!$D789, products!$A$2:$A$49, 0), MATCH(orders!J$1, products!$A$1:$G$1, 0))</f>
        <v>M</v>
      </c>
      <c r="K789" s="1">
        <f>INDEX(products!$A$2:$G$49, MATCH(orders!$D789, products!$A$2:$A$49, 0), MATCH(orders!K$1, products!$A$1:$G$1, 0))</f>
        <v>1</v>
      </c>
      <c r="L789" s="5">
        <f>INDEX(products!$A$2:$G$49, MATCH(orders!$D789, products!$A$2:$A$49, 0), MATCH(orders!L$1, products!$A$1:$G$1, 0))</f>
        <v>13.75</v>
      </c>
      <c r="M789" s="10">
        <f t="shared" si="12"/>
        <v>82.5</v>
      </c>
      <c r="N789" t="str" cm="1">
        <f t="array" ref="N789">_xlfn.IFS(I789 = "Exc", "Excelsa", I789 = "Ara", "Arabica", I789 = "Lib","Liberica",I789 = "Rob", "Robusta")</f>
        <v>Excelsa</v>
      </c>
      <c r="O789" t="str" cm="1">
        <f t="array" ref="O789">_xlfn.IFS(J789 = "M", "Medium", J789 = "L", "Light", J789 = "D","Dark")</f>
        <v>Medium</v>
      </c>
      <c r="P789" t="str">
        <f>_xlfn.XLOOKUP(Orders[[#This Row],[Customer ID]], customers!$A$2:$A$1001, customers!$I$2:$I$1001, "", 0)</f>
        <v>Yes</v>
      </c>
    </row>
    <row r="790" spans="1:16" x14ac:dyDescent="0.3">
      <c r="A790" s="2" t="s">
        <v>4943</v>
      </c>
      <c r="B790" s="8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INDEX(products!$A$2:$G$49, MATCH(orders!$D790, products!$A$2:$A$49, 0), MATCH(orders!I$1, products!$A$1:$G$1, 0))</f>
        <v>Rob</v>
      </c>
      <c r="J790" t="str">
        <f>INDEX(products!$A$2:$G$49, MATCH(orders!$D790, products!$A$2:$A$49, 0), MATCH(orders!J$1, products!$A$1:$G$1, 0))</f>
        <v>M</v>
      </c>
      <c r="K790" s="1">
        <f>INDEX(products!$A$2:$G$49, MATCH(orders!$D790, products!$A$2:$A$49, 0), MATCH(orders!K$1, products!$A$1:$G$1, 0))</f>
        <v>2.5</v>
      </c>
      <c r="L790" s="5">
        <f>INDEX(products!$A$2:$G$49, MATCH(orders!$D790, products!$A$2:$A$49, 0), MATCH(orders!L$1, products!$A$1:$G$1, 0))</f>
        <v>22.884999999999998</v>
      </c>
      <c r="M790" s="10">
        <f t="shared" si="12"/>
        <v>45.769999999999996</v>
      </c>
      <c r="N790" t="str" cm="1">
        <f t="array" ref="N790">_xlfn.IFS(I790 = "Exc", "Excelsa", I790 = "Ara", "Arabica", I790 = "Lib","Liberica",I790 = "Rob", "Robusta")</f>
        <v>Robusta</v>
      </c>
      <c r="O790" t="str" cm="1">
        <f t="array" ref="O790">_xlfn.IFS(J790 = "M", "Medium", J790 = "L", "Light", J790 = "D","Dark")</f>
        <v>Medium</v>
      </c>
      <c r="P790" t="str">
        <f>_xlfn.XLOOKUP(Orders[[#This Row],[Customer ID]], customers!$A$2:$A$1001, customers!$I$2:$I$1001, "", 0)</f>
        <v>Yes</v>
      </c>
    </row>
    <row r="791" spans="1:16" x14ac:dyDescent="0.3">
      <c r="A791" s="2" t="s">
        <v>4949</v>
      </c>
      <c r="B791" s="8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INDEX(products!$A$2:$G$49, MATCH(orders!$D791, products!$A$2:$A$49, 0), MATCH(orders!I$1, products!$A$1:$G$1, 0))</f>
        <v>Ara</v>
      </c>
      <c r="J791" t="str">
        <f>INDEX(products!$A$2:$G$49, MATCH(orders!$D791, products!$A$2:$A$49, 0), MATCH(orders!J$1, products!$A$1:$G$1, 0))</f>
        <v>L</v>
      </c>
      <c r="K791" s="1">
        <f>INDEX(products!$A$2:$G$49, MATCH(orders!$D791, products!$A$2:$A$49, 0), MATCH(orders!K$1, products!$A$1:$G$1, 0))</f>
        <v>1</v>
      </c>
      <c r="L791" s="5">
        <f>INDEX(products!$A$2:$G$49, MATCH(orders!$D791, products!$A$2:$A$49, 0), MATCH(orders!L$1, products!$A$1:$G$1, 0))</f>
        <v>12.95</v>
      </c>
      <c r="M791" s="10">
        <f t="shared" si="12"/>
        <v>77.699999999999989</v>
      </c>
      <c r="N791" t="str" cm="1">
        <f t="array" ref="N791">_xlfn.IFS(I791 = "Exc", "Excelsa", I791 = "Ara", "Arabica", I791 = "Lib","Liberica",I791 = "Rob", "Robusta")</f>
        <v>Arabica</v>
      </c>
      <c r="O791" t="str" cm="1">
        <f t="array" ref="O791">_xlfn.IFS(J791 = "M", "Medium", J791 = "L", "Light", J791 = "D","Dark")</f>
        <v>Light</v>
      </c>
      <c r="P791" t="str">
        <f>_xlfn.XLOOKUP(Orders[[#This Row],[Customer ID]], customers!$A$2:$A$1001, customers!$I$2:$I$1001, "", 0)</f>
        <v>No</v>
      </c>
    </row>
    <row r="792" spans="1:16" x14ac:dyDescent="0.3">
      <c r="A792" s="2" t="s">
        <v>4955</v>
      </c>
      <c r="B792" s="8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INDEX(products!$A$2:$G$49, MATCH(orders!$D792, products!$A$2:$A$49, 0), MATCH(orders!I$1, products!$A$1:$G$1, 0))</f>
        <v>Ara</v>
      </c>
      <c r="J792" t="str">
        <f>INDEX(products!$A$2:$G$49, MATCH(orders!$D792, products!$A$2:$A$49, 0), MATCH(orders!J$1, products!$A$1:$G$1, 0))</f>
        <v>L</v>
      </c>
      <c r="K792" s="1">
        <f>INDEX(products!$A$2:$G$49, MATCH(orders!$D792, products!$A$2:$A$49, 0), MATCH(orders!K$1, products!$A$1:$G$1, 0))</f>
        <v>0.5</v>
      </c>
      <c r="L792" s="5">
        <f>INDEX(products!$A$2:$G$49, MATCH(orders!$D792, products!$A$2:$A$49, 0), MATCH(orders!L$1, products!$A$1:$G$1, 0))</f>
        <v>7.77</v>
      </c>
      <c r="M792" s="10">
        <f t="shared" si="12"/>
        <v>23.31</v>
      </c>
      <c r="N792" t="str" cm="1">
        <f t="array" ref="N792">_xlfn.IFS(I792 = "Exc", "Excelsa", I792 = "Ara", "Arabica", I792 = "Lib","Liberica",I792 = "Rob", "Robusta")</f>
        <v>Arabica</v>
      </c>
      <c r="O792" t="str" cm="1">
        <f t="array" ref="O792">_xlfn.IFS(J792 = "M", "Medium", J792 = "L", "Light", J792 = "D","Dark")</f>
        <v>Light</v>
      </c>
      <c r="P792" t="str">
        <f>_xlfn.XLOOKUP(Orders[[#This Row],[Customer ID]], customers!$A$2:$A$1001, customers!$I$2:$I$1001, "", 0)</f>
        <v>No</v>
      </c>
    </row>
    <row r="793" spans="1:16" x14ac:dyDescent="0.3">
      <c r="A793" s="2" t="s">
        <v>4961</v>
      </c>
      <c r="B793" s="8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INDEX(products!$A$2:$G$49, MATCH(orders!$D793, products!$A$2:$A$49, 0), MATCH(orders!I$1, products!$A$1:$G$1, 0))</f>
        <v>Lib</v>
      </c>
      <c r="J793" t="str">
        <f>INDEX(products!$A$2:$G$49, MATCH(orders!$D793, products!$A$2:$A$49, 0), MATCH(orders!J$1, products!$A$1:$G$1, 0))</f>
        <v>L</v>
      </c>
      <c r="K793" s="1">
        <f>INDEX(products!$A$2:$G$49, MATCH(orders!$D793, products!$A$2:$A$49, 0), MATCH(orders!K$1, products!$A$1:$G$1, 0))</f>
        <v>0.2</v>
      </c>
      <c r="L793" s="5">
        <f>INDEX(products!$A$2:$G$49, MATCH(orders!$D793, products!$A$2:$A$49, 0), MATCH(orders!L$1, products!$A$1:$G$1, 0))</f>
        <v>4.7549999999999999</v>
      </c>
      <c r="M793" s="10">
        <f t="shared" si="12"/>
        <v>23.774999999999999</v>
      </c>
      <c r="N793" t="str" cm="1">
        <f t="array" ref="N793">_xlfn.IFS(I793 = "Exc", "Excelsa", I793 = "Ara", "Arabica", I793 = "Lib","Liberica",I793 = "Rob", "Robusta")</f>
        <v>Liberica</v>
      </c>
      <c r="O793" t="str" cm="1">
        <f t="array" ref="O793">_xlfn.IFS(J793 = "M", "Medium", J793 = "L", "Light", J793 = "D","Dark")</f>
        <v>Light</v>
      </c>
      <c r="P793" t="str">
        <f>_xlfn.XLOOKUP(Orders[[#This Row],[Customer ID]], customers!$A$2:$A$1001, customers!$I$2:$I$1001, "", 0)</f>
        <v>Yes</v>
      </c>
    </row>
    <row r="794" spans="1:16" x14ac:dyDescent="0.3">
      <c r="A794" s="2" t="s">
        <v>4967</v>
      </c>
      <c r="B794" s="8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INDEX(products!$A$2:$G$49, MATCH(orders!$D794, products!$A$2:$A$49, 0), MATCH(orders!I$1, products!$A$1:$G$1, 0))</f>
        <v>Lib</v>
      </c>
      <c r="J794" t="str">
        <f>INDEX(products!$A$2:$G$49, MATCH(orders!$D794, products!$A$2:$A$49, 0), MATCH(orders!J$1, products!$A$1:$G$1, 0))</f>
        <v>M</v>
      </c>
      <c r="K794" s="1">
        <f>INDEX(products!$A$2:$G$49, MATCH(orders!$D794, products!$A$2:$A$49, 0), MATCH(orders!K$1, products!$A$1:$G$1, 0))</f>
        <v>0.5</v>
      </c>
      <c r="L794" s="5">
        <f>INDEX(products!$A$2:$G$49, MATCH(orders!$D794, products!$A$2:$A$49, 0), MATCH(orders!L$1, products!$A$1:$G$1, 0))</f>
        <v>8.73</v>
      </c>
      <c r="M794" s="10">
        <f t="shared" si="12"/>
        <v>52.38</v>
      </c>
      <c r="N794" t="str" cm="1">
        <f t="array" ref="N794">_xlfn.IFS(I794 = "Exc", "Excelsa", I794 = "Ara", "Arabica", I794 = "Lib","Liberica",I794 = "Rob", "Robusta")</f>
        <v>Liberica</v>
      </c>
      <c r="O794" t="str" cm="1">
        <f t="array" ref="O794">_xlfn.IFS(J794 = "M", "Medium", J794 = "L", "Light", J794 = "D","Dark")</f>
        <v>Medium</v>
      </c>
      <c r="P794" t="str">
        <f>_xlfn.XLOOKUP(Orders[[#This Row],[Customer ID]], customers!$A$2:$A$1001, customers!$I$2:$I$1001, "", 0)</f>
        <v>Yes</v>
      </c>
    </row>
    <row r="795" spans="1:16" x14ac:dyDescent="0.3">
      <c r="A795" s="2" t="s">
        <v>4973</v>
      </c>
      <c r="B795" s="8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INDEX(products!$A$2:$G$49, MATCH(orders!$D795, products!$A$2:$A$49, 0), MATCH(orders!I$1, products!$A$1:$G$1, 0))</f>
        <v>Rob</v>
      </c>
      <c r="J795" t="str">
        <f>INDEX(products!$A$2:$G$49, MATCH(orders!$D795, products!$A$2:$A$49, 0), MATCH(orders!J$1, products!$A$1:$G$1, 0))</f>
        <v>L</v>
      </c>
      <c r="K795" s="1">
        <f>INDEX(products!$A$2:$G$49, MATCH(orders!$D795, products!$A$2:$A$49, 0), MATCH(orders!K$1, products!$A$1:$G$1, 0))</f>
        <v>0.2</v>
      </c>
      <c r="L795" s="5">
        <f>INDEX(products!$A$2:$G$49, MATCH(orders!$D795, products!$A$2:$A$49, 0), MATCH(orders!L$1, products!$A$1:$G$1, 0))</f>
        <v>3.5849999999999995</v>
      </c>
      <c r="M795" s="10">
        <f t="shared" si="12"/>
        <v>17.924999999999997</v>
      </c>
      <c r="N795" t="str" cm="1">
        <f t="array" ref="N795">_xlfn.IFS(I795 = "Exc", "Excelsa", I795 = "Ara", "Arabica", I795 = "Lib","Liberica",I795 = "Rob", "Robusta")</f>
        <v>Robusta</v>
      </c>
      <c r="O795" t="str" cm="1">
        <f t="array" ref="O795">_xlfn.IFS(J795 = "M", "Medium", J795 = "L", "Light", J795 = "D","Dark")</f>
        <v>Light</v>
      </c>
      <c r="P795" t="str">
        <f>_xlfn.XLOOKUP(Orders[[#This Row],[Customer ID]], customers!$A$2:$A$1001, customers!$I$2:$I$1001, "", 0)</f>
        <v>No</v>
      </c>
    </row>
    <row r="796" spans="1:16" x14ac:dyDescent="0.3">
      <c r="A796" s="2" t="s">
        <v>4979</v>
      </c>
      <c r="B796" s="8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INDEX(products!$A$2:$G$49, MATCH(orders!$D796, products!$A$2:$A$49, 0), MATCH(orders!I$1, products!$A$1:$G$1, 0))</f>
        <v>Ara</v>
      </c>
      <c r="J796" t="str">
        <f>INDEX(products!$A$2:$G$49, MATCH(orders!$D796, products!$A$2:$A$49, 0), MATCH(orders!J$1, products!$A$1:$G$1, 0))</f>
        <v>L</v>
      </c>
      <c r="K796" s="1">
        <f>INDEX(products!$A$2:$G$49, MATCH(orders!$D796, products!$A$2:$A$49, 0), MATCH(orders!K$1, products!$A$1:$G$1, 0))</f>
        <v>2.5</v>
      </c>
      <c r="L796" s="5">
        <f>INDEX(products!$A$2:$G$49, MATCH(orders!$D796, products!$A$2:$A$49, 0), MATCH(orders!L$1, products!$A$1:$G$1, 0))</f>
        <v>29.784999999999997</v>
      </c>
      <c r="M796" s="10">
        <f t="shared" si="12"/>
        <v>148.92499999999998</v>
      </c>
      <c r="N796" t="str" cm="1">
        <f t="array" ref="N796">_xlfn.IFS(I796 = "Exc", "Excelsa", I796 = "Ara", "Arabica", I796 = "Lib","Liberica",I796 = "Rob", "Robusta")</f>
        <v>Arabica</v>
      </c>
      <c r="O796" t="str" cm="1">
        <f t="array" ref="O796">_xlfn.IFS(J796 = "M", "Medium", J796 = "L", "Light", J796 = "D","Dark")</f>
        <v>Light</v>
      </c>
      <c r="P796" t="str">
        <f>_xlfn.XLOOKUP(Orders[[#This Row],[Customer ID]], customers!$A$2:$A$1001, customers!$I$2:$I$1001, "", 0)</f>
        <v>No</v>
      </c>
    </row>
    <row r="797" spans="1:16" x14ac:dyDescent="0.3">
      <c r="A797" s="2" t="s">
        <v>4985</v>
      </c>
      <c r="B797" s="8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INDEX(products!$A$2:$G$49, MATCH(orders!$D797, products!$A$2:$A$49, 0), MATCH(orders!I$1, products!$A$1:$G$1, 0))</f>
        <v>Rob</v>
      </c>
      <c r="J797" t="str">
        <f>INDEX(products!$A$2:$G$49, MATCH(orders!$D797, products!$A$2:$A$49, 0), MATCH(orders!J$1, products!$A$1:$G$1, 0))</f>
        <v>L</v>
      </c>
      <c r="K797" s="1">
        <f>INDEX(products!$A$2:$G$49, MATCH(orders!$D797, products!$A$2:$A$49, 0), MATCH(orders!K$1, products!$A$1:$G$1, 0))</f>
        <v>0.5</v>
      </c>
      <c r="L797" s="5">
        <f>INDEX(products!$A$2:$G$49, MATCH(orders!$D797, products!$A$2:$A$49, 0), MATCH(orders!L$1, products!$A$1:$G$1, 0))</f>
        <v>7.169999999999999</v>
      </c>
      <c r="M797" s="10">
        <f t="shared" si="12"/>
        <v>28.679999999999996</v>
      </c>
      <c r="N797" t="str" cm="1">
        <f t="array" ref="N797">_xlfn.IFS(I797 = "Exc", "Excelsa", I797 = "Ara", "Arabica", I797 = "Lib","Liberica",I797 = "Rob", "Robusta")</f>
        <v>Robusta</v>
      </c>
      <c r="O797" t="str" cm="1">
        <f t="array" ref="O797">_xlfn.IFS(J797 = "M", "Medium", J797 = "L", "Light", J797 = "D","Dark")</f>
        <v>Light</v>
      </c>
      <c r="P797" t="str">
        <f>_xlfn.XLOOKUP(Orders[[#This Row],[Customer ID]], customers!$A$2:$A$1001, customers!$I$2:$I$1001, "", 0)</f>
        <v>No</v>
      </c>
    </row>
    <row r="798" spans="1:16" x14ac:dyDescent="0.3">
      <c r="A798" s="2" t="s">
        <v>4991</v>
      </c>
      <c r="B798" s="8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INDEX(products!$A$2:$G$49, MATCH(orders!$D798, products!$A$2:$A$49, 0), MATCH(orders!I$1, products!$A$1:$G$1, 0))</f>
        <v>Lib</v>
      </c>
      <c r="J798" t="str">
        <f>INDEX(products!$A$2:$G$49, MATCH(orders!$D798, products!$A$2:$A$49, 0), MATCH(orders!J$1, products!$A$1:$G$1, 0))</f>
        <v>L</v>
      </c>
      <c r="K798" s="1">
        <f>INDEX(products!$A$2:$G$49, MATCH(orders!$D798, products!$A$2:$A$49, 0), MATCH(orders!K$1, products!$A$1:$G$1, 0))</f>
        <v>0.5</v>
      </c>
      <c r="L798" s="5">
        <f>INDEX(products!$A$2:$G$49, MATCH(orders!$D798, products!$A$2:$A$49, 0), MATCH(orders!L$1, products!$A$1:$G$1, 0))</f>
        <v>9.51</v>
      </c>
      <c r="M798" s="10">
        <f t="shared" si="12"/>
        <v>9.51</v>
      </c>
      <c r="N798" t="str" cm="1">
        <f t="array" ref="N798">_xlfn.IFS(I798 = "Exc", "Excelsa", I798 = "Ara", "Arabica", I798 = "Lib","Liberica",I798 = "Rob", "Robusta")</f>
        <v>Liberica</v>
      </c>
      <c r="O798" t="str" cm="1">
        <f t="array" ref="O798">_xlfn.IFS(J798 = "M", "Medium", J798 = "L", "Light", J798 = "D","Dark")</f>
        <v>Light</v>
      </c>
      <c r="P798" t="str">
        <f>_xlfn.XLOOKUP(Orders[[#This Row],[Customer ID]], customers!$A$2:$A$1001, customers!$I$2:$I$1001, "", 0)</f>
        <v>No</v>
      </c>
    </row>
    <row r="799" spans="1:16" x14ac:dyDescent="0.3">
      <c r="A799" s="2" t="s">
        <v>4996</v>
      </c>
      <c r="B799" s="8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INDEX(products!$A$2:$G$49, MATCH(orders!$D799, products!$A$2:$A$49, 0), MATCH(orders!I$1, products!$A$1:$G$1, 0))</f>
        <v>Ara</v>
      </c>
      <c r="J799" t="str">
        <f>INDEX(products!$A$2:$G$49, MATCH(orders!$D799, products!$A$2:$A$49, 0), MATCH(orders!J$1, products!$A$1:$G$1, 0))</f>
        <v>L</v>
      </c>
      <c r="K799" s="1">
        <f>INDEX(products!$A$2:$G$49, MATCH(orders!$D799, products!$A$2:$A$49, 0), MATCH(orders!K$1, products!$A$1:$G$1, 0))</f>
        <v>0.5</v>
      </c>
      <c r="L799" s="5">
        <f>INDEX(products!$A$2:$G$49, MATCH(orders!$D799, products!$A$2:$A$49, 0), MATCH(orders!L$1, products!$A$1:$G$1, 0))</f>
        <v>7.77</v>
      </c>
      <c r="M799" s="10">
        <f t="shared" si="12"/>
        <v>31.08</v>
      </c>
      <c r="N799" t="str" cm="1">
        <f t="array" ref="N799">_xlfn.IFS(I799 = "Exc", "Excelsa", I799 = "Ara", "Arabica", I799 = "Lib","Liberica",I799 = "Rob", "Robusta")</f>
        <v>Arabica</v>
      </c>
      <c r="O799" t="str" cm="1">
        <f t="array" ref="O799">_xlfn.IFS(J799 = "M", "Medium", J799 = "L", "Light", J799 = "D","Dark")</f>
        <v>Light</v>
      </c>
      <c r="P799" t="str">
        <f>_xlfn.XLOOKUP(Orders[[#This Row],[Customer ID]], customers!$A$2:$A$1001, customers!$I$2:$I$1001, "", 0)</f>
        <v>No</v>
      </c>
    </row>
    <row r="800" spans="1:16" x14ac:dyDescent="0.3">
      <c r="A800" s="2" t="s">
        <v>5002</v>
      </c>
      <c r="B800" s="8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INDEX(products!$A$2:$G$49, MATCH(orders!$D800, products!$A$2:$A$49, 0), MATCH(orders!I$1, products!$A$1:$G$1, 0))</f>
        <v>Rob</v>
      </c>
      <c r="J800" t="str">
        <f>INDEX(products!$A$2:$G$49, MATCH(orders!$D800, products!$A$2:$A$49, 0), MATCH(orders!J$1, products!$A$1:$G$1, 0))</f>
        <v>D</v>
      </c>
      <c r="K800" s="1">
        <f>INDEX(products!$A$2:$G$49, MATCH(orders!$D800, products!$A$2:$A$49, 0), MATCH(orders!K$1, products!$A$1:$G$1, 0))</f>
        <v>0.2</v>
      </c>
      <c r="L800" s="5">
        <f>INDEX(products!$A$2:$G$49, MATCH(orders!$D800, products!$A$2:$A$49, 0), MATCH(orders!L$1, products!$A$1:$G$1, 0))</f>
        <v>2.6849999999999996</v>
      </c>
      <c r="M800" s="10">
        <f t="shared" si="12"/>
        <v>8.0549999999999997</v>
      </c>
      <c r="N800" t="str" cm="1">
        <f t="array" ref="N800">_xlfn.IFS(I800 = "Exc", "Excelsa", I800 = "Ara", "Arabica", I800 = "Lib","Liberica",I800 = "Rob", "Robusta")</f>
        <v>Robusta</v>
      </c>
      <c r="O800" t="str" cm="1">
        <f t="array" ref="O800">_xlfn.IFS(J800 = "M", "Medium", J800 = "L", "Light", J800 = "D","Dark")</f>
        <v>Dark</v>
      </c>
      <c r="P800" t="str">
        <f>_xlfn.XLOOKUP(Orders[[#This Row],[Customer ID]], customers!$A$2:$A$1001, customers!$I$2:$I$1001, "", 0)</f>
        <v>Yes</v>
      </c>
    </row>
    <row r="801" spans="1:16" x14ac:dyDescent="0.3">
      <c r="A801" s="2" t="s">
        <v>5008</v>
      </c>
      <c r="B801" s="8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INDEX(products!$A$2:$G$49, MATCH(orders!$D801, products!$A$2:$A$49, 0), MATCH(orders!I$1, products!$A$1:$G$1, 0))</f>
        <v>Exc</v>
      </c>
      <c r="J801" t="str">
        <f>INDEX(products!$A$2:$G$49, MATCH(orders!$D801, products!$A$2:$A$49, 0), MATCH(orders!J$1, products!$A$1:$G$1, 0))</f>
        <v>D</v>
      </c>
      <c r="K801" s="1">
        <f>INDEX(products!$A$2:$G$49, MATCH(orders!$D801, products!$A$2:$A$49, 0), MATCH(orders!K$1, products!$A$1:$G$1, 0))</f>
        <v>1</v>
      </c>
      <c r="L801" s="5">
        <f>INDEX(products!$A$2:$G$49, MATCH(orders!$D801, products!$A$2:$A$49, 0), MATCH(orders!L$1, products!$A$1:$G$1, 0))</f>
        <v>12.15</v>
      </c>
      <c r="M801" s="10">
        <f t="shared" si="12"/>
        <v>36.450000000000003</v>
      </c>
      <c r="N801" t="str" cm="1">
        <f t="array" ref="N801">_xlfn.IFS(I801 = "Exc", "Excelsa", I801 = "Ara", "Arabica", I801 = "Lib","Liberica",I801 = "Rob", "Robusta")</f>
        <v>Excelsa</v>
      </c>
      <c r="O801" t="str" cm="1">
        <f t="array" ref="O801">_xlfn.IFS(J801 = "M", "Medium", J801 = "L", "Light", J801 = "D","Dark")</f>
        <v>Dark</v>
      </c>
      <c r="P801" t="str">
        <f>_xlfn.XLOOKUP(Orders[[#This Row],[Customer ID]], customers!$A$2:$A$1001, customers!$I$2:$I$1001, "", 0)</f>
        <v>Yes</v>
      </c>
    </row>
    <row r="802" spans="1:16" x14ac:dyDescent="0.3">
      <c r="A802" s="2" t="s">
        <v>5012</v>
      </c>
      <c r="B802" s="8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INDEX(products!$A$2:$G$49, MATCH(orders!$D802, products!$A$2:$A$49, 0), MATCH(orders!I$1, products!$A$1:$G$1, 0))</f>
        <v>Rob</v>
      </c>
      <c r="J802" t="str">
        <f>INDEX(products!$A$2:$G$49, MATCH(orders!$D802, products!$A$2:$A$49, 0), MATCH(orders!J$1, products!$A$1:$G$1, 0))</f>
        <v>D</v>
      </c>
      <c r="K802" s="1">
        <f>INDEX(products!$A$2:$G$49, MATCH(orders!$D802, products!$A$2:$A$49, 0), MATCH(orders!K$1, products!$A$1:$G$1, 0))</f>
        <v>0.2</v>
      </c>
      <c r="L802" s="5">
        <f>INDEX(products!$A$2:$G$49, MATCH(orders!$D802, products!$A$2:$A$49, 0), MATCH(orders!L$1, products!$A$1:$G$1, 0))</f>
        <v>2.6849999999999996</v>
      </c>
      <c r="M802" s="10">
        <f t="shared" si="12"/>
        <v>16.11</v>
      </c>
      <c r="N802" t="str" cm="1">
        <f t="array" ref="N802">_xlfn.IFS(I802 = "Exc", "Excelsa", I802 = "Ara", "Arabica", I802 = "Lib","Liberica",I802 = "Rob", "Robusta")</f>
        <v>Robusta</v>
      </c>
      <c r="O802" t="str" cm="1">
        <f t="array" ref="O802">_xlfn.IFS(J802 = "M", "Medium", J802 = "L", "Light", J802 = "D","Dark")</f>
        <v>Dark</v>
      </c>
      <c r="P802" t="str">
        <f>_xlfn.XLOOKUP(Orders[[#This Row],[Customer ID]], customers!$A$2:$A$1001, customers!$I$2:$I$1001, "", 0)</f>
        <v>No</v>
      </c>
    </row>
    <row r="803" spans="1:16" x14ac:dyDescent="0.3">
      <c r="A803" s="2" t="s">
        <v>5018</v>
      </c>
      <c r="B803" s="8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INDEX(products!$A$2:$G$49, MATCH(orders!$D803, products!$A$2:$A$49, 0), MATCH(orders!I$1, products!$A$1:$G$1, 0))</f>
        <v>Rob</v>
      </c>
      <c r="J803" t="str">
        <f>INDEX(products!$A$2:$G$49, MATCH(orders!$D803, products!$A$2:$A$49, 0), MATCH(orders!J$1, products!$A$1:$G$1, 0))</f>
        <v>D</v>
      </c>
      <c r="K803" s="1">
        <f>INDEX(products!$A$2:$G$49, MATCH(orders!$D803, products!$A$2:$A$49, 0), MATCH(orders!K$1, products!$A$1:$G$1, 0))</f>
        <v>2.5</v>
      </c>
      <c r="L803" s="5">
        <f>INDEX(products!$A$2:$G$49, MATCH(orders!$D803, products!$A$2:$A$49, 0), MATCH(orders!L$1, products!$A$1:$G$1, 0))</f>
        <v>20.584999999999997</v>
      </c>
      <c r="M803" s="10">
        <f t="shared" si="12"/>
        <v>41.169999999999995</v>
      </c>
      <c r="N803" t="str" cm="1">
        <f t="array" ref="N803">_xlfn.IFS(I803 = "Exc", "Excelsa", I803 = "Ara", "Arabica", I803 = "Lib","Liberica",I803 = "Rob", "Robusta")</f>
        <v>Robusta</v>
      </c>
      <c r="O803" t="str" cm="1">
        <f t="array" ref="O803">_xlfn.IFS(J803 = "M", "Medium", J803 = "L", "Light", J803 = "D","Dark")</f>
        <v>Dark</v>
      </c>
      <c r="P803" t="str">
        <f>_xlfn.XLOOKUP(Orders[[#This Row],[Customer ID]], customers!$A$2:$A$1001, customers!$I$2:$I$1001, "", 0)</f>
        <v>Yes</v>
      </c>
    </row>
    <row r="804" spans="1:16" x14ac:dyDescent="0.3">
      <c r="A804" s="2" t="s">
        <v>5024</v>
      </c>
      <c r="B804" s="8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INDEX(products!$A$2:$G$49, MATCH(orders!$D804, products!$A$2:$A$49, 0), MATCH(orders!I$1, products!$A$1:$G$1, 0))</f>
        <v>Rob</v>
      </c>
      <c r="J804" t="str">
        <f>INDEX(products!$A$2:$G$49, MATCH(orders!$D804, products!$A$2:$A$49, 0), MATCH(orders!J$1, products!$A$1:$G$1, 0))</f>
        <v>D</v>
      </c>
      <c r="K804" s="1">
        <f>INDEX(products!$A$2:$G$49, MATCH(orders!$D804, products!$A$2:$A$49, 0), MATCH(orders!K$1, products!$A$1:$G$1, 0))</f>
        <v>0.2</v>
      </c>
      <c r="L804" s="5">
        <f>INDEX(products!$A$2:$G$49, MATCH(orders!$D804, products!$A$2:$A$49, 0), MATCH(orders!L$1, products!$A$1:$G$1, 0))</f>
        <v>2.6849999999999996</v>
      </c>
      <c r="M804" s="10">
        <f t="shared" si="12"/>
        <v>10.739999999999998</v>
      </c>
      <c r="N804" t="str" cm="1">
        <f t="array" ref="N804">_xlfn.IFS(I804 = "Exc", "Excelsa", I804 = "Ara", "Arabica", I804 = "Lib","Liberica",I804 = "Rob", "Robusta")</f>
        <v>Robusta</v>
      </c>
      <c r="O804" t="str" cm="1">
        <f t="array" ref="O804">_xlfn.IFS(J804 = "M", "Medium", J804 = "L", "Light", J804 = "D","Dark")</f>
        <v>Dark</v>
      </c>
      <c r="P804" t="str">
        <f>_xlfn.XLOOKUP(Orders[[#This Row],[Customer ID]], customers!$A$2:$A$1001, customers!$I$2:$I$1001, "", 0)</f>
        <v>No</v>
      </c>
    </row>
    <row r="805" spans="1:16" x14ac:dyDescent="0.3">
      <c r="A805" s="2" t="s">
        <v>5030</v>
      </c>
      <c r="B805" s="8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INDEX(products!$A$2:$G$49, MATCH(orders!$D805, products!$A$2:$A$49, 0), MATCH(orders!I$1, products!$A$1:$G$1, 0))</f>
        <v>Exc</v>
      </c>
      <c r="J805" t="str">
        <f>INDEX(products!$A$2:$G$49, MATCH(orders!$D805, products!$A$2:$A$49, 0), MATCH(orders!J$1, products!$A$1:$G$1, 0))</f>
        <v>M</v>
      </c>
      <c r="K805" s="1">
        <f>INDEX(products!$A$2:$G$49, MATCH(orders!$D805, products!$A$2:$A$49, 0), MATCH(orders!K$1, products!$A$1:$G$1, 0))</f>
        <v>2.5</v>
      </c>
      <c r="L805" s="5">
        <f>INDEX(products!$A$2:$G$49, MATCH(orders!$D805, products!$A$2:$A$49, 0), MATCH(orders!L$1, products!$A$1:$G$1, 0))</f>
        <v>31.624999999999996</v>
      </c>
      <c r="M805" s="10">
        <f t="shared" si="12"/>
        <v>126.49999999999999</v>
      </c>
      <c r="N805" t="str" cm="1">
        <f t="array" ref="N805">_xlfn.IFS(I805 = "Exc", "Excelsa", I805 = "Ara", "Arabica", I805 = "Lib","Liberica",I805 = "Rob", "Robusta")</f>
        <v>Excelsa</v>
      </c>
      <c r="O805" t="str" cm="1">
        <f t="array" ref="O805">_xlfn.IFS(J805 = "M", "Medium", J805 = "L", "Light", J805 = "D","Dark")</f>
        <v>Medium</v>
      </c>
      <c r="P805" t="str">
        <f>_xlfn.XLOOKUP(Orders[[#This Row],[Customer ID]], customers!$A$2:$A$1001, customers!$I$2:$I$1001, "", 0)</f>
        <v>No</v>
      </c>
    </row>
    <row r="806" spans="1:16" x14ac:dyDescent="0.3">
      <c r="A806" s="2" t="s">
        <v>5035</v>
      </c>
      <c r="B806" s="8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INDEX(products!$A$2:$G$49, MATCH(orders!$D806, products!$A$2:$A$49, 0), MATCH(orders!I$1, products!$A$1:$G$1, 0))</f>
        <v>Rob</v>
      </c>
      <c r="J806" t="str">
        <f>INDEX(products!$A$2:$G$49, MATCH(orders!$D806, products!$A$2:$A$49, 0), MATCH(orders!J$1, products!$A$1:$G$1, 0))</f>
        <v>L</v>
      </c>
      <c r="K806" s="1">
        <f>INDEX(products!$A$2:$G$49, MATCH(orders!$D806, products!$A$2:$A$49, 0), MATCH(orders!K$1, products!$A$1:$G$1, 0))</f>
        <v>1</v>
      </c>
      <c r="L806" s="5">
        <f>INDEX(products!$A$2:$G$49, MATCH(orders!$D806, products!$A$2:$A$49, 0), MATCH(orders!L$1, products!$A$1:$G$1, 0))</f>
        <v>11.95</v>
      </c>
      <c r="M806" s="10">
        <f t="shared" si="12"/>
        <v>23.9</v>
      </c>
      <c r="N806" t="str" cm="1">
        <f t="array" ref="N806">_xlfn.IFS(I806 = "Exc", "Excelsa", I806 = "Ara", "Arabica", I806 = "Lib","Liberica",I806 = "Rob", "Robusta")</f>
        <v>Robusta</v>
      </c>
      <c r="O806" t="str" cm="1">
        <f t="array" ref="O806">_xlfn.IFS(J806 = "M", "Medium", J806 = "L", "Light", J806 = "D","Dark")</f>
        <v>Light</v>
      </c>
      <c r="P806" t="str">
        <f>_xlfn.XLOOKUP(Orders[[#This Row],[Customer ID]], customers!$A$2:$A$1001, customers!$I$2:$I$1001, "", 0)</f>
        <v>No</v>
      </c>
    </row>
    <row r="807" spans="1:16" x14ac:dyDescent="0.3">
      <c r="A807" s="2" t="s">
        <v>5040</v>
      </c>
      <c r="B807" s="8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INDEX(products!$A$2:$G$49, MATCH(orders!$D807, products!$A$2:$A$49, 0), MATCH(orders!I$1, products!$A$1:$G$1, 0))</f>
        <v>Rob</v>
      </c>
      <c r="J807" t="str">
        <f>INDEX(products!$A$2:$G$49, MATCH(orders!$D807, products!$A$2:$A$49, 0), MATCH(orders!J$1, products!$A$1:$G$1, 0))</f>
        <v>M</v>
      </c>
      <c r="K807" s="1">
        <f>INDEX(products!$A$2:$G$49, MATCH(orders!$D807, products!$A$2:$A$49, 0), MATCH(orders!K$1, products!$A$1:$G$1, 0))</f>
        <v>0.5</v>
      </c>
      <c r="L807" s="5">
        <f>INDEX(products!$A$2:$G$49, MATCH(orders!$D807, products!$A$2:$A$49, 0), MATCH(orders!L$1, products!$A$1:$G$1, 0))</f>
        <v>5.97</v>
      </c>
      <c r="M807" s="10">
        <f t="shared" si="12"/>
        <v>5.97</v>
      </c>
      <c r="N807" t="str" cm="1">
        <f t="array" ref="N807">_xlfn.IFS(I807 = "Exc", "Excelsa", I807 = "Ara", "Arabica", I807 = "Lib","Liberica",I807 = "Rob", "Robusta")</f>
        <v>Robusta</v>
      </c>
      <c r="O807" t="str" cm="1">
        <f t="array" ref="O807">_xlfn.IFS(J807 = "M", "Medium", J807 = "L", "Light", J807 = "D","Dark")</f>
        <v>Medium</v>
      </c>
      <c r="P807" t="str">
        <f>_xlfn.XLOOKUP(Orders[[#This Row],[Customer ID]], customers!$A$2:$A$1001, customers!$I$2:$I$1001, "", 0)</f>
        <v>No</v>
      </c>
    </row>
    <row r="808" spans="1:16" x14ac:dyDescent="0.3">
      <c r="A808" s="2" t="s">
        <v>5046</v>
      </c>
      <c r="B808" s="8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INDEX(products!$A$2:$G$49, MATCH(orders!$D808, products!$A$2:$A$49, 0), MATCH(orders!I$1, products!$A$1:$G$1, 0))</f>
        <v>Lib</v>
      </c>
      <c r="J808" t="str">
        <f>INDEX(products!$A$2:$G$49, MATCH(orders!$D808, products!$A$2:$A$49, 0), MATCH(orders!J$1, products!$A$1:$G$1, 0))</f>
        <v>D</v>
      </c>
      <c r="K808" s="1">
        <f>INDEX(products!$A$2:$G$49, MATCH(orders!$D808, products!$A$2:$A$49, 0), MATCH(orders!K$1, products!$A$1:$G$1, 0))</f>
        <v>0.2</v>
      </c>
      <c r="L808" s="5">
        <f>INDEX(products!$A$2:$G$49, MATCH(orders!$D808, products!$A$2:$A$49, 0), MATCH(orders!L$1, products!$A$1:$G$1, 0))</f>
        <v>3.8849999999999998</v>
      </c>
      <c r="M808" s="10">
        <f t="shared" si="12"/>
        <v>7.77</v>
      </c>
      <c r="N808" t="str" cm="1">
        <f t="array" ref="N808">_xlfn.IFS(I808 = "Exc", "Excelsa", I808 = "Ara", "Arabica", I808 = "Lib","Liberica",I808 = "Rob", "Robusta")</f>
        <v>Liberica</v>
      </c>
      <c r="O808" t="str" cm="1">
        <f t="array" ref="O808">_xlfn.IFS(J808 = "M", "Medium", J808 = "L", "Light", J808 = "D","Dark")</f>
        <v>Dark</v>
      </c>
      <c r="P808" t="str">
        <f>_xlfn.XLOOKUP(Orders[[#This Row],[Customer ID]], customers!$A$2:$A$1001, customers!$I$2:$I$1001, "", 0)</f>
        <v>Yes</v>
      </c>
    </row>
    <row r="809" spans="1:16" x14ac:dyDescent="0.3">
      <c r="A809" s="2" t="s">
        <v>5050</v>
      </c>
      <c r="B809" s="8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INDEX(products!$A$2:$G$49, MATCH(orders!$D809, products!$A$2:$A$49, 0), MATCH(orders!I$1, products!$A$1:$G$1, 0))</f>
        <v>Lib</v>
      </c>
      <c r="J809" t="str">
        <f>INDEX(products!$A$2:$G$49, MATCH(orders!$D809, products!$A$2:$A$49, 0), MATCH(orders!J$1, products!$A$1:$G$1, 0))</f>
        <v>D</v>
      </c>
      <c r="K809" s="1">
        <f>INDEX(products!$A$2:$G$49, MATCH(orders!$D809, products!$A$2:$A$49, 0), MATCH(orders!K$1, products!$A$1:$G$1, 0))</f>
        <v>0.5</v>
      </c>
      <c r="L809" s="5">
        <f>INDEX(products!$A$2:$G$49, MATCH(orders!$D809, products!$A$2:$A$49, 0), MATCH(orders!L$1, products!$A$1:$G$1, 0))</f>
        <v>7.77</v>
      </c>
      <c r="M809" s="10">
        <f t="shared" si="12"/>
        <v>23.31</v>
      </c>
      <c r="N809" t="str" cm="1">
        <f t="array" ref="N809">_xlfn.IFS(I809 = "Exc", "Excelsa", I809 = "Ara", "Arabica", I809 = "Lib","Liberica",I809 = "Rob", "Robusta")</f>
        <v>Liberica</v>
      </c>
      <c r="O809" t="str" cm="1">
        <f t="array" ref="O809">_xlfn.IFS(J809 = "M", "Medium", J809 = "L", "Light", J809 = "D","Dark")</f>
        <v>Dark</v>
      </c>
      <c r="P809" t="str">
        <f>_xlfn.XLOOKUP(Orders[[#This Row],[Customer ID]], customers!$A$2:$A$1001, customers!$I$2:$I$1001, "", 0)</f>
        <v>No</v>
      </c>
    </row>
    <row r="810" spans="1:16" x14ac:dyDescent="0.3">
      <c r="A810" s="2" t="s">
        <v>5056</v>
      </c>
      <c r="B810" s="8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INDEX(products!$A$2:$G$49, MATCH(orders!$D810, products!$A$2:$A$49, 0), MATCH(orders!I$1, products!$A$1:$G$1, 0))</f>
        <v>Rob</v>
      </c>
      <c r="J810" t="str">
        <f>INDEX(products!$A$2:$G$49, MATCH(orders!$D810, products!$A$2:$A$49, 0), MATCH(orders!J$1, products!$A$1:$G$1, 0))</f>
        <v>L</v>
      </c>
      <c r="K810" s="1">
        <f>INDEX(products!$A$2:$G$49, MATCH(orders!$D810, products!$A$2:$A$49, 0), MATCH(orders!K$1, products!$A$1:$G$1, 0))</f>
        <v>2.5</v>
      </c>
      <c r="L810" s="5">
        <f>INDEX(products!$A$2:$G$49, MATCH(orders!$D810, products!$A$2:$A$49, 0), MATCH(orders!L$1, products!$A$1:$G$1, 0))</f>
        <v>27.484999999999996</v>
      </c>
      <c r="M810" s="10">
        <f t="shared" si="12"/>
        <v>137.42499999999998</v>
      </c>
      <c r="N810" t="str" cm="1">
        <f t="array" ref="N810">_xlfn.IFS(I810 = "Exc", "Excelsa", I810 = "Ara", "Arabica", I810 = "Lib","Liberica",I810 = "Rob", "Robusta")</f>
        <v>Robusta</v>
      </c>
      <c r="O810" t="str" cm="1">
        <f t="array" ref="O810">_xlfn.IFS(J810 = "M", "Medium", J810 = "L", "Light", J810 = "D","Dark")</f>
        <v>Light</v>
      </c>
      <c r="P810" t="str">
        <f>_xlfn.XLOOKUP(Orders[[#This Row],[Customer ID]], customers!$A$2:$A$1001, customers!$I$2:$I$1001, "", 0)</f>
        <v>No</v>
      </c>
    </row>
    <row r="811" spans="1:16" x14ac:dyDescent="0.3">
      <c r="A811" s="2" t="s">
        <v>5062</v>
      </c>
      <c r="B811" s="8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INDEX(products!$A$2:$G$49, MATCH(orders!$D811, products!$A$2:$A$49, 0), MATCH(orders!I$1, products!$A$1:$G$1, 0))</f>
        <v>Rob</v>
      </c>
      <c r="J811" t="str">
        <f>INDEX(products!$A$2:$G$49, MATCH(orders!$D811, products!$A$2:$A$49, 0), MATCH(orders!J$1, products!$A$1:$G$1, 0))</f>
        <v>D</v>
      </c>
      <c r="K811" s="1">
        <f>INDEX(products!$A$2:$G$49, MATCH(orders!$D811, products!$A$2:$A$49, 0), MATCH(orders!K$1, products!$A$1:$G$1, 0))</f>
        <v>0.2</v>
      </c>
      <c r="L811" s="5">
        <f>INDEX(products!$A$2:$G$49, MATCH(orders!$D811, products!$A$2:$A$49, 0), MATCH(orders!L$1, products!$A$1:$G$1, 0))</f>
        <v>2.6849999999999996</v>
      </c>
      <c r="M811" s="10">
        <f t="shared" si="12"/>
        <v>8.0549999999999997</v>
      </c>
      <c r="N811" t="str" cm="1">
        <f t="array" ref="N811">_xlfn.IFS(I811 = "Exc", "Excelsa", I811 = "Ara", "Arabica", I811 = "Lib","Liberica",I811 = "Rob", "Robusta")</f>
        <v>Robusta</v>
      </c>
      <c r="O811" t="str" cm="1">
        <f t="array" ref="O811">_xlfn.IFS(J811 = "M", "Medium", J811 = "L", "Light", J811 = "D","Dark")</f>
        <v>Dark</v>
      </c>
      <c r="P811" t="str">
        <f>_xlfn.XLOOKUP(Orders[[#This Row],[Customer ID]], customers!$A$2:$A$1001, customers!$I$2:$I$1001, "", 0)</f>
        <v>Yes</v>
      </c>
    </row>
    <row r="812" spans="1:16" x14ac:dyDescent="0.3">
      <c r="A812" s="2" t="s">
        <v>5067</v>
      </c>
      <c r="B812" s="8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INDEX(products!$A$2:$G$49, MATCH(orders!$D812, products!$A$2:$A$49, 0), MATCH(orders!I$1, products!$A$1:$G$1, 0))</f>
        <v>Lib</v>
      </c>
      <c r="J812" t="str">
        <f>INDEX(products!$A$2:$G$49, MATCH(orders!$D812, products!$A$2:$A$49, 0), MATCH(orders!J$1, products!$A$1:$G$1, 0))</f>
        <v>L</v>
      </c>
      <c r="K812" s="1">
        <f>INDEX(products!$A$2:$G$49, MATCH(orders!$D812, products!$A$2:$A$49, 0), MATCH(orders!K$1, products!$A$1:$G$1, 0))</f>
        <v>0.5</v>
      </c>
      <c r="L812" s="5">
        <f>INDEX(products!$A$2:$G$49, MATCH(orders!$D812, products!$A$2:$A$49, 0), MATCH(orders!L$1, products!$A$1:$G$1, 0))</f>
        <v>9.51</v>
      </c>
      <c r="M812" s="10">
        <f t="shared" si="12"/>
        <v>28.53</v>
      </c>
      <c r="N812" t="str" cm="1">
        <f t="array" ref="N812">_xlfn.IFS(I812 = "Exc", "Excelsa", I812 = "Ara", "Arabica", I812 = "Lib","Liberica",I812 = "Rob", "Robusta")</f>
        <v>Liberica</v>
      </c>
      <c r="O812" t="str" cm="1">
        <f t="array" ref="O812">_xlfn.IFS(J812 = "M", "Medium", J812 = "L", "Light", J812 = "D","Dark")</f>
        <v>Light</v>
      </c>
      <c r="P812" t="str">
        <f>_xlfn.XLOOKUP(Orders[[#This Row],[Customer ID]], customers!$A$2:$A$1001, customers!$I$2:$I$1001, "", 0)</f>
        <v>No</v>
      </c>
    </row>
    <row r="813" spans="1:16" x14ac:dyDescent="0.3">
      <c r="A813" s="2" t="s">
        <v>5073</v>
      </c>
      <c r="B813" s="8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INDEX(products!$A$2:$G$49, MATCH(orders!$D813, products!$A$2:$A$49, 0), MATCH(orders!I$1, products!$A$1:$G$1, 0))</f>
        <v>Ara</v>
      </c>
      <c r="J813" t="str">
        <f>INDEX(products!$A$2:$G$49, MATCH(orders!$D813, products!$A$2:$A$49, 0), MATCH(orders!J$1, products!$A$1:$G$1, 0))</f>
        <v>M</v>
      </c>
      <c r="K813" s="1">
        <f>INDEX(products!$A$2:$G$49, MATCH(orders!$D813, products!$A$2:$A$49, 0), MATCH(orders!K$1, products!$A$1:$G$1, 0))</f>
        <v>1</v>
      </c>
      <c r="L813" s="5">
        <f>INDEX(products!$A$2:$G$49, MATCH(orders!$D813, products!$A$2:$A$49, 0), MATCH(orders!L$1, products!$A$1:$G$1, 0))</f>
        <v>11.25</v>
      </c>
      <c r="M813" s="10">
        <f t="shared" si="12"/>
        <v>67.5</v>
      </c>
      <c r="N813" t="str" cm="1">
        <f t="array" ref="N813">_xlfn.IFS(I813 = "Exc", "Excelsa", I813 = "Ara", "Arabica", I813 = "Lib","Liberica",I813 = "Rob", "Robusta")</f>
        <v>Arabica</v>
      </c>
      <c r="O813" t="str" cm="1">
        <f t="array" ref="O813">_xlfn.IFS(J813 = "M", "Medium", J813 = "L", "Light", J813 = "D","Dark")</f>
        <v>Medium</v>
      </c>
      <c r="P813" t="str">
        <f>_xlfn.XLOOKUP(Orders[[#This Row],[Customer ID]], customers!$A$2:$A$1001, customers!$I$2:$I$1001, "", 0)</f>
        <v>Yes</v>
      </c>
    </row>
    <row r="814" spans="1:16" x14ac:dyDescent="0.3">
      <c r="A814" s="2" t="s">
        <v>5073</v>
      </c>
      <c r="B814" s="8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INDEX(products!$A$2:$G$49, MATCH(orders!$D814, products!$A$2:$A$49, 0), MATCH(orders!I$1, products!$A$1:$G$1, 0))</f>
        <v>Lib</v>
      </c>
      <c r="J814" t="str">
        <f>INDEX(products!$A$2:$G$49, MATCH(orders!$D814, products!$A$2:$A$49, 0), MATCH(orders!J$1, products!$A$1:$G$1, 0))</f>
        <v>D</v>
      </c>
      <c r="K814" s="1">
        <f>INDEX(products!$A$2:$G$49, MATCH(orders!$D814, products!$A$2:$A$49, 0), MATCH(orders!K$1, products!$A$1:$G$1, 0))</f>
        <v>2.5</v>
      </c>
      <c r="L814" s="5">
        <f>INDEX(products!$A$2:$G$49, MATCH(orders!$D814, products!$A$2:$A$49, 0), MATCH(orders!L$1, products!$A$1:$G$1, 0))</f>
        <v>29.784999999999997</v>
      </c>
      <c r="M814" s="10">
        <f t="shared" si="12"/>
        <v>178.70999999999998</v>
      </c>
      <c r="N814" t="str" cm="1">
        <f t="array" ref="N814">_xlfn.IFS(I814 = "Exc", "Excelsa", I814 = "Ara", "Arabica", I814 = "Lib","Liberica",I814 = "Rob", "Robusta")</f>
        <v>Liberica</v>
      </c>
      <c r="O814" t="str" cm="1">
        <f t="array" ref="O814">_xlfn.IFS(J814 = "M", "Medium", J814 = "L", "Light", J814 = "D","Dark")</f>
        <v>Dark</v>
      </c>
      <c r="P814" t="str">
        <f>_xlfn.XLOOKUP(Orders[[#This Row],[Customer ID]], customers!$A$2:$A$1001, customers!$I$2:$I$1001, "", 0)</f>
        <v>Yes</v>
      </c>
    </row>
    <row r="815" spans="1:16" x14ac:dyDescent="0.3">
      <c r="A815" s="2" t="s">
        <v>5084</v>
      </c>
      <c r="B815" s="8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INDEX(products!$A$2:$G$49, MATCH(orders!$D815, products!$A$2:$A$49, 0), MATCH(orders!I$1, products!$A$1:$G$1, 0))</f>
        <v>Exc</v>
      </c>
      <c r="J815" t="str">
        <f>INDEX(products!$A$2:$G$49, MATCH(orders!$D815, products!$A$2:$A$49, 0), MATCH(orders!J$1, products!$A$1:$G$1, 0))</f>
        <v>M</v>
      </c>
      <c r="K815" s="1">
        <f>INDEX(products!$A$2:$G$49, MATCH(orders!$D815, products!$A$2:$A$49, 0), MATCH(orders!K$1, products!$A$1:$G$1, 0))</f>
        <v>2.5</v>
      </c>
      <c r="L815" s="5">
        <f>INDEX(products!$A$2:$G$49, MATCH(orders!$D815, products!$A$2:$A$49, 0), MATCH(orders!L$1, products!$A$1:$G$1, 0))</f>
        <v>31.624999999999996</v>
      </c>
      <c r="M815" s="10">
        <f t="shared" si="12"/>
        <v>31.624999999999996</v>
      </c>
      <c r="N815" t="str" cm="1">
        <f t="array" ref="N815">_xlfn.IFS(I815 = "Exc", "Excelsa", I815 = "Ara", "Arabica", I815 = "Lib","Liberica",I815 = "Rob", "Robusta")</f>
        <v>Excelsa</v>
      </c>
      <c r="O815" t="str" cm="1">
        <f t="array" ref="O815">_xlfn.IFS(J815 = "M", "Medium", J815 = "L", "Light", J815 = "D","Dark")</f>
        <v>Medium</v>
      </c>
      <c r="P815" t="str">
        <f>_xlfn.XLOOKUP(Orders[[#This Row],[Customer ID]], customers!$A$2:$A$1001, customers!$I$2:$I$1001, "", 0)</f>
        <v>Yes</v>
      </c>
    </row>
    <row r="816" spans="1:16" x14ac:dyDescent="0.3">
      <c r="A816" s="2" t="s">
        <v>5090</v>
      </c>
      <c r="B816" s="8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INDEX(products!$A$2:$G$49, MATCH(orders!$D816, products!$A$2:$A$49, 0), MATCH(orders!I$1, products!$A$1:$G$1, 0))</f>
        <v>Exc</v>
      </c>
      <c r="J816" t="str">
        <f>INDEX(products!$A$2:$G$49, MATCH(orders!$D816, products!$A$2:$A$49, 0), MATCH(orders!J$1, products!$A$1:$G$1, 0))</f>
        <v>L</v>
      </c>
      <c r="K816" s="1">
        <f>INDEX(products!$A$2:$G$49, MATCH(orders!$D816, products!$A$2:$A$49, 0), MATCH(orders!K$1, products!$A$1:$G$1, 0))</f>
        <v>0.2</v>
      </c>
      <c r="L816" s="5">
        <f>INDEX(products!$A$2:$G$49, MATCH(orders!$D816, products!$A$2:$A$49, 0), MATCH(orders!L$1, products!$A$1:$G$1, 0))</f>
        <v>4.4550000000000001</v>
      </c>
      <c r="M816" s="10">
        <f t="shared" si="12"/>
        <v>8.91</v>
      </c>
      <c r="N816" t="str" cm="1">
        <f t="array" ref="N816">_xlfn.IFS(I816 = "Exc", "Excelsa", I816 = "Ara", "Arabica", I816 = "Lib","Liberica",I816 = "Rob", "Robusta")</f>
        <v>Excelsa</v>
      </c>
      <c r="O816" t="str" cm="1">
        <f t="array" ref="O816">_xlfn.IFS(J816 = "M", "Medium", J816 = "L", "Light", J816 = "D","Dark")</f>
        <v>Light</v>
      </c>
      <c r="P816" t="str">
        <f>_xlfn.XLOOKUP(Orders[[#This Row],[Customer ID]], customers!$A$2:$A$1001, customers!$I$2:$I$1001, "", 0)</f>
        <v>No</v>
      </c>
    </row>
    <row r="817" spans="1:16" x14ac:dyDescent="0.3">
      <c r="A817" s="2" t="s">
        <v>5096</v>
      </c>
      <c r="B817" s="8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INDEX(products!$A$2:$G$49, MATCH(orders!$D817, products!$A$2:$A$49, 0), MATCH(orders!I$1, products!$A$1:$G$1, 0))</f>
        <v>Rob</v>
      </c>
      <c r="J817" t="str">
        <f>INDEX(products!$A$2:$G$49, MATCH(orders!$D817, products!$A$2:$A$49, 0), MATCH(orders!J$1, products!$A$1:$G$1, 0))</f>
        <v>M</v>
      </c>
      <c r="K817" s="1">
        <f>INDEX(products!$A$2:$G$49, MATCH(orders!$D817, products!$A$2:$A$49, 0), MATCH(orders!K$1, products!$A$1:$G$1, 0))</f>
        <v>0.5</v>
      </c>
      <c r="L817" s="5">
        <f>INDEX(products!$A$2:$G$49, MATCH(orders!$D817, products!$A$2:$A$49, 0), MATCH(orders!L$1, products!$A$1:$G$1, 0))</f>
        <v>5.97</v>
      </c>
      <c r="M817" s="10">
        <f t="shared" si="12"/>
        <v>35.82</v>
      </c>
      <c r="N817" t="str" cm="1">
        <f t="array" ref="N817">_xlfn.IFS(I817 = "Exc", "Excelsa", I817 = "Ara", "Arabica", I817 = "Lib","Liberica",I817 = "Rob", "Robusta")</f>
        <v>Robusta</v>
      </c>
      <c r="O817" t="str" cm="1">
        <f t="array" ref="O817">_xlfn.IFS(J817 = "M", "Medium", J817 = "L", "Light", J817 = "D","Dark")</f>
        <v>Medium</v>
      </c>
      <c r="P817" t="str">
        <f>_xlfn.XLOOKUP(Orders[[#This Row],[Customer ID]], customers!$A$2:$A$1001, customers!$I$2:$I$1001, "", 0)</f>
        <v>No</v>
      </c>
    </row>
    <row r="818" spans="1:16" x14ac:dyDescent="0.3">
      <c r="A818" s="2" t="s">
        <v>5102</v>
      </c>
      <c r="B818" s="8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INDEX(products!$A$2:$G$49, MATCH(orders!$D818, products!$A$2:$A$49, 0), MATCH(orders!I$1, products!$A$1:$G$1, 0))</f>
        <v>Lib</v>
      </c>
      <c r="J818" t="str">
        <f>INDEX(products!$A$2:$G$49, MATCH(orders!$D818, products!$A$2:$A$49, 0), MATCH(orders!J$1, products!$A$1:$G$1, 0))</f>
        <v>L</v>
      </c>
      <c r="K818" s="1">
        <f>INDEX(products!$A$2:$G$49, MATCH(orders!$D818, products!$A$2:$A$49, 0), MATCH(orders!K$1, products!$A$1:$G$1, 0))</f>
        <v>0.5</v>
      </c>
      <c r="L818" s="5">
        <f>INDEX(products!$A$2:$G$49, MATCH(orders!$D818, products!$A$2:$A$49, 0), MATCH(orders!L$1, products!$A$1:$G$1, 0))</f>
        <v>9.51</v>
      </c>
      <c r="M818" s="10">
        <f t="shared" si="12"/>
        <v>38.04</v>
      </c>
      <c r="N818" t="str" cm="1">
        <f t="array" ref="N818">_xlfn.IFS(I818 = "Exc", "Excelsa", I818 = "Ara", "Arabica", I818 = "Lib","Liberica",I818 = "Rob", "Robusta")</f>
        <v>Liberica</v>
      </c>
      <c r="O818" t="str" cm="1">
        <f t="array" ref="O818">_xlfn.IFS(J818 = "M", "Medium", J818 = "L", "Light", J818 = "D","Dark")</f>
        <v>Light</v>
      </c>
      <c r="P818" t="str">
        <f>_xlfn.XLOOKUP(Orders[[#This Row],[Customer ID]], customers!$A$2:$A$1001, customers!$I$2:$I$1001, "", 0)</f>
        <v>No</v>
      </c>
    </row>
    <row r="819" spans="1:16" x14ac:dyDescent="0.3">
      <c r="A819" s="2" t="s">
        <v>5107</v>
      </c>
      <c r="B819" s="8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INDEX(products!$A$2:$G$49, MATCH(orders!$D819, products!$A$2:$A$49, 0), MATCH(orders!I$1, products!$A$1:$G$1, 0))</f>
        <v>Lib</v>
      </c>
      <c r="J819" t="str">
        <f>INDEX(products!$A$2:$G$49, MATCH(orders!$D819, products!$A$2:$A$49, 0), MATCH(orders!J$1, products!$A$1:$G$1, 0))</f>
        <v>D</v>
      </c>
      <c r="K819" s="1">
        <f>INDEX(products!$A$2:$G$49, MATCH(orders!$D819, products!$A$2:$A$49, 0), MATCH(orders!K$1, products!$A$1:$G$1, 0))</f>
        <v>0.5</v>
      </c>
      <c r="L819" s="5">
        <f>INDEX(products!$A$2:$G$49, MATCH(orders!$D819, products!$A$2:$A$49, 0), MATCH(orders!L$1, products!$A$1:$G$1, 0))</f>
        <v>7.77</v>
      </c>
      <c r="M819" s="10">
        <f t="shared" si="12"/>
        <v>15.54</v>
      </c>
      <c r="N819" t="str" cm="1">
        <f t="array" ref="N819">_xlfn.IFS(I819 = "Exc", "Excelsa", I819 = "Ara", "Arabica", I819 = "Lib","Liberica",I819 = "Rob", "Robusta")</f>
        <v>Liberica</v>
      </c>
      <c r="O819" t="str" cm="1">
        <f t="array" ref="O819">_xlfn.IFS(J819 = "M", "Medium", J819 = "L", "Light", J819 = "D","Dark")</f>
        <v>Dark</v>
      </c>
      <c r="P819" t="str">
        <f>_xlfn.XLOOKUP(Orders[[#This Row],[Customer ID]], customers!$A$2:$A$1001, customers!$I$2:$I$1001, "", 0)</f>
        <v>No</v>
      </c>
    </row>
    <row r="820" spans="1:16" x14ac:dyDescent="0.3">
      <c r="A820" s="2" t="s">
        <v>5112</v>
      </c>
      <c r="B820" s="8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INDEX(products!$A$2:$G$49, MATCH(orders!$D820, products!$A$2:$A$49, 0), MATCH(orders!I$1, products!$A$1:$G$1, 0))</f>
        <v>Lib</v>
      </c>
      <c r="J820" t="str">
        <f>INDEX(products!$A$2:$G$49, MATCH(orders!$D820, products!$A$2:$A$49, 0), MATCH(orders!J$1, products!$A$1:$G$1, 0))</f>
        <v>L</v>
      </c>
      <c r="K820" s="1">
        <f>INDEX(products!$A$2:$G$49, MATCH(orders!$D820, products!$A$2:$A$49, 0), MATCH(orders!K$1, products!$A$1:$G$1, 0))</f>
        <v>1</v>
      </c>
      <c r="L820" s="5">
        <f>INDEX(products!$A$2:$G$49, MATCH(orders!$D820, products!$A$2:$A$49, 0), MATCH(orders!L$1, products!$A$1:$G$1, 0))</f>
        <v>15.85</v>
      </c>
      <c r="M820" s="10">
        <f t="shared" si="12"/>
        <v>79.25</v>
      </c>
      <c r="N820" t="str" cm="1">
        <f t="array" ref="N820">_xlfn.IFS(I820 = "Exc", "Excelsa", I820 = "Ara", "Arabica", I820 = "Lib","Liberica",I820 = "Rob", "Robusta")</f>
        <v>Liberica</v>
      </c>
      <c r="O820" t="str" cm="1">
        <f t="array" ref="O820">_xlfn.IFS(J820 = "M", "Medium", J820 = "L", "Light", J820 = "D","Dark")</f>
        <v>Light</v>
      </c>
      <c r="P820" t="str">
        <f>_xlfn.XLOOKUP(Orders[[#This Row],[Customer ID]], customers!$A$2:$A$1001, customers!$I$2:$I$1001, "", 0)</f>
        <v>No</v>
      </c>
    </row>
    <row r="821" spans="1:16" x14ac:dyDescent="0.3">
      <c r="A821" s="2" t="s">
        <v>5117</v>
      </c>
      <c r="B821" s="8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INDEX(products!$A$2:$G$49, MATCH(orders!$D821, products!$A$2:$A$49, 0), MATCH(orders!I$1, products!$A$1:$G$1, 0))</f>
        <v>Lib</v>
      </c>
      <c r="J821" t="str">
        <f>INDEX(products!$A$2:$G$49, MATCH(orders!$D821, products!$A$2:$A$49, 0), MATCH(orders!J$1, products!$A$1:$G$1, 0))</f>
        <v>L</v>
      </c>
      <c r="K821" s="1">
        <f>INDEX(products!$A$2:$G$49, MATCH(orders!$D821, products!$A$2:$A$49, 0), MATCH(orders!K$1, products!$A$1:$G$1, 0))</f>
        <v>0.2</v>
      </c>
      <c r="L821" s="5">
        <f>INDEX(products!$A$2:$G$49, MATCH(orders!$D821, products!$A$2:$A$49, 0), MATCH(orders!L$1, products!$A$1:$G$1, 0))</f>
        <v>4.7549999999999999</v>
      </c>
      <c r="M821" s="10">
        <f t="shared" si="12"/>
        <v>4.7549999999999999</v>
      </c>
      <c r="N821" t="str" cm="1">
        <f t="array" ref="N821">_xlfn.IFS(I821 = "Exc", "Excelsa", I821 = "Ara", "Arabica", I821 = "Lib","Liberica",I821 = "Rob", "Robusta")</f>
        <v>Liberica</v>
      </c>
      <c r="O821" t="str" cm="1">
        <f t="array" ref="O821">_xlfn.IFS(J821 = "M", "Medium", J821 = "L", "Light", J821 = "D","Dark")</f>
        <v>Light</v>
      </c>
      <c r="P821" t="str">
        <f>_xlfn.XLOOKUP(Orders[[#This Row],[Customer ID]], customers!$A$2:$A$1001, customers!$I$2:$I$1001, "", 0)</f>
        <v>Yes</v>
      </c>
    </row>
    <row r="822" spans="1:16" x14ac:dyDescent="0.3">
      <c r="A822" s="2" t="s">
        <v>5123</v>
      </c>
      <c r="B822" s="8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INDEX(products!$A$2:$G$49, MATCH(orders!$D822, products!$A$2:$A$49, 0), MATCH(orders!I$1, products!$A$1:$G$1, 0))</f>
        <v>Exc</v>
      </c>
      <c r="J822" t="str">
        <f>INDEX(products!$A$2:$G$49, MATCH(orders!$D822, products!$A$2:$A$49, 0), MATCH(orders!J$1, products!$A$1:$G$1, 0))</f>
        <v>M</v>
      </c>
      <c r="K822" s="1">
        <f>INDEX(products!$A$2:$G$49, MATCH(orders!$D822, products!$A$2:$A$49, 0), MATCH(orders!K$1, products!$A$1:$G$1, 0))</f>
        <v>1</v>
      </c>
      <c r="L822" s="5">
        <f>INDEX(products!$A$2:$G$49, MATCH(orders!$D822, products!$A$2:$A$49, 0), MATCH(orders!L$1, products!$A$1:$G$1, 0))</f>
        <v>13.75</v>
      </c>
      <c r="M822" s="10">
        <f t="shared" si="12"/>
        <v>55</v>
      </c>
      <c r="N822" t="str" cm="1">
        <f t="array" ref="N822">_xlfn.IFS(I822 = "Exc", "Excelsa", I822 = "Ara", "Arabica", I822 = "Lib","Liberica",I822 = "Rob", "Robusta")</f>
        <v>Excelsa</v>
      </c>
      <c r="O822" t="str" cm="1">
        <f t="array" ref="O822">_xlfn.IFS(J822 = "M", "Medium", J822 = "L", "Light", J822 = "D","Dark")</f>
        <v>Medium</v>
      </c>
      <c r="P822" t="str">
        <f>_xlfn.XLOOKUP(Orders[[#This Row],[Customer ID]], customers!$A$2:$A$1001, customers!$I$2:$I$1001, "", 0)</f>
        <v>Yes</v>
      </c>
    </row>
    <row r="823" spans="1:16" x14ac:dyDescent="0.3">
      <c r="A823" s="2" t="s">
        <v>5129</v>
      </c>
      <c r="B823" s="8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INDEX(products!$A$2:$G$49, MATCH(orders!$D823, products!$A$2:$A$49, 0), MATCH(orders!I$1, products!$A$1:$G$1, 0))</f>
        <v>Rob</v>
      </c>
      <c r="J823" t="str">
        <f>INDEX(products!$A$2:$G$49, MATCH(orders!$D823, products!$A$2:$A$49, 0), MATCH(orders!J$1, products!$A$1:$G$1, 0))</f>
        <v>D</v>
      </c>
      <c r="K823" s="1">
        <f>INDEX(products!$A$2:$G$49, MATCH(orders!$D823, products!$A$2:$A$49, 0), MATCH(orders!K$1, products!$A$1:$G$1, 0))</f>
        <v>0.5</v>
      </c>
      <c r="L823" s="5">
        <f>INDEX(products!$A$2:$G$49, MATCH(orders!$D823, products!$A$2:$A$49, 0), MATCH(orders!L$1, products!$A$1:$G$1, 0))</f>
        <v>5.3699999999999992</v>
      </c>
      <c r="M823" s="10">
        <f t="shared" si="12"/>
        <v>26.849999999999994</v>
      </c>
      <c r="N823" t="str" cm="1">
        <f t="array" ref="N823">_xlfn.IFS(I823 = "Exc", "Excelsa", I823 = "Ara", "Arabica", I823 = "Lib","Liberica",I823 = "Rob", "Robusta")</f>
        <v>Robusta</v>
      </c>
      <c r="O823" t="str" cm="1">
        <f t="array" ref="O823">_xlfn.IFS(J823 = "M", "Medium", J823 = "L", "Light", J823 = "D","Dark")</f>
        <v>Dark</v>
      </c>
      <c r="P823" t="str">
        <f>_xlfn.XLOOKUP(Orders[[#This Row],[Customer ID]], customers!$A$2:$A$1001, customers!$I$2:$I$1001, "", 0)</f>
        <v>No</v>
      </c>
    </row>
    <row r="824" spans="1:16" x14ac:dyDescent="0.3">
      <c r="A824" s="2" t="s">
        <v>5135</v>
      </c>
      <c r="B824" s="8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INDEX(products!$A$2:$G$49, MATCH(orders!$D824, products!$A$2:$A$49, 0), MATCH(orders!I$1, products!$A$1:$G$1, 0))</f>
        <v>Exc</v>
      </c>
      <c r="J824" t="str">
        <f>INDEX(products!$A$2:$G$49, MATCH(orders!$D824, products!$A$2:$A$49, 0), MATCH(orders!J$1, products!$A$1:$G$1, 0))</f>
        <v>L</v>
      </c>
      <c r="K824" s="1">
        <f>INDEX(products!$A$2:$G$49, MATCH(orders!$D824, products!$A$2:$A$49, 0), MATCH(orders!K$1, products!$A$1:$G$1, 0))</f>
        <v>2.5</v>
      </c>
      <c r="L824" s="5">
        <f>INDEX(products!$A$2:$G$49, MATCH(orders!$D824, products!$A$2:$A$49, 0), MATCH(orders!L$1, products!$A$1:$G$1, 0))</f>
        <v>34.154999999999994</v>
      </c>
      <c r="M824" s="10">
        <f t="shared" si="12"/>
        <v>136.61999999999998</v>
      </c>
      <c r="N824" t="str" cm="1">
        <f t="array" ref="N824">_xlfn.IFS(I824 = "Exc", "Excelsa", I824 = "Ara", "Arabica", I824 = "Lib","Liberica",I824 = "Rob", "Robusta")</f>
        <v>Excelsa</v>
      </c>
      <c r="O824" t="str" cm="1">
        <f t="array" ref="O824">_xlfn.IFS(J824 = "M", "Medium", J824 = "L", "Light", J824 = "D","Dark")</f>
        <v>Light</v>
      </c>
      <c r="P824" t="str">
        <f>_xlfn.XLOOKUP(Orders[[#This Row],[Customer ID]], customers!$A$2:$A$1001, customers!$I$2:$I$1001, "", 0)</f>
        <v>No</v>
      </c>
    </row>
    <row r="825" spans="1:16" x14ac:dyDescent="0.3">
      <c r="A825" s="2" t="s">
        <v>5141</v>
      </c>
      <c r="B825" s="8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INDEX(products!$A$2:$G$49, MATCH(orders!$D825, products!$A$2:$A$49, 0), MATCH(orders!I$1, products!$A$1:$G$1, 0))</f>
        <v>Lib</v>
      </c>
      <c r="J825" t="str">
        <f>INDEX(products!$A$2:$G$49, MATCH(orders!$D825, products!$A$2:$A$49, 0), MATCH(orders!J$1, products!$A$1:$G$1, 0))</f>
        <v>L</v>
      </c>
      <c r="K825" s="1">
        <f>INDEX(products!$A$2:$G$49, MATCH(orders!$D825, products!$A$2:$A$49, 0), MATCH(orders!K$1, products!$A$1:$G$1, 0))</f>
        <v>1</v>
      </c>
      <c r="L825" s="5">
        <f>INDEX(products!$A$2:$G$49, MATCH(orders!$D825, products!$A$2:$A$49, 0), MATCH(orders!L$1, products!$A$1:$G$1, 0))</f>
        <v>15.85</v>
      </c>
      <c r="M825" s="10">
        <f t="shared" si="12"/>
        <v>47.55</v>
      </c>
      <c r="N825" t="str" cm="1">
        <f t="array" ref="N825">_xlfn.IFS(I825 = "Exc", "Excelsa", I825 = "Ara", "Arabica", I825 = "Lib","Liberica",I825 = "Rob", "Robusta")</f>
        <v>Liberica</v>
      </c>
      <c r="O825" t="str" cm="1">
        <f t="array" ref="O825">_xlfn.IFS(J825 = "M", "Medium", J825 = "L", "Light", J825 = "D","Dark")</f>
        <v>Light</v>
      </c>
      <c r="P825" t="str">
        <f>_xlfn.XLOOKUP(Orders[[#This Row],[Customer ID]], customers!$A$2:$A$1001, customers!$I$2:$I$1001, "", 0)</f>
        <v>Yes</v>
      </c>
    </row>
    <row r="826" spans="1:16" x14ac:dyDescent="0.3">
      <c r="A826" s="2" t="s">
        <v>5147</v>
      </c>
      <c r="B826" s="8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INDEX(products!$A$2:$G$49, MATCH(orders!$D826, products!$A$2:$A$49, 0), MATCH(orders!I$1, products!$A$1:$G$1, 0))</f>
        <v>Ara</v>
      </c>
      <c r="J826" t="str">
        <f>INDEX(products!$A$2:$G$49, MATCH(orders!$D826, products!$A$2:$A$49, 0), MATCH(orders!J$1, products!$A$1:$G$1, 0))</f>
        <v>M</v>
      </c>
      <c r="K826" s="1">
        <f>INDEX(products!$A$2:$G$49, MATCH(orders!$D826, products!$A$2:$A$49, 0), MATCH(orders!K$1, products!$A$1:$G$1, 0))</f>
        <v>0.2</v>
      </c>
      <c r="L826" s="5">
        <f>INDEX(products!$A$2:$G$49, MATCH(orders!$D826, products!$A$2:$A$49, 0), MATCH(orders!L$1, products!$A$1:$G$1, 0))</f>
        <v>3.375</v>
      </c>
      <c r="M826" s="10">
        <f t="shared" si="12"/>
        <v>16.875</v>
      </c>
      <c r="N826" t="str" cm="1">
        <f t="array" ref="N826">_xlfn.IFS(I826 = "Exc", "Excelsa", I826 = "Ara", "Arabica", I826 = "Lib","Liberica",I826 = "Rob", "Robusta")</f>
        <v>Arabica</v>
      </c>
      <c r="O826" t="str" cm="1">
        <f t="array" ref="O826">_xlfn.IFS(J826 = "M", "Medium", J826 = "L", "Light", J826 = "D","Dark")</f>
        <v>Medium</v>
      </c>
      <c r="P826" t="str">
        <f>_xlfn.XLOOKUP(Orders[[#This Row],[Customer ID]], customers!$A$2:$A$1001, customers!$I$2:$I$1001, "", 0)</f>
        <v>Yes</v>
      </c>
    </row>
    <row r="827" spans="1:16" x14ac:dyDescent="0.3">
      <c r="A827" s="2" t="s">
        <v>5152</v>
      </c>
      <c r="B827" s="8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INDEX(products!$A$2:$G$49, MATCH(orders!$D827, products!$A$2:$A$49, 0), MATCH(orders!I$1, products!$A$1:$G$1, 0))</f>
        <v>Ara</v>
      </c>
      <c r="J827" t="str">
        <f>INDEX(products!$A$2:$G$49, MATCH(orders!$D827, products!$A$2:$A$49, 0), MATCH(orders!J$1, products!$A$1:$G$1, 0))</f>
        <v>D</v>
      </c>
      <c r="K827" s="1">
        <f>INDEX(products!$A$2:$G$49, MATCH(orders!$D827, products!$A$2:$A$49, 0), MATCH(orders!K$1, products!$A$1:$G$1, 0))</f>
        <v>1</v>
      </c>
      <c r="L827" s="5">
        <f>INDEX(products!$A$2:$G$49, MATCH(orders!$D827, products!$A$2:$A$49, 0), MATCH(orders!L$1, products!$A$1:$G$1, 0))</f>
        <v>9.9499999999999993</v>
      </c>
      <c r="M827" s="10">
        <f t="shared" si="12"/>
        <v>29.849999999999998</v>
      </c>
      <c r="N827" t="str" cm="1">
        <f t="array" ref="N827">_xlfn.IFS(I827 = "Exc", "Excelsa", I827 = "Ara", "Arabica", I827 = "Lib","Liberica",I827 = "Rob", "Robusta")</f>
        <v>Arabica</v>
      </c>
      <c r="O827" t="str" cm="1">
        <f t="array" ref="O827">_xlfn.IFS(J827 = "M", "Medium", J827 = "L", "Light", J827 = "D","Dark")</f>
        <v>Dark</v>
      </c>
      <c r="P827" t="str">
        <f>_xlfn.XLOOKUP(Orders[[#This Row],[Customer ID]], customers!$A$2:$A$1001, customers!$I$2:$I$1001, "", 0)</f>
        <v>Yes</v>
      </c>
    </row>
    <row r="828" spans="1:16" x14ac:dyDescent="0.3">
      <c r="A828" s="2" t="s">
        <v>5158</v>
      </c>
      <c r="B828" s="8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INDEX(products!$A$2:$G$49, MATCH(orders!$D828, products!$A$2:$A$49, 0), MATCH(orders!I$1, products!$A$1:$G$1, 0))</f>
        <v>Exc</v>
      </c>
      <c r="J828" t="str">
        <f>INDEX(products!$A$2:$G$49, MATCH(orders!$D828, products!$A$2:$A$49, 0), MATCH(orders!J$1, products!$A$1:$G$1, 0))</f>
        <v>M</v>
      </c>
      <c r="K828" s="1">
        <f>INDEX(products!$A$2:$G$49, MATCH(orders!$D828, products!$A$2:$A$49, 0), MATCH(orders!K$1, products!$A$1:$G$1, 0))</f>
        <v>0.5</v>
      </c>
      <c r="L828" s="5">
        <f>INDEX(products!$A$2:$G$49, MATCH(orders!$D828, products!$A$2:$A$49, 0), MATCH(orders!L$1, products!$A$1:$G$1, 0))</f>
        <v>8.25</v>
      </c>
      <c r="M828" s="10">
        <f t="shared" si="12"/>
        <v>41.25</v>
      </c>
      <c r="N828" t="str" cm="1">
        <f t="array" ref="N828">_xlfn.IFS(I828 = "Exc", "Excelsa", I828 = "Ara", "Arabica", I828 = "Lib","Liberica",I828 = "Rob", "Robusta")</f>
        <v>Excelsa</v>
      </c>
      <c r="O828" t="str" cm="1">
        <f t="array" ref="O828">_xlfn.IFS(J828 = "M", "Medium", J828 = "L", "Light", J828 = "D","Dark")</f>
        <v>Medium</v>
      </c>
      <c r="P828" t="str">
        <f>_xlfn.XLOOKUP(Orders[[#This Row],[Customer ID]], customers!$A$2:$A$1001, customers!$I$2:$I$1001, "", 0)</f>
        <v>Yes</v>
      </c>
    </row>
    <row r="829" spans="1:16" x14ac:dyDescent="0.3">
      <c r="A829" s="2" t="s">
        <v>5164</v>
      </c>
      <c r="B829" s="8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INDEX(products!$A$2:$G$49, MATCH(orders!$D829, products!$A$2:$A$49, 0), MATCH(orders!I$1, products!$A$1:$G$1, 0))</f>
        <v>Exc</v>
      </c>
      <c r="J829" t="str">
        <f>INDEX(products!$A$2:$G$49, MATCH(orders!$D829, products!$A$2:$A$49, 0), MATCH(orders!J$1, products!$A$1:$G$1, 0))</f>
        <v>M</v>
      </c>
      <c r="K829" s="1">
        <f>INDEX(products!$A$2:$G$49, MATCH(orders!$D829, products!$A$2:$A$49, 0), MATCH(orders!K$1, products!$A$1:$G$1, 0))</f>
        <v>0.2</v>
      </c>
      <c r="L829" s="5">
        <f>INDEX(products!$A$2:$G$49, MATCH(orders!$D829, products!$A$2:$A$49, 0), MATCH(orders!L$1, products!$A$1:$G$1, 0))</f>
        <v>4.125</v>
      </c>
      <c r="M829" s="10">
        <f t="shared" si="12"/>
        <v>20.625</v>
      </c>
      <c r="N829" t="str" cm="1">
        <f t="array" ref="N829">_xlfn.IFS(I829 = "Exc", "Excelsa", I829 = "Ara", "Arabica", I829 = "Lib","Liberica",I829 = "Rob", "Robusta")</f>
        <v>Excelsa</v>
      </c>
      <c r="O829" t="str" cm="1">
        <f t="array" ref="O829">_xlfn.IFS(J829 = "M", "Medium", J829 = "L", "Light", J829 = "D","Dark")</f>
        <v>Medium</v>
      </c>
      <c r="P829" t="str">
        <f>_xlfn.XLOOKUP(Orders[[#This Row],[Customer ID]], customers!$A$2:$A$1001, customers!$I$2:$I$1001, "", 0)</f>
        <v>No</v>
      </c>
    </row>
    <row r="830" spans="1:16" x14ac:dyDescent="0.3">
      <c r="A830" s="2" t="s">
        <v>5170</v>
      </c>
      <c r="B830" s="8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INDEX(products!$A$2:$G$49, MATCH(orders!$D830, products!$A$2:$A$49, 0), MATCH(orders!I$1, products!$A$1:$G$1, 0))</f>
        <v>Ara</v>
      </c>
      <c r="J830" t="str">
        <f>INDEX(products!$A$2:$G$49, MATCH(orders!$D830, products!$A$2:$A$49, 0), MATCH(orders!J$1, products!$A$1:$G$1, 0))</f>
        <v>D</v>
      </c>
      <c r="K830" s="1">
        <f>INDEX(products!$A$2:$G$49, MATCH(orders!$D830, products!$A$2:$A$49, 0), MATCH(orders!K$1, products!$A$1:$G$1, 0))</f>
        <v>2.5</v>
      </c>
      <c r="L830" s="5">
        <f>INDEX(products!$A$2:$G$49, MATCH(orders!$D830, products!$A$2:$A$49, 0), MATCH(orders!L$1, products!$A$1:$G$1, 0))</f>
        <v>22.884999999999998</v>
      </c>
      <c r="M830" s="10">
        <f t="shared" si="12"/>
        <v>137.31</v>
      </c>
      <c r="N830" t="str" cm="1">
        <f t="array" ref="N830">_xlfn.IFS(I830 = "Exc", "Excelsa", I830 = "Ara", "Arabica", I830 = "Lib","Liberica",I830 = "Rob", "Robusta")</f>
        <v>Arabica</v>
      </c>
      <c r="O830" t="str" cm="1">
        <f t="array" ref="O830">_xlfn.IFS(J830 = "M", "Medium", J830 = "L", "Light", J830 = "D","Dark")</f>
        <v>Dark</v>
      </c>
      <c r="P830" t="str">
        <f>_xlfn.XLOOKUP(Orders[[#This Row],[Customer ID]], customers!$A$2:$A$1001, customers!$I$2:$I$1001, "", 0)</f>
        <v>Yes</v>
      </c>
    </row>
    <row r="831" spans="1:16" x14ac:dyDescent="0.3">
      <c r="A831" s="2" t="s">
        <v>5176</v>
      </c>
      <c r="B831" s="8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INDEX(products!$A$2:$G$49, MATCH(orders!$D831, products!$A$2:$A$49, 0), MATCH(orders!I$1, products!$A$1:$G$1, 0))</f>
        <v>Ara</v>
      </c>
      <c r="J831" t="str">
        <f>INDEX(products!$A$2:$G$49, MATCH(orders!$D831, products!$A$2:$A$49, 0), MATCH(orders!J$1, products!$A$1:$G$1, 0))</f>
        <v>D</v>
      </c>
      <c r="K831" s="1">
        <f>INDEX(products!$A$2:$G$49, MATCH(orders!$D831, products!$A$2:$A$49, 0), MATCH(orders!K$1, products!$A$1:$G$1, 0))</f>
        <v>0.2</v>
      </c>
      <c r="L831" s="5">
        <f>INDEX(products!$A$2:$G$49, MATCH(orders!$D831, products!$A$2:$A$49, 0), MATCH(orders!L$1, products!$A$1:$G$1, 0))</f>
        <v>2.9849999999999999</v>
      </c>
      <c r="M831" s="10">
        <f t="shared" si="12"/>
        <v>2.9849999999999999</v>
      </c>
      <c r="N831" t="str" cm="1">
        <f t="array" ref="N831">_xlfn.IFS(I831 = "Exc", "Excelsa", I831 = "Ara", "Arabica", I831 = "Lib","Liberica",I831 = "Rob", "Robusta")</f>
        <v>Arabica</v>
      </c>
      <c r="O831" t="str" cm="1">
        <f t="array" ref="O831">_xlfn.IFS(J831 = "M", "Medium", J831 = "L", "Light", J831 = "D","Dark")</f>
        <v>Dark</v>
      </c>
      <c r="P831" t="str">
        <f>_xlfn.XLOOKUP(Orders[[#This Row],[Customer ID]], customers!$A$2:$A$1001, customers!$I$2:$I$1001, "", 0)</f>
        <v>No</v>
      </c>
    </row>
    <row r="832" spans="1:16" x14ac:dyDescent="0.3">
      <c r="A832" s="2" t="s">
        <v>5182</v>
      </c>
      <c r="B832" s="8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INDEX(products!$A$2:$G$49, MATCH(orders!$D832, products!$A$2:$A$49, 0), MATCH(orders!I$1, products!$A$1:$G$1, 0))</f>
        <v>Exc</v>
      </c>
      <c r="J832" t="str">
        <f>INDEX(products!$A$2:$G$49, MATCH(orders!$D832, products!$A$2:$A$49, 0), MATCH(orders!J$1, products!$A$1:$G$1, 0))</f>
        <v>M</v>
      </c>
      <c r="K832" s="1">
        <f>INDEX(products!$A$2:$G$49, MATCH(orders!$D832, products!$A$2:$A$49, 0), MATCH(orders!K$1, products!$A$1:$G$1, 0))</f>
        <v>1</v>
      </c>
      <c r="L832" s="5">
        <f>INDEX(products!$A$2:$G$49, MATCH(orders!$D832, products!$A$2:$A$49, 0), MATCH(orders!L$1, products!$A$1:$G$1, 0))</f>
        <v>13.75</v>
      </c>
      <c r="M832" s="10">
        <f t="shared" si="12"/>
        <v>27.5</v>
      </c>
      <c r="N832" t="str" cm="1">
        <f t="array" ref="N832">_xlfn.IFS(I832 = "Exc", "Excelsa", I832 = "Ara", "Arabica", I832 = "Lib","Liberica",I832 = "Rob", "Robusta")</f>
        <v>Excelsa</v>
      </c>
      <c r="O832" t="str" cm="1">
        <f t="array" ref="O832">_xlfn.IFS(J832 = "M", "Medium", J832 = "L", "Light", J832 = "D","Dark")</f>
        <v>Medium</v>
      </c>
      <c r="P832" t="str">
        <f>_xlfn.XLOOKUP(Orders[[#This Row],[Customer ID]], customers!$A$2:$A$1001, customers!$I$2:$I$1001, "", 0)</f>
        <v>No</v>
      </c>
    </row>
    <row r="833" spans="1:16" x14ac:dyDescent="0.3">
      <c r="A833" s="2" t="s">
        <v>5182</v>
      </c>
      <c r="B833" s="8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INDEX(products!$A$2:$G$49, MATCH(orders!$D833, products!$A$2:$A$49, 0), MATCH(orders!I$1, products!$A$1:$G$1, 0))</f>
        <v>Ara</v>
      </c>
      <c r="J833" t="str">
        <f>INDEX(products!$A$2:$G$49, MATCH(orders!$D833, products!$A$2:$A$49, 0), MATCH(orders!J$1, products!$A$1:$G$1, 0))</f>
        <v>D</v>
      </c>
      <c r="K833" s="1">
        <f>INDEX(products!$A$2:$G$49, MATCH(orders!$D833, products!$A$2:$A$49, 0), MATCH(orders!K$1, products!$A$1:$G$1, 0))</f>
        <v>0.2</v>
      </c>
      <c r="L833" s="5">
        <f>INDEX(products!$A$2:$G$49, MATCH(orders!$D833, products!$A$2:$A$49, 0), MATCH(orders!L$1, products!$A$1:$G$1, 0))</f>
        <v>2.9849999999999999</v>
      </c>
      <c r="M833" s="10">
        <f t="shared" si="12"/>
        <v>5.97</v>
      </c>
      <c r="N833" t="str" cm="1">
        <f t="array" ref="N833">_xlfn.IFS(I833 = "Exc", "Excelsa", I833 = "Ara", "Arabica", I833 = "Lib","Liberica",I833 = "Rob", "Robusta")</f>
        <v>Arabica</v>
      </c>
      <c r="O833" t="str" cm="1">
        <f t="array" ref="O833">_xlfn.IFS(J833 = "M", "Medium", J833 = "L", "Light", J833 = "D","Dark")</f>
        <v>Dark</v>
      </c>
      <c r="P833" t="str">
        <f>_xlfn.XLOOKUP(Orders[[#This Row],[Customer ID]], customers!$A$2:$A$1001, customers!$I$2:$I$1001, "", 0)</f>
        <v>No</v>
      </c>
    </row>
    <row r="834" spans="1:16" x14ac:dyDescent="0.3">
      <c r="A834" s="2" t="s">
        <v>5193</v>
      </c>
      <c r="B834" s="8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INDEX(products!$A$2:$G$49, MATCH(orders!$D834, products!$A$2:$A$49, 0), MATCH(orders!I$1, products!$A$1:$G$1, 0))</f>
        <v>Rob</v>
      </c>
      <c r="J834" t="str">
        <f>INDEX(products!$A$2:$G$49, MATCH(orders!$D834, products!$A$2:$A$49, 0), MATCH(orders!J$1, products!$A$1:$G$1, 0))</f>
        <v>M</v>
      </c>
      <c r="K834" s="1">
        <f>INDEX(products!$A$2:$G$49, MATCH(orders!$D834, products!$A$2:$A$49, 0), MATCH(orders!K$1, products!$A$1:$G$1, 0))</f>
        <v>1</v>
      </c>
      <c r="L834" s="5">
        <f>INDEX(products!$A$2:$G$49, MATCH(orders!$D834, products!$A$2:$A$49, 0), MATCH(orders!L$1, products!$A$1:$G$1, 0))</f>
        <v>9.9499999999999993</v>
      </c>
      <c r="M834" s="10">
        <f t="shared" si="12"/>
        <v>59.699999999999996</v>
      </c>
      <c r="N834" t="str" cm="1">
        <f t="array" ref="N834">_xlfn.IFS(I834 = "Exc", "Excelsa", I834 = "Ara", "Arabica", I834 = "Lib","Liberica",I834 = "Rob", "Robusta")</f>
        <v>Robusta</v>
      </c>
      <c r="O834" t="str" cm="1">
        <f t="array" ref="O834">_xlfn.IFS(J834 = "M", "Medium", J834 = "L", "Light", J834 = "D","Dark")</f>
        <v>Medium</v>
      </c>
      <c r="P834" t="str">
        <f>_xlfn.XLOOKUP(Orders[[#This Row],[Customer ID]], customers!$A$2:$A$1001, customers!$I$2:$I$1001, "", 0)</f>
        <v>No</v>
      </c>
    </row>
    <row r="835" spans="1:16" x14ac:dyDescent="0.3">
      <c r="A835" s="2" t="s">
        <v>5199</v>
      </c>
      <c r="B835" s="8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INDEX(products!$A$2:$G$49, MATCH(orders!$D835, products!$A$2:$A$49, 0), MATCH(orders!I$1, products!$A$1:$G$1, 0))</f>
        <v>Rob</v>
      </c>
      <c r="J835" t="str">
        <f>INDEX(products!$A$2:$G$49, MATCH(orders!$D835, products!$A$2:$A$49, 0), MATCH(orders!J$1, products!$A$1:$G$1, 0))</f>
        <v>D</v>
      </c>
      <c r="K835" s="1">
        <f>INDEX(products!$A$2:$G$49, MATCH(orders!$D835, products!$A$2:$A$49, 0), MATCH(orders!K$1, products!$A$1:$G$1, 0))</f>
        <v>2.5</v>
      </c>
      <c r="L835" s="5">
        <f>INDEX(products!$A$2:$G$49, MATCH(orders!$D835, products!$A$2:$A$49, 0), MATCH(orders!L$1, products!$A$1:$G$1, 0))</f>
        <v>20.584999999999997</v>
      </c>
      <c r="M835" s="10">
        <f t="shared" ref="M835:M898" si="13">L835*E835</f>
        <v>82.339999999999989</v>
      </c>
      <c r="N835" t="str" cm="1">
        <f t="array" ref="N835">_xlfn.IFS(I835 = "Exc", "Excelsa", I835 = "Ara", "Arabica", I835 = "Lib","Liberica",I835 = "Rob", "Robusta")</f>
        <v>Robusta</v>
      </c>
      <c r="O835" t="str" cm="1">
        <f t="array" ref="O835">_xlfn.IFS(J835 = "M", "Medium", J835 = "L", "Light", J835 = "D","Dark")</f>
        <v>Dark</v>
      </c>
      <c r="P835" t="str">
        <f>_xlfn.XLOOKUP(Orders[[#This Row],[Customer ID]], customers!$A$2:$A$1001, customers!$I$2:$I$1001, "", 0)</f>
        <v>Yes</v>
      </c>
    </row>
    <row r="836" spans="1:16" x14ac:dyDescent="0.3">
      <c r="A836" s="2" t="s">
        <v>5205</v>
      </c>
      <c r="B836" s="8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INDEX(products!$A$2:$G$49, MATCH(orders!$D836, products!$A$2:$A$49, 0), MATCH(orders!I$1, products!$A$1:$G$1, 0))</f>
        <v>Ara</v>
      </c>
      <c r="J836" t="str">
        <f>INDEX(products!$A$2:$G$49, MATCH(orders!$D836, products!$A$2:$A$49, 0), MATCH(orders!J$1, products!$A$1:$G$1, 0))</f>
        <v>D</v>
      </c>
      <c r="K836" s="1">
        <f>INDEX(products!$A$2:$G$49, MATCH(orders!$D836, products!$A$2:$A$49, 0), MATCH(orders!K$1, products!$A$1:$G$1, 0))</f>
        <v>2.5</v>
      </c>
      <c r="L836" s="5">
        <f>INDEX(products!$A$2:$G$49, MATCH(orders!$D836, products!$A$2:$A$49, 0), MATCH(orders!L$1, products!$A$1:$G$1, 0))</f>
        <v>22.884999999999998</v>
      </c>
      <c r="M836" s="10">
        <f t="shared" si="13"/>
        <v>22.884999999999998</v>
      </c>
      <c r="N836" t="str" cm="1">
        <f t="array" ref="N836">_xlfn.IFS(I836 = "Exc", "Excelsa", I836 = "Ara", "Arabica", I836 = "Lib","Liberica",I836 = "Rob", "Robusta")</f>
        <v>Arabica</v>
      </c>
      <c r="O836" t="str" cm="1">
        <f t="array" ref="O836">_xlfn.IFS(J836 = "M", "Medium", J836 = "L", "Light", J836 = "D","Dark")</f>
        <v>Dark</v>
      </c>
      <c r="P836" t="str">
        <f>_xlfn.XLOOKUP(Orders[[#This Row],[Customer ID]], customers!$A$2:$A$1001, customers!$I$2:$I$1001, "", 0)</f>
        <v>No</v>
      </c>
    </row>
    <row r="837" spans="1:16" x14ac:dyDescent="0.3">
      <c r="A837" s="2" t="s">
        <v>5211</v>
      </c>
      <c r="B837" s="8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INDEX(products!$A$2:$G$49, MATCH(orders!$D837, products!$A$2:$A$49, 0), MATCH(orders!I$1, products!$A$1:$G$1, 0))</f>
        <v>Exc</v>
      </c>
      <c r="J837" t="str">
        <f>INDEX(products!$A$2:$G$49, MATCH(orders!$D837, products!$A$2:$A$49, 0), MATCH(orders!J$1, products!$A$1:$G$1, 0))</f>
        <v>L</v>
      </c>
      <c r="K837" s="1">
        <f>INDEX(products!$A$2:$G$49, MATCH(orders!$D837, products!$A$2:$A$49, 0), MATCH(orders!K$1, products!$A$1:$G$1, 0))</f>
        <v>0.5</v>
      </c>
      <c r="L837" s="5">
        <f>INDEX(products!$A$2:$G$49, MATCH(orders!$D837, products!$A$2:$A$49, 0), MATCH(orders!L$1, products!$A$1:$G$1, 0))</f>
        <v>8.91</v>
      </c>
      <c r="M837" s="10">
        <f t="shared" si="13"/>
        <v>8.91</v>
      </c>
      <c r="N837" t="str" cm="1">
        <f t="array" ref="N837">_xlfn.IFS(I837 = "Exc", "Excelsa", I837 = "Ara", "Arabica", I837 = "Lib","Liberica",I837 = "Rob", "Robusta")</f>
        <v>Excelsa</v>
      </c>
      <c r="O837" t="str" cm="1">
        <f t="array" ref="O837">_xlfn.IFS(J837 = "M", "Medium", J837 = "L", "Light", J837 = "D","Dark")</f>
        <v>Light</v>
      </c>
      <c r="P837" t="str">
        <f>_xlfn.XLOOKUP(Orders[[#This Row],[Customer ID]], customers!$A$2:$A$1001, customers!$I$2:$I$1001, "", 0)</f>
        <v>Yes</v>
      </c>
    </row>
    <row r="838" spans="1:16" x14ac:dyDescent="0.3">
      <c r="A838" s="2" t="s">
        <v>5216</v>
      </c>
      <c r="B838" s="8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INDEX(products!$A$2:$G$49, MATCH(orders!$D838, products!$A$2:$A$49, 0), MATCH(orders!I$1, products!$A$1:$G$1, 0))</f>
        <v>Ara</v>
      </c>
      <c r="J838" t="str">
        <f>INDEX(products!$A$2:$G$49, MATCH(orders!$D838, products!$A$2:$A$49, 0), MATCH(orders!J$1, products!$A$1:$G$1, 0))</f>
        <v>D</v>
      </c>
      <c r="K838" s="1">
        <f>INDEX(products!$A$2:$G$49, MATCH(orders!$D838, products!$A$2:$A$49, 0), MATCH(orders!K$1, products!$A$1:$G$1, 0))</f>
        <v>0.2</v>
      </c>
      <c r="L838" s="5">
        <f>INDEX(products!$A$2:$G$49, MATCH(orders!$D838, products!$A$2:$A$49, 0), MATCH(orders!L$1, products!$A$1:$G$1, 0))</f>
        <v>2.9849999999999999</v>
      </c>
      <c r="M838" s="10">
        <f t="shared" si="13"/>
        <v>11.94</v>
      </c>
      <c r="N838" t="str" cm="1">
        <f t="array" ref="N838">_xlfn.IFS(I838 = "Exc", "Excelsa", I838 = "Ara", "Arabica", I838 = "Lib","Liberica",I838 = "Rob", "Robusta")</f>
        <v>Arabica</v>
      </c>
      <c r="O838" t="str" cm="1">
        <f t="array" ref="O838">_xlfn.IFS(J838 = "M", "Medium", J838 = "L", "Light", J838 = "D","Dark")</f>
        <v>Dark</v>
      </c>
      <c r="P838" t="str">
        <f>_xlfn.XLOOKUP(Orders[[#This Row],[Customer ID]], customers!$A$2:$A$1001, customers!$I$2:$I$1001, "", 0)</f>
        <v>No</v>
      </c>
    </row>
    <row r="839" spans="1:16" x14ac:dyDescent="0.3">
      <c r="A839" s="2" t="s">
        <v>5222</v>
      </c>
      <c r="B839" s="8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INDEX(products!$A$2:$G$49, MATCH(orders!$D839, products!$A$2:$A$49, 0), MATCH(orders!I$1, products!$A$1:$G$1, 0))</f>
        <v>Lib</v>
      </c>
      <c r="J839" t="str">
        <f>INDEX(products!$A$2:$G$49, MATCH(orders!$D839, products!$A$2:$A$49, 0), MATCH(orders!J$1, products!$A$1:$G$1, 0))</f>
        <v>M</v>
      </c>
      <c r="K839" s="1">
        <f>INDEX(products!$A$2:$G$49, MATCH(orders!$D839, products!$A$2:$A$49, 0), MATCH(orders!K$1, products!$A$1:$G$1, 0))</f>
        <v>2.5</v>
      </c>
      <c r="L839" s="5">
        <f>INDEX(products!$A$2:$G$49, MATCH(orders!$D839, products!$A$2:$A$49, 0), MATCH(orders!L$1, products!$A$1:$G$1, 0))</f>
        <v>33.464999999999996</v>
      </c>
      <c r="M839" s="10">
        <f t="shared" si="13"/>
        <v>100.39499999999998</v>
      </c>
      <c r="N839" t="str" cm="1">
        <f t="array" ref="N839">_xlfn.IFS(I839 = "Exc", "Excelsa", I839 = "Ara", "Arabica", I839 = "Lib","Liberica",I839 = "Rob", "Robusta")</f>
        <v>Liberica</v>
      </c>
      <c r="O839" t="str" cm="1">
        <f t="array" ref="O839">_xlfn.IFS(J839 = "M", "Medium", J839 = "L", "Light", J839 = "D","Dark")</f>
        <v>Medium</v>
      </c>
      <c r="P839" t="str">
        <f>_xlfn.XLOOKUP(Orders[[#This Row],[Customer ID]], customers!$A$2:$A$1001, customers!$I$2:$I$1001, "", 0)</f>
        <v>No</v>
      </c>
    </row>
    <row r="840" spans="1:16" x14ac:dyDescent="0.3">
      <c r="A840" s="2" t="s">
        <v>5228</v>
      </c>
      <c r="B840" s="8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INDEX(products!$A$2:$G$49, MATCH(orders!$D840, products!$A$2:$A$49, 0), MATCH(orders!I$1, products!$A$1:$G$1, 0))</f>
        <v>Ara</v>
      </c>
      <c r="J840" t="str">
        <f>INDEX(products!$A$2:$G$49, MATCH(orders!$D840, products!$A$2:$A$49, 0), MATCH(orders!J$1, products!$A$1:$G$1, 0))</f>
        <v>D</v>
      </c>
      <c r="K840" s="1">
        <f>INDEX(products!$A$2:$G$49, MATCH(orders!$D840, products!$A$2:$A$49, 0), MATCH(orders!K$1, products!$A$1:$G$1, 0))</f>
        <v>2.5</v>
      </c>
      <c r="L840" s="5">
        <f>INDEX(products!$A$2:$G$49, MATCH(orders!$D840, products!$A$2:$A$49, 0), MATCH(orders!L$1, products!$A$1:$G$1, 0))</f>
        <v>22.884999999999998</v>
      </c>
      <c r="M840" s="10">
        <f t="shared" si="13"/>
        <v>114.42499999999998</v>
      </c>
      <c r="N840" t="str" cm="1">
        <f t="array" ref="N840">_xlfn.IFS(I840 = "Exc", "Excelsa", I840 = "Ara", "Arabica", I840 = "Lib","Liberica",I840 = "Rob", "Robusta")</f>
        <v>Arabica</v>
      </c>
      <c r="O840" t="str" cm="1">
        <f t="array" ref="O840">_xlfn.IFS(J840 = "M", "Medium", J840 = "L", "Light", J840 = "D","Dark")</f>
        <v>Dark</v>
      </c>
      <c r="P840" t="str">
        <f>_xlfn.XLOOKUP(Orders[[#This Row],[Customer ID]], customers!$A$2:$A$1001, customers!$I$2:$I$1001, "", 0)</f>
        <v>No</v>
      </c>
    </row>
    <row r="841" spans="1:16" x14ac:dyDescent="0.3">
      <c r="A841" s="2" t="s">
        <v>5234</v>
      </c>
      <c r="B841" s="8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INDEX(products!$A$2:$G$49, MATCH(orders!$D841, products!$A$2:$A$49, 0), MATCH(orders!I$1, products!$A$1:$G$1, 0))</f>
        <v>Exc</v>
      </c>
      <c r="J841" t="str">
        <f>INDEX(products!$A$2:$G$49, MATCH(orders!$D841, products!$A$2:$A$49, 0), MATCH(orders!J$1, products!$A$1:$G$1, 0))</f>
        <v>M</v>
      </c>
      <c r="K841" s="1">
        <f>INDEX(products!$A$2:$G$49, MATCH(orders!$D841, products!$A$2:$A$49, 0), MATCH(orders!K$1, products!$A$1:$G$1, 0))</f>
        <v>0.5</v>
      </c>
      <c r="L841" s="5">
        <f>INDEX(products!$A$2:$G$49, MATCH(orders!$D841, products!$A$2:$A$49, 0), MATCH(orders!L$1, products!$A$1:$G$1, 0))</f>
        <v>8.25</v>
      </c>
      <c r="M841" s="10">
        <f t="shared" si="13"/>
        <v>41.25</v>
      </c>
      <c r="N841" t="str" cm="1">
        <f t="array" ref="N841">_xlfn.IFS(I841 = "Exc", "Excelsa", I841 = "Ara", "Arabica", I841 = "Lib","Liberica",I841 = "Rob", "Robusta")</f>
        <v>Excelsa</v>
      </c>
      <c r="O841" t="str" cm="1">
        <f t="array" ref="O841">_xlfn.IFS(J841 = "M", "Medium", J841 = "L", "Light", J841 = "D","Dark")</f>
        <v>Medium</v>
      </c>
      <c r="P841" t="str">
        <f>_xlfn.XLOOKUP(Orders[[#This Row],[Customer ID]], customers!$A$2:$A$1001, customers!$I$2:$I$1001, "", 0)</f>
        <v>No</v>
      </c>
    </row>
    <row r="842" spans="1:16" x14ac:dyDescent="0.3">
      <c r="A842" s="2" t="s">
        <v>5240</v>
      </c>
      <c r="B842" s="8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INDEX(products!$A$2:$G$49, MATCH(orders!$D842, products!$A$2:$A$49, 0), MATCH(orders!I$1, products!$A$1:$G$1, 0))</f>
        <v>Rob</v>
      </c>
      <c r="J842" t="str">
        <f>INDEX(products!$A$2:$G$49, MATCH(orders!$D842, products!$A$2:$A$49, 0), MATCH(orders!J$1, products!$A$1:$G$1, 0))</f>
        <v>L</v>
      </c>
      <c r="K842" s="1">
        <f>INDEX(products!$A$2:$G$49, MATCH(orders!$D842, products!$A$2:$A$49, 0), MATCH(orders!K$1, products!$A$1:$G$1, 0))</f>
        <v>0.5</v>
      </c>
      <c r="L842" s="5">
        <f>INDEX(products!$A$2:$G$49, MATCH(orders!$D842, products!$A$2:$A$49, 0), MATCH(orders!L$1, products!$A$1:$G$1, 0))</f>
        <v>7.169999999999999</v>
      </c>
      <c r="M842" s="10">
        <f t="shared" si="13"/>
        <v>28.679999999999996</v>
      </c>
      <c r="N842" t="str" cm="1">
        <f t="array" ref="N842">_xlfn.IFS(I842 = "Exc", "Excelsa", I842 = "Ara", "Arabica", I842 = "Lib","Liberica",I842 = "Rob", "Robusta")</f>
        <v>Robusta</v>
      </c>
      <c r="O842" t="str" cm="1">
        <f t="array" ref="O842">_xlfn.IFS(J842 = "M", "Medium", J842 = "L", "Light", J842 = "D","Dark")</f>
        <v>Light</v>
      </c>
      <c r="P842" t="str">
        <f>_xlfn.XLOOKUP(Orders[[#This Row],[Customer ID]], customers!$A$2:$A$1001, customers!$I$2:$I$1001, "", 0)</f>
        <v>Yes</v>
      </c>
    </row>
    <row r="843" spans="1:16" x14ac:dyDescent="0.3">
      <c r="A843" s="2" t="s">
        <v>5246</v>
      </c>
      <c r="B843" s="8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INDEX(products!$A$2:$G$49, MATCH(orders!$D843, products!$A$2:$A$49, 0), MATCH(orders!I$1, products!$A$1:$G$1, 0))</f>
        <v>Lib</v>
      </c>
      <c r="J843" t="str">
        <f>INDEX(products!$A$2:$G$49, MATCH(orders!$D843, products!$A$2:$A$49, 0), MATCH(orders!J$1, products!$A$1:$G$1, 0))</f>
        <v>M</v>
      </c>
      <c r="K843" s="1">
        <f>INDEX(products!$A$2:$G$49, MATCH(orders!$D843, products!$A$2:$A$49, 0), MATCH(orders!K$1, products!$A$1:$G$1, 0))</f>
        <v>0.2</v>
      </c>
      <c r="L843" s="5">
        <f>INDEX(products!$A$2:$G$49, MATCH(orders!$D843, products!$A$2:$A$49, 0), MATCH(orders!L$1, products!$A$1:$G$1, 0))</f>
        <v>4.3650000000000002</v>
      </c>
      <c r="M843" s="10">
        <f t="shared" si="13"/>
        <v>4.3650000000000002</v>
      </c>
      <c r="N843" t="str" cm="1">
        <f t="array" ref="N843">_xlfn.IFS(I843 = "Exc", "Excelsa", I843 = "Ara", "Arabica", I843 = "Lib","Liberica",I843 = "Rob", "Robusta")</f>
        <v>Liberica</v>
      </c>
      <c r="O843" t="str" cm="1">
        <f t="array" ref="O843">_xlfn.IFS(J843 = "M", "Medium", J843 = "L", "Light", J843 = "D","Dark")</f>
        <v>Medium</v>
      </c>
      <c r="P843" t="str">
        <f>_xlfn.XLOOKUP(Orders[[#This Row],[Customer ID]], customers!$A$2:$A$1001, customers!$I$2:$I$1001, "", 0)</f>
        <v>No</v>
      </c>
    </row>
    <row r="844" spans="1:16" x14ac:dyDescent="0.3">
      <c r="A844" s="2" t="s">
        <v>5251</v>
      </c>
      <c r="B844" s="8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INDEX(products!$A$2:$G$49, MATCH(orders!$D844, products!$A$2:$A$49, 0), MATCH(orders!I$1, products!$A$1:$G$1, 0))</f>
        <v>Exc</v>
      </c>
      <c r="J844" t="str">
        <f>INDEX(products!$A$2:$G$49, MATCH(orders!$D844, products!$A$2:$A$49, 0), MATCH(orders!J$1, products!$A$1:$G$1, 0))</f>
        <v>M</v>
      </c>
      <c r="K844" s="1">
        <f>INDEX(products!$A$2:$G$49, MATCH(orders!$D844, products!$A$2:$A$49, 0), MATCH(orders!K$1, products!$A$1:$G$1, 0))</f>
        <v>0.2</v>
      </c>
      <c r="L844" s="5">
        <f>INDEX(products!$A$2:$G$49, MATCH(orders!$D844, products!$A$2:$A$49, 0), MATCH(orders!L$1, products!$A$1:$G$1, 0))</f>
        <v>4.125</v>
      </c>
      <c r="M844" s="10">
        <f t="shared" si="13"/>
        <v>8.25</v>
      </c>
      <c r="N844" t="str" cm="1">
        <f t="array" ref="N844">_xlfn.IFS(I844 = "Exc", "Excelsa", I844 = "Ara", "Arabica", I844 = "Lib","Liberica",I844 = "Rob", "Robusta")</f>
        <v>Excelsa</v>
      </c>
      <c r="O844" t="str" cm="1">
        <f t="array" ref="O844">_xlfn.IFS(J844 = "M", "Medium", J844 = "L", "Light", J844 = "D","Dark")</f>
        <v>Medium</v>
      </c>
      <c r="P844" t="str">
        <f>_xlfn.XLOOKUP(Orders[[#This Row],[Customer ID]], customers!$A$2:$A$1001, customers!$I$2:$I$1001, "", 0)</f>
        <v>Yes</v>
      </c>
    </row>
    <row r="845" spans="1:16" x14ac:dyDescent="0.3">
      <c r="A845" s="2" t="s">
        <v>5256</v>
      </c>
      <c r="B845" s="8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INDEX(products!$A$2:$G$49, MATCH(orders!$D845, products!$A$2:$A$49, 0), MATCH(orders!I$1, products!$A$1:$G$1, 0))</f>
        <v>Exc</v>
      </c>
      <c r="J845" t="str">
        <f>INDEX(products!$A$2:$G$49, MATCH(orders!$D845, products!$A$2:$A$49, 0), MATCH(orders!J$1, products!$A$1:$G$1, 0))</f>
        <v>M</v>
      </c>
      <c r="K845" s="1">
        <f>INDEX(products!$A$2:$G$49, MATCH(orders!$D845, products!$A$2:$A$49, 0), MATCH(orders!K$1, products!$A$1:$G$1, 0))</f>
        <v>0.2</v>
      </c>
      <c r="L845" s="5">
        <f>INDEX(products!$A$2:$G$49, MATCH(orders!$D845, products!$A$2:$A$49, 0), MATCH(orders!L$1, products!$A$1:$G$1, 0))</f>
        <v>4.125</v>
      </c>
      <c r="M845" s="10">
        <f t="shared" si="13"/>
        <v>8.25</v>
      </c>
      <c r="N845" t="str" cm="1">
        <f t="array" ref="N845">_xlfn.IFS(I845 = "Exc", "Excelsa", I845 = "Ara", "Arabica", I845 = "Lib","Liberica",I845 = "Rob", "Robusta")</f>
        <v>Excelsa</v>
      </c>
      <c r="O845" t="str" cm="1">
        <f t="array" ref="O845">_xlfn.IFS(J845 = "M", "Medium", J845 = "L", "Light", J845 = "D","Dark")</f>
        <v>Medium</v>
      </c>
      <c r="P845" t="str">
        <f>_xlfn.XLOOKUP(Orders[[#This Row],[Customer ID]], customers!$A$2:$A$1001, customers!$I$2:$I$1001, "", 0)</f>
        <v>Yes</v>
      </c>
    </row>
    <row r="846" spans="1:16" x14ac:dyDescent="0.3">
      <c r="A846" s="2" t="s">
        <v>5262</v>
      </c>
      <c r="B846" s="8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INDEX(products!$A$2:$G$49, MATCH(orders!$D846, products!$A$2:$A$49, 0), MATCH(orders!I$1, products!$A$1:$G$1, 0))</f>
        <v>Ara</v>
      </c>
      <c r="J846" t="str">
        <f>INDEX(products!$A$2:$G$49, MATCH(orders!$D846, products!$A$2:$A$49, 0), MATCH(orders!J$1, products!$A$1:$G$1, 0))</f>
        <v>D</v>
      </c>
      <c r="K846" s="1">
        <f>INDEX(products!$A$2:$G$49, MATCH(orders!$D846, products!$A$2:$A$49, 0), MATCH(orders!K$1, products!$A$1:$G$1, 0))</f>
        <v>0.5</v>
      </c>
      <c r="L846" s="5">
        <f>INDEX(products!$A$2:$G$49, MATCH(orders!$D846, products!$A$2:$A$49, 0), MATCH(orders!L$1, products!$A$1:$G$1, 0))</f>
        <v>5.97</v>
      </c>
      <c r="M846" s="10">
        <f t="shared" si="13"/>
        <v>35.82</v>
      </c>
      <c r="N846" t="str" cm="1">
        <f t="array" ref="N846">_xlfn.IFS(I846 = "Exc", "Excelsa", I846 = "Ara", "Arabica", I846 = "Lib","Liberica",I846 = "Rob", "Robusta")</f>
        <v>Arabica</v>
      </c>
      <c r="O846" t="str" cm="1">
        <f t="array" ref="O846">_xlfn.IFS(J846 = "M", "Medium", J846 = "L", "Light", J846 = "D","Dark")</f>
        <v>Dark</v>
      </c>
      <c r="P846" t="str">
        <f>_xlfn.XLOOKUP(Orders[[#This Row],[Customer ID]], customers!$A$2:$A$1001, customers!$I$2:$I$1001, "", 0)</f>
        <v>Yes</v>
      </c>
    </row>
    <row r="847" spans="1:16" x14ac:dyDescent="0.3">
      <c r="A847" s="2" t="s">
        <v>5268</v>
      </c>
      <c r="B847" s="8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INDEX(products!$A$2:$G$49, MATCH(orders!$D847, products!$A$2:$A$49, 0), MATCH(orders!I$1, products!$A$1:$G$1, 0))</f>
        <v>Exc</v>
      </c>
      <c r="J847" t="str">
        <f>INDEX(products!$A$2:$G$49, MATCH(orders!$D847, products!$A$2:$A$49, 0), MATCH(orders!J$1, products!$A$1:$G$1, 0))</f>
        <v>D</v>
      </c>
      <c r="K847" s="1">
        <f>INDEX(products!$A$2:$G$49, MATCH(orders!$D847, products!$A$2:$A$49, 0), MATCH(orders!K$1, products!$A$1:$G$1, 0))</f>
        <v>2.5</v>
      </c>
      <c r="L847" s="5">
        <f>INDEX(products!$A$2:$G$49, MATCH(orders!$D847, products!$A$2:$A$49, 0), MATCH(orders!L$1, products!$A$1:$G$1, 0))</f>
        <v>27.945</v>
      </c>
      <c r="M847" s="10">
        <f t="shared" si="13"/>
        <v>167.67000000000002</v>
      </c>
      <c r="N847" t="str" cm="1">
        <f t="array" ref="N847">_xlfn.IFS(I847 = "Exc", "Excelsa", I847 = "Ara", "Arabica", I847 = "Lib","Liberica",I847 = "Rob", "Robusta")</f>
        <v>Excelsa</v>
      </c>
      <c r="O847" t="str" cm="1">
        <f t="array" ref="O847">_xlfn.IFS(J847 = "M", "Medium", J847 = "L", "Light", J847 = "D","Dark")</f>
        <v>Dark</v>
      </c>
      <c r="P847" t="str">
        <f>_xlfn.XLOOKUP(Orders[[#This Row],[Customer ID]], customers!$A$2:$A$1001, customers!$I$2:$I$1001, "", 0)</f>
        <v>No</v>
      </c>
    </row>
    <row r="848" spans="1:16" x14ac:dyDescent="0.3">
      <c r="A848" s="2" t="s">
        <v>5273</v>
      </c>
      <c r="B848" s="8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INDEX(products!$A$2:$G$49, MATCH(orders!$D848, products!$A$2:$A$49, 0), MATCH(orders!I$1, products!$A$1:$G$1, 0))</f>
        <v>Ara</v>
      </c>
      <c r="J848" t="str">
        <f>INDEX(products!$A$2:$G$49, MATCH(orders!$D848, products!$A$2:$A$49, 0), MATCH(orders!J$1, products!$A$1:$G$1, 0))</f>
        <v>M</v>
      </c>
      <c r="K848" s="1">
        <f>INDEX(products!$A$2:$G$49, MATCH(orders!$D848, products!$A$2:$A$49, 0), MATCH(orders!K$1, products!$A$1:$G$1, 0))</f>
        <v>2.5</v>
      </c>
      <c r="L848" s="5">
        <f>INDEX(products!$A$2:$G$49, MATCH(orders!$D848, products!$A$2:$A$49, 0), MATCH(orders!L$1, products!$A$1:$G$1, 0))</f>
        <v>25.874999999999996</v>
      </c>
      <c r="M848" s="10">
        <f t="shared" si="13"/>
        <v>51.749999999999993</v>
      </c>
      <c r="N848" t="str" cm="1">
        <f t="array" ref="N848">_xlfn.IFS(I848 = "Exc", "Excelsa", I848 = "Ara", "Arabica", I848 = "Lib","Liberica",I848 = "Rob", "Robusta")</f>
        <v>Arabica</v>
      </c>
      <c r="O848" t="str" cm="1">
        <f t="array" ref="O848">_xlfn.IFS(J848 = "M", "Medium", J848 = "L", "Light", J848 = "D","Dark")</f>
        <v>Medium</v>
      </c>
      <c r="P848" t="str">
        <f>_xlfn.XLOOKUP(Orders[[#This Row],[Customer ID]], customers!$A$2:$A$1001, customers!$I$2:$I$1001, "", 0)</f>
        <v>Yes</v>
      </c>
    </row>
    <row r="849" spans="1:16" x14ac:dyDescent="0.3">
      <c r="A849" s="2" t="s">
        <v>5278</v>
      </c>
      <c r="B849" s="8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INDEX(products!$A$2:$G$49, MATCH(orders!$D849, products!$A$2:$A$49, 0), MATCH(orders!I$1, products!$A$1:$G$1, 0))</f>
        <v>Ara</v>
      </c>
      <c r="J849" t="str">
        <f>INDEX(products!$A$2:$G$49, MATCH(orders!$D849, products!$A$2:$A$49, 0), MATCH(orders!J$1, products!$A$1:$G$1, 0))</f>
        <v>D</v>
      </c>
      <c r="K849" s="1">
        <f>INDEX(products!$A$2:$G$49, MATCH(orders!$D849, products!$A$2:$A$49, 0), MATCH(orders!K$1, products!$A$1:$G$1, 0))</f>
        <v>0.2</v>
      </c>
      <c r="L849" s="5">
        <f>INDEX(products!$A$2:$G$49, MATCH(orders!$D849, products!$A$2:$A$49, 0), MATCH(orders!L$1, products!$A$1:$G$1, 0))</f>
        <v>2.9849999999999999</v>
      </c>
      <c r="M849" s="10">
        <f t="shared" si="13"/>
        <v>8.9550000000000001</v>
      </c>
      <c r="N849" t="str" cm="1">
        <f t="array" ref="N849">_xlfn.IFS(I849 = "Exc", "Excelsa", I849 = "Ara", "Arabica", I849 = "Lib","Liberica",I849 = "Rob", "Robusta")</f>
        <v>Arabica</v>
      </c>
      <c r="O849" t="str" cm="1">
        <f t="array" ref="O849">_xlfn.IFS(J849 = "M", "Medium", J849 = "L", "Light", J849 = "D","Dark")</f>
        <v>Dark</v>
      </c>
      <c r="P849" t="str">
        <f>_xlfn.XLOOKUP(Orders[[#This Row],[Customer ID]], customers!$A$2:$A$1001, customers!$I$2:$I$1001, "", 0)</f>
        <v>Yes</v>
      </c>
    </row>
    <row r="850" spans="1:16" x14ac:dyDescent="0.3">
      <c r="A850" s="2" t="s">
        <v>5283</v>
      </c>
      <c r="B850" s="8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INDEX(products!$A$2:$G$49, MATCH(orders!$D850, products!$A$2:$A$49, 0), MATCH(orders!I$1, products!$A$1:$G$1, 0))</f>
        <v>Exc</v>
      </c>
      <c r="J850" t="str">
        <f>INDEX(products!$A$2:$G$49, MATCH(orders!$D850, products!$A$2:$A$49, 0), MATCH(orders!J$1, products!$A$1:$G$1, 0))</f>
        <v>L</v>
      </c>
      <c r="K850" s="1">
        <f>INDEX(products!$A$2:$G$49, MATCH(orders!$D850, products!$A$2:$A$49, 0), MATCH(orders!K$1, products!$A$1:$G$1, 0))</f>
        <v>0.5</v>
      </c>
      <c r="L850" s="5">
        <f>INDEX(products!$A$2:$G$49, MATCH(orders!$D850, products!$A$2:$A$49, 0), MATCH(orders!L$1, products!$A$1:$G$1, 0))</f>
        <v>8.91</v>
      </c>
      <c r="M850" s="10">
        <f t="shared" si="13"/>
        <v>53.46</v>
      </c>
      <c r="N850" t="str" cm="1">
        <f t="array" ref="N850">_xlfn.IFS(I850 = "Exc", "Excelsa", I850 = "Ara", "Arabica", I850 = "Lib","Liberica",I850 = "Rob", "Robusta")</f>
        <v>Excelsa</v>
      </c>
      <c r="O850" t="str" cm="1">
        <f t="array" ref="O850">_xlfn.IFS(J850 = "M", "Medium", J850 = "L", "Light", J850 = "D","Dark")</f>
        <v>Light</v>
      </c>
      <c r="P850" t="str">
        <f>_xlfn.XLOOKUP(Orders[[#This Row],[Customer ID]], customers!$A$2:$A$1001, customers!$I$2:$I$1001, "", 0)</f>
        <v>No</v>
      </c>
    </row>
    <row r="851" spans="1:16" x14ac:dyDescent="0.3">
      <c r="A851" s="2" t="s">
        <v>5288</v>
      </c>
      <c r="B851" s="8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INDEX(products!$A$2:$G$49, MATCH(orders!$D851, products!$A$2:$A$49, 0), MATCH(orders!I$1, products!$A$1:$G$1, 0))</f>
        <v>Ara</v>
      </c>
      <c r="J851" t="str">
        <f>INDEX(products!$A$2:$G$49, MATCH(orders!$D851, products!$A$2:$A$49, 0), MATCH(orders!J$1, products!$A$1:$G$1, 0))</f>
        <v>L</v>
      </c>
      <c r="K851" s="1">
        <f>INDEX(products!$A$2:$G$49, MATCH(orders!$D851, products!$A$2:$A$49, 0), MATCH(orders!K$1, products!$A$1:$G$1, 0))</f>
        <v>0.2</v>
      </c>
      <c r="L851" s="5">
        <f>INDEX(products!$A$2:$G$49, MATCH(orders!$D851, products!$A$2:$A$49, 0), MATCH(orders!L$1, products!$A$1:$G$1, 0))</f>
        <v>3.8849999999999998</v>
      </c>
      <c r="M851" s="10">
        <f t="shared" si="13"/>
        <v>23.31</v>
      </c>
      <c r="N851" t="str" cm="1">
        <f t="array" ref="N851">_xlfn.IFS(I851 = "Exc", "Excelsa", I851 = "Ara", "Arabica", I851 = "Lib","Liberica",I851 = "Rob", "Robusta")</f>
        <v>Arabica</v>
      </c>
      <c r="O851" t="str" cm="1">
        <f t="array" ref="O851">_xlfn.IFS(J851 = "M", "Medium", J851 = "L", "Light", J851 = "D","Dark")</f>
        <v>Light</v>
      </c>
      <c r="P851" t="str">
        <f>_xlfn.XLOOKUP(Orders[[#This Row],[Customer ID]], customers!$A$2:$A$1001, customers!$I$2:$I$1001, "", 0)</f>
        <v>Yes</v>
      </c>
    </row>
    <row r="852" spans="1:16" x14ac:dyDescent="0.3">
      <c r="A852" s="2" t="s">
        <v>5288</v>
      </c>
      <c r="B852" s="8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INDEX(products!$A$2:$G$49, MATCH(orders!$D852, products!$A$2:$A$49, 0), MATCH(orders!I$1, products!$A$1:$G$1, 0))</f>
        <v>Ara</v>
      </c>
      <c r="J852" t="str">
        <f>INDEX(products!$A$2:$G$49, MATCH(orders!$D852, products!$A$2:$A$49, 0), MATCH(orders!J$1, products!$A$1:$G$1, 0))</f>
        <v>M</v>
      </c>
      <c r="K852" s="1">
        <f>INDEX(products!$A$2:$G$49, MATCH(orders!$D852, products!$A$2:$A$49, 0), MATCH(orders!K$1, products!$A$1:$G$1, 0))</f>
        <v>0.2</v>
      </c>
      <c r="L852" s="5">
        <f>INDEX(products!$A$2:$G$49, MATCH(orders!$D852, products!$A$2:$A$49, 0), MATCH(orders!L$1, products!$A$1:$G$1, 0))</f>
        <v>3.375</v>
      </c>
      <c r="M852" s="10">
        <f t="shared" si="13"/>
        <v>6.75</v>
      </c>
      <c r="N852" t="str" cm="1">
        <f t="array" ref="N852">_xlfn.IFS(I852 = "Exc", "Excelsa", I852 = "Ara", "Arabica", I852 = "Lib","Liberica",I852 = "Rob", "Robusta")</f>
        <v>Arabica</v>
      </c>
      <c r="O852" t="str" cm="1">
        <f t="array" ref="O852">_xlfn.IFS(J852 = "M", "Medium", J852 = "L", "Light", J852 = "D","Dark")</f>
        <v>Medium</v>
      </c>
      <c r="P852" t="str">
        <f>_xlfn.XLOOKUP(Orders[[#This Row],[Customer ID]], customers!$A$2:$A$1001, customers!$I$2:$I$1001, "", 0)</f>
        <v>Yes</v>
      </c>
    </row>
    <row r="853" spans="1:16" x14ac:dyDescent="0.3">
      <c r="A853" s="2" t="s">
        <v>5299</v>
      </c>
      <c r="B853" s="8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INDEX(products!$A$2:$G$49, MATCH(orders!$D853, products!$A$2:$A$49, 0), MATCH(orders!I$1, products!$A$1:$G$1, 0))</f>
        <v>Lib</v>
      </c>
      <c r="J853" t="str">
        <f>INDEX(products!$A$2:$G$49, MATCH(orders!$D853, products!$A$2:$A$49, 0), MATCH(orders!J$1, products!$A$1:$G$1, 0))</f>
        <v>D</v>
      </c>
      <c r="K853" s="1">
        <f>INDEX(products!$A$2:$G$49, MATCH(orders!$D853, products!$A$2:$A$49, 0), MATCH(orders!K$1, products!$A$1:$G$1, 0))</f>
        <v>0.5</v>
      </c>
      <c r="L853" s="5">
        <f>INDEX(products!$A$2:$G$49, MATCH(orders!$D853, products!$A$2:$A$49, 0), MATCH(orders!L$1, products!$A$1:$G$1, 0))</f>
        <v>7.77</v>
      </c>
      <c r="M853" s="10">
        <f t="shared" si="13"/>
        <v>7.77</v>
      </c>
      <c r="N853" t="str" cm="1">
        <f t="array" ref="N853">_xlfn.IFS(I853 = "Exc", "Excelsa", I853 = "Ara", "Arabica", I853 = "Lib","Liberica",I853 = "Rob", "Robusta")</f>
        <v>Liberica</v>
      </c>
      <c r="O853" t="str" cm="1">
        <f t="array" ref="O853">_xlfn.IFS(J853 = "M", "Medium", J853 = "L", "Light", J853 = "D","Dark")</f>
        <v>Dark</v>
      </c>
      <c r="P853" t="str">
        <f>_xlfn.XLOOKUP(Orders[[#This Row],[Customer ID]], customers!$A$2:$A$1001, customers!$I$2:$I$1001, "", 0)</f>
        <v>Yes</v>
      </c>
    </row>
    <row r="854" spans="1:16" x14ac:dyDescent="0.3">
      <c r="A854" s="2" t="s">
        <v>5305</v>
      </c>
      <c r="B854" s="8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INDEX(products!$A$2:$G$49, MATCH(orders!$D854, products!$A$2:$A$49, 0), MATCH(orders!I$1, products!$A$1:$G$1, 0))</f>
        <v>Lib</v>
      </c>
      <c r="J854" t="str">
        <f>INDEX(products!$A$2:$G$49, MATCH(orders!$D854, products!$A$2:$A$49, 0), MATCH(orders!J$1, products!$A$1:$G$1, 0))</f>
        <v>D</v>
      </c>
      <c r="K854" s="1">
        <f>INDEX(products!$A$2:$G$49, MATCH(orders!$D854, products!$A$2:$A$49, 0), MATCH(orders!K$1, products!$A$1:$G$1, 0))</f>
        <v>2.5</v>
      </c>
      <c r="L854" s="5">
        <f>INDEX(products!$A$2:$G$49, MATCH(orders!$D854, products!$A$2:$A$49, 0), MATCH(orders!L$1, products!$A$1:$G$1, 0))</f>
        <v>29.784999999999997</v>
      </c>
      <c r="M854" s="10">
        <f t="shared" si="13"/>
        <v>119.13999999999999</v>
      </c>
      <c r="N854" t="str" cm="1">
        <f t="array" ref="N854">_xlfn.IFS(I854 = "Exc", "Excelsa", I854 = "Ara", "Arabica", I854 = "Lib","Liberica",I854 = "Rob", "Robusta")</f>
        <v>Liberica</v>
      </c>
      <c r="O854" t="str" cm="1">
        <f t="array" ref="O854">_xlfn.IFS(J854 = "M", "Medium", J854 = "L", "Light", J854 = "D","Dark")</f>
        <v>Dark</v>
      </c>
      <c r="P854" t="str">
        <f>_xlfn.XLOOKUP(Orders[[#This Row],[Customer ID]], customers!$A$2:$A$1001, customers!$I$2:$I$1001, "", 0)</f>
        <v>Yes</v>
      </c>
    </row>
    <row r="855" spans="1:16" x14ac:dyDescent="0.3">
      <c r="A855" s="2" t="s">
        <v>5310</v>
      </c>
      <c r="B855" s="8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INDEX(products!$A$2:$G$49, MATCH(orders!$D855, products!$A$2:$A$49, 0), MATCH(orders!I$1, products!$A$1:$G$1, 0))</f>
        <v>Ara</v>
      </c>
      <c r="J855" t="str">
        <f>INDEX(products!$A$2:$G$49, MATCH(orders!$D855, products!$A$2:$A$49, 0), MATCH(orders!J$1, products!$A$1:$G$1, 0))</f>
        <v>D</v>
      </c>
      <c r="K855" s="1">
        <f>INDEX(products!$A$2:$G$49, MATCH(orders!$D855, products!$A$2:$A$49, 0), MATCH(orders!K$1, products!$A$1:$G$1, 0))</f>
        <v>1</v>
      </c>
      <c r="L855" s="5">
        <f>INDEX(products!$A$2:$G$49, MATCH(orders!$D855, products!$A$2:$A$49, 0), MATCH(orders!L$1, products!$A$1:$G$1, 0))</f>
        <v>9.9499999999999993</v>
      </c>
      <c r="M855" s="10">
        <f t="shared" si="13"/>
        <v>19.899999999999999</v>
      </c>
      <c r="N855" t="str" cm="1">
        <f t="array" ref="N855">_xlfn.IFS(I855 = "Exc", "Excelsa", I855 = "Ara", "Arabica", I855 = "Lib","Liberica",I855 = "Rob", "Robusta")</f>
        <v>Arabica</v>
      </c>
      <c r="O855" t="str" cm="1">
        <f t="array" ref="O855">_xlfn.IFS(J855 = "M", "Medium", J855 = "L", "Light", J855 = "D","Dark")</f>
        <v>Dark</v>
      </c>
      <c r="P855" t="str">
        <f>_xlfn.XLOOKUP(Orders[[#This Row],[Customer ID]], customers!$A$2:$A$1001, customers!$I$2:$I$1001, "", 0)</f>
        <v>No</v>
      </c>
    </row>
    <row r="856" spans="1:16" x14ac:dyDescent="0.3">
      <c r="A856" s="2" t="s">
        <v>5315</v>
      </c>
      <c r="B856" s="8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INDEX(products!$A$2:$G$49, MATCH(orders!$D856, products!$A$2:$A$49, 0), MATCH(orders!I$1, products!$A$1:$G$1, 0))</f>
        <v>Rob</v>
      </c>
      <c r="J856" t="str">
        <f>INDEX(products!$A$2:$G$49, MATCH(orders!$D856, products!$A$2:$A$49, 0), MATCH(orders!J$1, products!$A$1:$G$1, 0))</f>
        <v>L</v>
      </c>
      <c r="K856" s="1">
        <f>INDEX(products!$A$2:$G$49, MATCH(orders!$D856, products!$A$2:$A$49, 0), MATCH(orders!K$1, products!$A$1:$G$1, 0))</f>
        <v>0.5</v>
      </c>
      <c r="L856" s="5">
        <f>INDEX(products!$A$2:$G$49, MATCH(orders!$D856, products!$A$2:$A$49, 0), MATCH(orders!L$1, products!$A$1:$G$1, 0))</f>
        <v>7.169999999999999</v>
      </c>
      <c r="M856" s="10">
        <f t="shared" si="13"/>
        <v>35.849999999999994</v>
      </c>
      <c r="N856" t="str" cm="1">
        <f t="array" ref="N856">_xlfn.IFS(I856 = "Exc", "Excelsa", I856 = "Ara", "Arabica", I856 = "Lib","Liberica",I856 = "Rob", "Robusta")</f>
        <v>Robusta</v>
      </c>
      <c r="O856" t="str" cm="1">
        <f t="array" ref="O856">_xlfn.IFS(J856 = "M", "Medium", J856 = "L", "Light", J856 = "D","Dark")</f>
        <v>Light</v>
      </c>
      <c r="P856" t="str">
        <f>_xlfn.XLOOKUP(Orders[[#This Row],[Customer ID]], customers!$A$2:$A$1001, customers!$I$2:$I$1001, "", 0)</f>
        <v>Yes</v>
      </c>
    </row>
    <row r="857" spans="1:16" x14ac:dyDescent="0.3">
      <c r="A857" s="2" t="s">
        <v>5321</v>
      </c>
      <c r="B857" s="8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INDEX(products!$A$2:$G$49, MATCH(orders!$D857, products!$A$2:$A$49, 0), MATCH(orders!I$1, products!$A$1:$G$1, 0))</f>
        <v>Lib</v>
      </c>
      <c r="J857" t="str">
        <f>INDEX(products!$A$2:$G$49, MATCH(orders!$D857, products!$A$2:$A$49, 0), MATCH(orders!J$1, products!$A$1:$G$1, 0))</f>
        <v>D</v>
      </c>
      <c r="K857" s="1">
        <f>INDEX(products!$A$2:$G$49, MATCH(orders!$D857, products!$A$2:$A$49, 0), MATCH(orders!K$1, products!$A$1:$G$1, 0))</f>
        <v>2.5</v>
      </c>
      <c r="L857" s="5">
        <f>INDEX(products!$A$2:$G$49, MATCH(orders!$D857, products!$A$2:$A$49, 0), MATCH(orders!L$1, products!$A$1:$G$1, 0))</f>
        <v>29.784999999999997</v>
      </c>
      <c r="M857" s="10">
        <f t="shared" si="13"/>
        <v>89.35499999999999</v>
      </c>
      <c r="N857" t="str" cm="1">
        <f t="array" ref="N857">_xlfn.IFS(I857 = "Exc", "Excelsa", I857 = "Ara", "Arabica", I857 = "Lib","Liberica",I857 = "Rob", "Robusta")</f>
        <v>Liberica</v>
      </c>
      <c r="O857" t="str" cm="1">
        <f t="array" ref="O857">_xlfn.IFS(J857 = "M", "Medium", J857 = "L", "Light", J857 = "D","Dark")</f>
        <v>Dark</v>
      </c>
      <c r="P857" t="str">
        <f>_xlfn.XLOOKUP(Orders[[#This Row],[Customer ID]], customers!$A$2:$A$1001, customers!$I$2:$I$1001, "", 0)</f>
        <v>No</v>
      </c>
    </row>
    <row r="858" spans="1:16" x14ac:dyDescent="0.3">
      <c r="A858" s="2" t="s">
        <v>5327</v>
      </c>
      <c r="B858" s="8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INDEX(products!$A$2:$G$49, MATCH(orders!$D858, products!$A$2:$A$49, 0), MATCH(orders!I$1, products!$A$1:$G$1, 0))</f>
        <v>Lib</v>
      </c>
      <c r="J858" t="str">
        <f>INDEX(products!$A$2:$G$49, MATCH(orders!$D858, products!$A$2:$A$49, 0), MATCH(orders!J$1, products!$A$1:$G$1, 0))</f>
        <v>M</v>
      </c>
      <c r="K858" s="1">
        <f>INDEX(products!$A$2:$G$49, MATCH(orders!$D858, products!$A$2:$A$49, 0), MATCH(orders!K$1, products!$A$1:$G$1, 0))</f>
        <v>0.2</v>
      </c>
      <c r="L858" s="5">
        <f>INDEX(products!$A$2:$G$49, MATCH(orders!$D858, products!$A$2:$A$49, 0), MATCH(orders!L$1, products!$A$1:$G$1, 0))</f>
        <v>4.3650000000000002</v>
      </c>
      <c r="M858" s="10">
        <f t="shared" si="13"/>
        <v>8.73</v>
      </c>
      <c r="N858" t="str" cm="1">
        <f t="array" ref="N858">_xlfn.IFS(I858 = "Exc", "Excelsa", I858 = "Ara", "Arabica", I858 = "Lib","Liberica",I858 = "Rob", "Robusta")</f>
        <v>Liberica</v>
      </c>
      <c r="O858" t="str" cm="1">
        <f t="array" ref="O858">_xlfn.IFS(J858 = "M", "Medium", J858 = "L", "Light", J858 = "D","Dark")</f>
        <v>Medium</v>
      </c>
      <c r="P858" t="str">
        <f>_xlfn.XLOOKUP(Orders[[#This Row],[Customer ID]], customers!$A$2:$A$1001, customers!$I$2:$I$1001, "", 0)</f>
        <v>Yes</v>
      </c>
    </row>
    <row r="859" spans="1:16" x14ac:dyDescent="0.3">
      <c r="A859" s="2" t="s">
        <v>5333</v>
      </c>
      <c r="B859" s="8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INDEX(products!$A$2:$G$49, MATCH(orders!$D859, products!$A$2:$A$49, 0), MATCH(orders!I$1, products!$A$1:$G$1, 0))</f>
        <v>Rob</v>
      </c>
      <c r="J859" t="str">
        <f>INDEX(products!$A$2:$G$49, MATCH(orders!$D859, products!$A$2:$A$49, 0), MATCH(orders!J$1, products!$A$1:$G$1, 0))</f>
        <v>L</v>
      </c>
      <c r="K859" s="1">
        <f>INDEX(products!$A$2:$G$49, MATCH(orders!$D859, products!$A$2:$A$49, 0), MATCH(orders!K$1, products!$A$1:$G$1, 0))</f>
        <v>2.5</v>
      </c>
      <c r="L859" s="5">
        <f>INDEX(products!$A$2:$G$49, MATCH(orders!$D859, products!$A$2:$A$49, 0), MATCH(orders!L$1, products!$A$1:$G$1, 0))</f>
        <v>27.484999999999996</v>
      </c>
      <c r="M859" s="10">
        <f t="shared" si="13"/>
        <v>137.42499999999998</v>
      </c>
      <c r="N859" t="str" cm="1">
        <f t="array" ref="N859">_xlfn.IFS(I859 = "Exc", "Excelsa", I859 = "Ara", "Arabica", I859 = "Lib","Liberica",I859 = "Rob", "Robusta")</f>
        <v>Robusta</v>
      </c>
      <c r="O859" t="str" cm="1">
        <f t="array" ref="O859">_xlfn.IFS(J859 = "M", "Medium", J859 = "L", "Light", J859 = "D","Dark")</f>
        <v>Light</v>
      </c>
      <c r="P859" t="str">
        <f>_xlfn.XLOOKUP(Orders[[#This Row],[Customer ID]], customers!$A$2:$A$1001, customers!$I$2:$I$1001, "", 0)</f>
        <v>No</v>
      </c>
    </row>
    <row r="860" spans="1:16" x14ac:dyDescent="0.3">
      <c r="A860" s="2" t="s">
        <v>5339</v>
      </c>
      <c r="B860" s="8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INDEX(products!$A$2:$G$49, MATCH(orders!$D860, products!$A$2:$A$49, 0), MATCH(orders!I$1, products!$A$1:$G$1, 0))</f>
        <v>Lib</v>
      </c>
      <c r="J860" t="str">
        <f>INDEX(products!$A$2:$G$49, MATCH(orders!$D860, products!$A$2:$A$49, 0), MATCH(orders!J$1, products!$A$1:$G$1, 0))</f>
        <v>M</v>
      </c>
      <c r="K860" s="1">
        <f>INDEX(products!$A$2:$G$49, MATCH(orders!$D860, products!$A$2:$A$49, 0), MATCH(orders!K$1, products!$A$1:$G$1, 0))</f>
        <v>0.5</v>
      </c>
      <c r="L860" s="5">
        <f>INDEX(products!$A$2:$G$49, MATCH(orders!$D860, products!$A$2:$A$49, 0), MATCH(orders!L$1, products!$A$1:$G$1, 0))</f>
        <v>8.73</v>
      </c>
      <c r="M860" s="10">
        <f t="shared" si="13"/>
        <v>34.92</v>
      </c>
      <c r="N860" t="str" cm="1">
        <f t="array" ref="N860">_xlfn.IFS(I860 = "Exc", "Excelsa", I860 = "Ara", "Arabica", I860 = "Lib","Liberica",I860 = "Rob", "Robusta")</f>
        <v>Liberica</v>
      </c>
      <c r="O860" t="str" cm="1">
        <f t="array" ref="O860">_xlfn.IFS(J860 = "M", "Medium", J860 = "L", "Light", J860 = "D","Dark")</f>
        <v>Medium</v>
      </c>
      <c r="P860" t="str">
        <f>_xlfn.XLOOKUP(Orders[[#This Row],[Customer ID]], customers!$A$2:$A$1001, customers!$I$2:$I$1001, "", 0)</f>
        <v>No</v>
      </c>
    </row>
    <row r="861" spans="1:16" x14ac:dyDescent="0.3">
      <c r="A861" s="2" t="s">
        <v>5345</v>
      </c>
      <c r="B861" s="8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INDEX(products!$A$2:$G$49, MATCH(orders!$D861, products!$A$2:$A$49, 0), MATCH(orders!I$1, products!$A$1:$G$1, 0))</f>
        <v>Ara</v>
      </c>
      <c r="J861" t="str">
        <f>INDEX(products!$A$2:$G$49, MATCH(orders!$D861, products!$A$2:$A$49, 0), MATCH(orders!J$1, products!$A$1:$G$1, 0))</f>
        <v>L</v>
      </c>
      <c r="K861" s="1">
        <f>INDEX(products!$A$2:$G$49, MATCH(orders!$D861, products!$A$2:$A$49, 0), MATCH(orders!K$1, products!$A$1:$G$1, 0))</f>
        <v>2.5</v>
      </c>
      <c r="L861" s="5">
        <f>INDEX(products!$A$2:$G$49, MATCH(orders!$D861, products!$A$2:$A$49, 0), MATCH(orders!L$1, products!$A$1:$G$1, 0))</f>
        <v>29.784999999999997</v>
      </c>
      <c r="M861" s="10">
        <f t="shared" si="13"/>
        <v>178.70999999999998</v>
      </c>
      <c r="N861" t="str" cm="1">
        <f t="array" ref="N861">_xlfn.IFS(I861 = "Exc", "Excelsa", I861 = "Ara", "Arabica", I861 = "Lib","Liberica",I861 = "Rob", "Robusta")</f>
        <v>Arabica</v>
      </c>
      <c r="O861" t="str" cm="1">
        <f t="array" ref="O861">_xlfn.IFS(J861 = "M", "Medium", J861 = "L", "Light", J861 = "D","Dark")</f>
        <v>Light</v>
      </c>
      <c r="P861" t="str">
        <f>_xlfn.XLOOKUP(Orders[[#This Row],[Customer ID]], customers!$A$2:$A$1001, customers!$I$2:$I$1001, "", 0)</f>
        <v>No</v>
      </c>
    </row>
    <row r="862" spans="1:16" x14ac:dyDescent="0.3">
      <c r="A862" s="2" t="s">
        <v>5351</v>
      </c>
      <c r="B862" s="8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INDEX(products!$A$2:$G$49, MATCH(orders!$D862, products!$A$2:$A$49, 0), MATCH(orders!I$1, products!$A$1:$G$1, 0))</f>
        <v>Ara</v>
      </c>
      <c r="J862" t="str">
        <f>INDEX(products!$A$2:$G$49, MATCH(orders!$D862, products!$A$2:$A$49, 0), MATCH(orders!J$1, products!$A$1:$G$1, 0))</f>
        <v>M</v>
      </c>
      <c r="K862" s="1">
        <f>INDEX(products!$A$2:$G$49, MATCH(orders!$D862, products!$A$2:$A$49, 0), MATCH(orders!K$1, products!$A$1:$G$1, 0))</f>
        <v>2.5</v>
      </c>
      <c r="L862" s="5">
        <f>INDEX(products!$A$2:$G$49, MATCH(orders!$D862, products!$A$2:$A$49, 0), MATCH(orders!L$1, products!$A$1:$G$1, 0))</f>
        <v>25.874999999999996</v>
      </c>
      <c r="M862" s="10">
        <f t="shared" si="13"/>
        <v>25.874999999999996</v>
      </c>
      <c r="N862" t="str" cm="1">
        <f t="array" ref="N862">_xlfn.IFS(I862 = "Exc", "Excelsa", I862 = "Ara", "Arabica", I862 = "Lib","Liberica",I862 = "Rob", "Robusta")</f>
        <v>Arabica</v>
      </c>
      <c r="O862" t="str" cm="1">
        <f t="array" ref="O862">_xlfn.IFS(J862 = "M", "Medium", J862 = "L", "Light", J862 = "D","Dark")</f>
        <v>Medium</v>
      </c>
      <c r="P862" t="str">
        <f>_xlfn.XLOOKUP(Orders[[#This Row],[Customer ID]], customers!$A$2:$A$1001, customers!$I$2:$I$1001, "", 0)</f>
        <v>No</v>
      </c>
    </row>
    <row r="863" spans="1:16" x14ac:dyDescent="0.3">
      <c r="A863" s="2" t="s">
        <v>5356</v>
      </c>
      <c r="B863" s="8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INDEX(products!$A$2:$G$49, MATCH(orders!$D863, products!$A$2:$A$49, 0), MATCH(orders!I$1, products!$A$1:$G$1, 0))</f>
        <v>Lib</v>
      </c>
      <c r="J863" t="str">
        <f>INDEX(products!$A$2:$G$49, MATCH(orders!$D863, products!$A$2:$A$49, 0), MATCH(orders!J$1, products!$A$1:$G$1, 0))</f>
        <v>D</v>
      </c>
      <c r="K863" s="1">
        <f>INDEX(products!$A$2:$G$49, MATCH(orders!$D863, products!$A$2:$A$49, 0), MATCH(orders!K$1, products!$A$1:$G$1, 0))</f>
        <v>1</v>
      </c>
      <c r="L863" s="5">
        <f>INDEX(products!$A$2:$G$49, MATCH(orders!$D863, products!$A$2:$A$49, 0), MATCH(orders!L$1, products!$A$1:$G$1, 0))</f>
        <v>12.95</v>
      </c>
      <c r="M863" s="10">
        <f t="shared" si="13"/>
        <v>77.699999999999989</v>
      </c>
      <c r="N863" t="str" cm="1">
        <f t="array" ref="N863">_xlfn.IFS(I863 = "Exc", "Excelsa", I863 = "Ara", "Arabica", I863 = "Lib","Liberica",I863 = "Rob", "Robusta")</f>
        <v>Liberica</v>
      </c>
      <c r="O863" t="str" cm="1">
        <f t="array" ref="O863">_xlfn.IFS(J863 = "M", "Medium", J863 = "L", "Light", J863 = "D","Dark")</f>
        <v>Dark</v>
      </c>
      <c r="P863" t="str">
        <f>_xlfn.XLOOKUP(Orders[[#This Row],[Customer ID]], customers!$A$2:$A$1001, customers!$I$2:$I$1001, "", 0)</f>
        <v>Yes</v>
      </c>
    </row>
    <row r="864" spans="1:16" x14ac:dyDescent="0.3">
      <c r="A864" s="2" t="s">
        <v>5362</v>
      </c>
      <c r="B864" s="8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INDEX(products!$A$2:$G$49, MATCH(orders!$D864, products!$A$2:$A$49, 0), MATCH(orders!I$1, products!$A$1:$G$1, 0))</f>
        <v>Rob</v>
      </c>
      <c r="J864" t="str">
        <f>INDEX(products!$A$2:$G$49, MATCH(orders!$D864, products!$A$2:$A$49, 0), MATCH(orders!J$1, products!$A$1:$G$1, 0))</f>
        <v>M</v>
      </c>
      <c r="K864" s="1">
        <f>INDEX(products!$A$2:$G$49, MATCH(orders!$D864, products!$A$2:$A$49, 0), MATCH(orders!K$1, products!$A$1:$G$1, 0))</f>
        <v>1</v>
      </c>
      <c r="L864" s="5">
        <f>INDEX(products!$A$2:$G$49, MATCH(orders!$D864, products!$A$2:$A$49, 0), MATCH(orders!L$1, products!$A$1:$G$1, 0))</f>
        <v>9.9499999999999993</v>
      </c>
      <c r="M864" s="10">
        <f t="shared" si="13"/>
        <v>9.9499999999999993</v>
      </c>
      <c r="N864" t="str" cm="1">
        <f t="array" ref="N864">_xlfn.IFS(I864 = "Exc", "Excelsa", I864 = "Ara", "Arabica", I864 = "Lib","Liberica",I864 = "Rob", "Robusta")</f>
        <v>Robusta</v>
      </c>
      <c r="O864" t="str" cm="1">
        <f t="array" ref="O864">_xlfn.IFS(J864 = "M", "Medium", J864 = "L", "Light", J864 = "D","Dark")</f>
        <v>Medium</v>
      </c>
      <c r="P864" t="str">
        <f>_xlfn.XLOOKUP(Orders[[#This Row],[Customer ID]], customers!$A$2:$A$1001, customers!$I$2:$I$1001, "", 0)</f>
        <v>Yes</v>
      </c>
    </row>
    <row r="865" spans="1:16" x14ac:dyDescent="0.3">
      <c r="A865" s="2" t="s">
        <v>5368</v>
      </c>
      <c r="B865" s="8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INDEX(products!$A$2:$G$49, MATCH(orders!$D865, products!$A$2:$A$49, 0), MATCH(orders!I$1, products!$A$1:$G$1, 0))</f>
        <v>Lib</v>
      </c>
      <c r="J865" t="str">
        <f>INDEX(products!$A$2:$G$49, MATCH(orders!$D865, products!$A$2:$A$49, 0), MATCH(orders!J$1, products!$A$1:$G$1, 0))</f>
        <v>M</v>
      </c>
      <c r="K865" s="1">
        <f>INDEX(products!$A$2:$G$49, MATCH(orders!$D865, products!$A$2:$A$49, 0), MATCH(orders!K$1, products!$A$1:$G$1, 0))</f>
        <v>1</v>
      </c>
      <c r="L865" s="5">
        <f>INDEX(products!$A$2:$G$49, MATCH(orders!$D865, products!$A$2:$A$49, 0), MATCH(orders!L$1, products!$A$1:$G$1, 0))</f>
        <v>14.55</v>
      </c>
      <c r="M865" s="10">
        <f t="shared" si="13"/>
        <v>29.1</v>
      </c>
      <c r="N865" t="str" cm="1">
        <f t="array" ref="N865">_xlfn.IFS(I865 = "Exc", "Excelsa", I865 = "Ara", "Arabica", I865 = "Lib","Liberica",I865 = "Rob", "Robusta")</f>
        <v>Liberica</v>
      </c>
      <c r="O865" t="str" cm="1">
        <f t="array" ref="O865">_xlfn.IFS(J865 = "M", "Medium", J865 = "L", "Light", J865 = "D","Dark")</f>
        <v>Medium</v>
      </c>
      <c r="P865" t="str">
        <f>_xlfn.XLOOKUP(Orders[[#This Row],[Customer ID]], customers!$A$2:$A$1001, customers!$I$2:$I$1001, "", 0)</f>
        <v>Yes</v>
      </c>
    </row>
    <row r="866" spans="1:16" x14ac:dyDescent="0.3">
      <c r="A866" s="2" t="s">
        <v>5374</v>
      </c>
      <c r="B866" s="8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INDEX(products!$A$2:$G$49, MATCH(orders!$D866, products!$A$2:$A$49, 0), MATCH(orders!I$1, products!$A$1:$G$1, 0))</f>
        <v>Rob</v>
      </c>
      <c r="J866" t="str">
        <f>INDEX(products!$A$2:$G$49, MATCH(orders!$D866, products!$A$2:$A$49, 0), MATCH(orders!J$1, products!$A$1:$G$1, 0))</f>
        <v>L</v>
      </c>
      <c r="K866" s="1">
        <f>INDEX(products!$A$2:$G$49, MATCH(orders!$D866, products!$A$2:$A$49, 0), MATCH(orders!K$1, products!$A$1:$G$1, 0))</f>
        <v>0.2</v>
      </c>
      <c r="L866" s="5">
        <f>INDEX(products!$A$2:$G$49, MATCH(orders!$D866, products!$A$2:$A$49, 0), MATCH(orders!L$1, products!$A$1:$G$1, 0))</f>
        <v>3.5849999999999995</v>
      </c>
      <c r="M866" s="10">
        <f t="shared" si="13"/>
        <v>21.509999999999998</v>
      </c>
      <c r="N866" t="str" cm="1">
        <f t="array" ref="N866">_xlfn.IFS(I866 = "Exc", "Excelsa", I866 = "Ara", "Arabica", I866 = "Lib","Liberica",I866 = "Rob", "Robusta")</f>
        <v>Robusta</v>
      </c>
      <c r="O866" t="str" cm="1">
        <f t="array" ref="O866">_xlfn.IFS(J866 = "M", "Medium", J866 = "L", "Light", J866 = "D","Dark")</f>
        <v>Light</v>
      </c>
      <c r="P866" t="str">
        <f>_xlfn.XLOOKUP(Orders[[#This Row],[Customer ID]], customers!$A$2:$A$1001, customers!$I$2:$I$1001, "", 0)</f>
        <v>No</v>
      </c>
    </row>
    <row r="867" spans="1:16" x14ac:dyDescent="0.3">
      <c r="A867" s="2" t="s">
        <v>5380</v>
      </c>
      <c r="B867" s="8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INDEX(products!$A$2:$G$49, MATCH(orders!$D867, products!$A$2:$A$49, 0), MATCH(orders!I$1, products!$A$1:$G$1, 0))</f>
        <v>Ara</v>
      </c>
      <c r="J867" t="str">
        <f>INDEX(products!$A$2:$G$49, MATCH(orders!$D867, products!$A$2:$A$49, 0), MATCH(orders!J$1, products!$A$1:$G$1, 0))</f>
        <v>M</v>
      </c>
      <c r="K867" s="1">
        <f>INDEX(products!$A$2:$G$49, MATCH(orders!$D867, products!$A$2:$A$49, 0), MATCH(orders!K$1, products!$A$1:$G$1, 0))</f>
        <v>0.5</v>
      </c>
      <c r="L867" s="5">
        <f>INDEX(products!$A$2:$G$49, MATCH(orders!$D867, products!$A$2:$A$49, 0), MATCH(orders!L$1, products!$A$1:$G$1, 0))</f>
        <v>6.75</v>
      </c>
      <c r="M867" s="10">
        <f t="shared" si="13"/>
        <v>6.75</v>
      </c>
      <c r="N867" t="str" cm="1">
        <f t="array" ref="N867">_xlfn.IFS(I867 = "Exc", "Excelsa", I867 = "Ara", "Arabica", I867 = "Lib","Liberica",I867 = "Rob", "Robusta")</f>
        <v>Arabica</v>
      </c>
      <c r="O867" t="str" cm="1">
        <f t="array" ref="O867">_xlfn.IFS(J867 = "M", "Medium", J867 = "L", "Light", J867 = "D","Dark")</f>
        <v>Medium</v>
      </c>
      <c r="P867" t="str">
        <f>_xlfn.XLOOKUP(Orders[[#This Row],[Customer ID]], customers!$A$2:$A$1001, customers!$I$2:$I$1001, "", 0)</f>
        <v>Yes</v>
      </c>
    </row>
    <row r="868" spans="1:16" x14ac:dyDescent="0.3">
      <c r="A868" s="2" t="s">
        <v>5385</v>
      </c>
      <c r="B868" s="8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INDEX(products!$A$2:$G$49, MATCH(orders!$D868, products!$A$2:$A$49, 0), MATCH(orders!I$1, products!$A$1:$G$1, 0))</f>
        <v>Ara</v>
      </c>
      <c r="J868" t="str">
        <f>INDEX(products!$A$2:$G$49, MATCH(orders!$D868, products!$A$2:$A$49, 0), MATCH(orders!J$1, products!$A$1:$G$1, 0))</f>
        <v>D</v>
      </c>
      <c r="K868" s="1">
        <f>INDEX(products!$A$2:$G$49, MATCH(orders!$D868, products!$A$2:$A$49, 0), MATCH(orders!K$1, products!$A$1:$G$1, 0))</f>
        <v>0.5</v>
      </c>
      <c r="L868" s="5">
        <f>INDEX(products!$A$2:$G$49, MATCH(orders!$D868, products!$A$2:$A$49, 0), MATCH(orders!L$1, products!$A$1:$G$1, 0))</f>
        <v>5.97</v>
      </c>
      <c r="M868" s="10">
        <f t="shared" si="13"/>
        <v>17.91</v>
      </c>
      <c r="N868" t="str" cm="1">
        <f t="array" ref="N868">_xlfn.IFS(I868 = "Exc", "Excelsa", I868 = "Ara", "Arabica", I868 = "Lib","Liberica",I868 = "Rob", "Robusta")</f>
        <v>Arabica</v>
      </c>
      <c r="O868" t="str" cm="1">
        <f t="array" ref="O868">_xlfn.IFS(J868 = "M", "Medium", J868 = "L", "Light", J868 = "D","Dark")</f>
        <v>Dark</v>
      </c>
      <c r="P868" t="str">
        <f>_xlfn.XLOOKUP(Orders[[#This Row],[Customer ID]], customers!$A$2:$A$1001, customers!$I$2:$I$1001, "", 0)</f>
        <v>No</v>
      </c>
    </row>
    <row r="869" spans="1:16" x14ac:dyDescent="0.3">
      <c r="A869" s="2" t="s">
        <v>5391</v>
      </c>
      <c r="B869" s="8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INDEX(products!$A$2:$G$49, MATCH(orders!$D869, products!$A$2:$A$49, 0), MATCH(orders!I$1, products!$A$1:$G$1, 0))</f>
        <v>Ara</v>
      </c>
      <c r="J869" t="str">
        <f>INDEX(products!$A$2:$G$49, MATCH(orders!$D869, products!$A$2:$A$49, 0), MATCH(orders!J$1, products!$A$1:$G$1, 0))</f>
        <v>L</v>
      </c>
      <c r="K869" s="1">
        <f>INDEX(products!$A$2:$G$49, MATCH(orders!$D869, products!$A$2:$A$49, 0), MATCH(orders!K$1, products!$A$1:$G$1, 0))</f>
        <v>2.5</v>
      </c>
      <c r="L869" s="5">
        <f>INDEX(products!$A$2:$G$49, MATCH(orders!$D869, products!$A$2:$A$49, 0), MATCH(orders!L$1, products!$A$1:$G$1, 0))</f>
        <v>29.784999999999997</v>
      </c>
      <c r="M869" s="10">
        <f t="shared" si="13"/>
        <v>29.784999999999997</v>
      </c>
      <c r="N869" t="str" cm="1">
        <f t="array" ref="N869">_xlfn.IFS(I869 = "Exc", "Excelsa", I869 = "Ara", "Arabica", I869 = "Lib","Liberica",I869 = "Rob", "Robusta")</f>
        <v>Arabica</v>
      </c>
      <c r="O869" t="str" cm="1">
        <f t="array" ref="O869">_xlfn.IFS(J869 = "M", "Medium", J869 = "L", "Light", J869 = "D","Dark")</f>
        <v>Light</v>
      </c>
      <c r="P869" t="str">
        <f>_xlfn.XLOOKUP(Orders[[#This Row],[Customer ID]], customers!$A$2:$A$1001, customers!$I$2:$I$1001, "", 0)</f>
        <v>Yes</v>
      </c>
    </row>
    <row r="870" spans="1:16" x14ac:dyDescent="0.3">
      <c r="A870" s="2" t="s">
        <v>5396</v>
      </c>
      <c r="B870" s="8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INDEX(products!$A$2:$G$49, MATCH(orders!$D870, products!$A$2:$A$49, 0), MATCH(orders!I$1, products!$A$1:$G$1, 0))</f>
        <v>Exc</v>
      </c>
      <c r="J870" t="str">
        <f>INDEX(products!$A$2:$G$49, MATCH(orders!$D870, products!$A$2:$A$49, 0), MATCH(orders!J$1, products!$A$1:$G$1, 0))</f>
        <v>M</v>
      </c>
      <c r="K870" s="1">
        <f>INDEX(products!$A$2:$G$49, MATCH(orders!$D870, products!$A$2:$A$49, 0), MATCH(orders!K$1, products!$A$1:$G$1, 0))</f>
        <v>0.5</v>
      </c>
      <c r="L870" s="5">
        <f>INDEX(products!$A$2:$G$49, MATCH(orders!$D870, products!$A$2:$A$49, 0), MATCH(orders!L$1, products!$A$1:$G$1, 0))</f>
        <v>8.25</v>
      </c>
      <c r="M870" s="10">
        <f t="shared" si="13"/>
        <v>41.25</v>
      </c>
      <c r="N870" t="str" cm="1">
        <f t="array" ref="N870">_xlfn.IFS(I870 = "Exc", "Excelsa", I870 = "Ara", "Arabica", I870 = "Lib","Liberica",I870 = "Rob", "Robusta")</f>
        <v>Excelsa</v>
      </c>
      <c r="O870" t="str" cm="1">
        <f t="array" ref="O870">_xlfn.IFS(J870 = "M", "Medium", J870 = "L", "Light", J870 = "D","Dark")</f>
        <v>Medium</v>
      </c>
      <c r="P870" t="str">
        <f>_xlfn.XLOOKUP(Orders[[#This Row],[Customer ID]], customers!$A$2:$A$1001, customers!$I$2:$I$1001, "", 0)</f>
        <v>Yes</v>
      </c>
    </row>
    <row r="871" spans="1:16" x14ac:dyDescent="0.3">
      <c r="A871" s="2" t="s">
        <v>5402</v>
      </c>
      <c r="B871" s="8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INDEX(products!$A$2:$G$49, MATCH(orders!$D871, products!$A$2:$A$49, 0), MATCH(orders!I$1, products!$A$1:$G$1, 0))</f>
        <v>Rob</v>
      </c>
      <c r="J871" t="str">
        <f>INDEX(products!$A$2:$G$49, MATCH(orders!$D871, products!$A$2:$A$49, 0), MATCH(orders!J$1, products!$A$1:$G$1, 0))</f>
        <v>M</v>
      </c>
      <c r="K871" s="1">
        <f>INDEX(products!$A$2:$G$49, MATCH(orders!$D871, products!$A$2:$A$49, 0), MATCH(orders!K$1, products!$A$1:$G$1, 0))</f>
        <v>0.5</v>
      </c>
      <c r="L871" s="5">
        <f>INDEX(products!$A$2:$G$49, MATCH(orders!$D871, products!$A$2:$A$49, 0), MATCH(orders!L$1, products!$A$1:$G$1, 0))</f>
        <v>5.97</v>
      </c>
      <c r="M871" s="10">
        <f t="shared" si="13"/>
        <v>17.91</v>
      </c>
      <c r="N871" t="str" cm="1">
        <f t="array" ref="N871">_xlfn.IFS(I871 = "Exc", "Excelsa", I871 = "Ara", "Arabica", I871 = "Lib","Liberica",I871 = "Rob", "Robusta")</f>
        <v>Robusta</v>
      </c>
      <c r="O871" t="str" cm="1">
        <f t="array" ref="O871">_xlfn.IFS(J871 = "M", "Medium", J871 = "L", "Light", J871 = "D","Dark")</f>
        <v>Medium</v>
      </c>
      <c r="P871" t="str">
        <f>_xlfn.XLOOKUP(Orders[[#This Row],[Customer ID]], customers!$A$2:$A$1001, customers!$I$2:$I$1001, "", 0)</f>
        <v>Yes</v>
      </c>
    </row>
    <row r="872" spans="1:16" x14ac:dyDescent="0.3">
      <c r="A872" s="2" t="s">
        <v>5407</v>
      </c>
      <c r="B872" s="8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INDEX(products!$A$2:$G$49, MATCH(orders!$D872, products!$A$2:$A$49, 0), MATCH(orders!I$1, products!$A$1:$G$1, 0))</f>
        <v>Exc</v>
      </c>
      <c r="J872" t="str">
        <f>INDEX(products!$A$2:$G$49, MATCH(orders!$D872, products!$A$2:$A$49, 0), MATCH(orders!J$1, products!$A$1:$G$1, 0))</f>
        <v>D</v>
      </c>
      <c r="K872" s="1">
        <f>INDEX(products!$A$2:$G$49, MATCH(orders!$D872, products!$A$2:$A$49, 0), MATCH(orders!K$1, products!$A$1:$G$1, 0))</f>
        <v>0.5</v>
      </c>
      <c r="L872" s="5">
        <f>INDEX(products!$A$2:$G$49, MATCH(orders!$D872, products!$A$2:$A$49, 0), MATCH(orders!L$1, products!$A$1:$G$1, 0))</f>
        <v>7.29</v>
      </c>
      <c r="M872" s="10">
        <f t="shared" si="13"/>
        <v>7.29</v>
      </c>
      <c r="N872" t="str" cm="1">
        <f t="array" ref="N872">_xlfn.IFS(I872 = "Exc", "Excelsa", I872 = "Ara", "Arabica", I872 = "Lib","Liberica",I872 = "Rob", "Robusta")</f>
        <v>Excelsa</v>
      </c>
      <c r="O872" t="str" cm="1">
        <f t="array" ref="O872">_xlfn.IFS(J872 = "M", "Medium", J872 = "L", "Light", J872 = "D","Dark")</f>
        <v>Dark</v>
      </c>
      <c r="P872" t="str">
        <f>_xlfn.XLOOKUP(Orders[[#This Row],[Customer ID]], customers!$A$2:$A$1001, customers!$I$2:$I$1001, "", 0)</f>
        <v>Yes</v>
      </c>
    </row>
    <row r="873" spans="1:16" x14ac:dyDescent="0.3">
      <c r="A873" s="2" t="s">
        <v>5413</v>
      </c>
      <c r="B873" s="8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INDEX(products!$A$2:$G$49, MATCH(orders!$D873, products!$A$2:$A$49, 0), MATCH(orders!I$1, products!$A$1:$G$1, 0))</f>
        <v>Exc</v>
      </c>
      <c r="J873" t="str">
        <f>INDEX(products!$A$2:$G$49, MATCH(orders!$D873, products!$A$2:$A$49, 0), MATCH(orders!J$1, products!$A$1:$G$1, 0))</f>
        <v>L</v>
      </c>
      <c r="K873" s="1">
        <f>INDEX(products!$A$2:$G$49, MATCH(orders!$D873, products!$A$2:$A$49, 0), MATCH(orders!K$1, products!$A$1:$G$1, 0))</f>
        <v>1</v>
      </c>
      <c r="L873" s="5">
        <f>INDEX(products!$A$2:$G$49, MATCH(orders!$D873, products!$A$2:$A$49, 0), MATCH(orders!L$1, products!$A$1:$G$1, 0))</f>
        <v>14.85</v>
      </c>
      <c r="M873" s="10">
        <f t="shared" si="13"/>
        <v>29.7</v>
      </c>
      <c r="N873" t="str" cm="1">
        <f t="array" ref="N873">_xlfn.IFS(I873 = "Exc", "Excelsa", I873 = "Ara", "Arabica", I873 = "Lib","Liberica",I873 = "Rob", "Robusta")</f>
        <v>Excelsa</v>
      </c>
      <c r="O873" t="str" cm="1">
        <f t="array" ref="O873">_xlfn.IFS(J873 = "M", "Medium", J873 = "L", "Light", J873 = "D","Dark")</f>
        <v>Light</v>
      </c>
      <c r="P873" t="str">
        <f>_xlfn.XLOOKUP(Orders[[#This Row],[Customer ID]], customers!$A$2:$A$1001, customers!$I$2:$I$1001, "", 0)</f>
        <v>Yes</v>
      </c>
    </row>
    <row r="874" spans="1:16" x14ac:dyDescent="0.3">
      <c r="A874" s="2" t="s">
        <v>5421</v>
      </c>
      <c r="B874" s="8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INDEX(products!$A$2:$G$49, MATCH(orders!$D874, products!$A$2:$A$49, 0), MATCH(orders!I$1, products!$A$1:$G$1, 0))</f>
        <v>Ara</v>
      </c>
      <c r="J874" t="str">
        <f>INDEX(products!$A$2:$G$49, MATCH(orders!$D874, products!$A$2:$A$49, 0), MATCH(orders!J$1, products!$A$1:$G$1, 0))</f>
        <v>M</v>
      </c>
      <c r="K874" s="1">
        <f>INDEX(products!$A$2:$G$49, MATCH(orders!$D874, products!$A$2:$A$49, 0), MATCH(orders!K$1, products!$A$1:$G$1, 0))</f>
        <v>1</v>
      </c>
      <c r="L874" s="5">
        <f>INDEX(products!$A$2:$G$49, MATCH(orders!$D874, products!$A$2:$A$49, 0), MATCH(orders!L$1, products!$A$1:$G$1, 0))</f>
        <v>11.25</v>
      </c>
      <c r="M874" s="10">
        <f t="shared" si="13"/>
        <v>22.5</v>
      </c>
      <c r="N874" t="str" cm="1">
        <f t="array" ref="N874">_xlfn.IFS(I874 = "Exc", "Excelsa", I874 = "Ara", "Arabica", I874 = "Lib","Liberica",I874 = "Rob", "Robusta")</f>
        <v>Arabica</v>
      </c>
      <c r="O874" t="str" cm="1">
        <f t="array" ref="O874">_xlfn.IFS(J874 = "M", "Medium", J874 = "L", "Light", J874 = "D","Dark")</f>
        <v>Medium</v>
      </c>
      <c r="P874" t="str">
        <f>_xlfn.XLOOKUP(Orders[[#This Row],[Customer ID]], customers!$A$2:$A$1001, customers!$I$2:$I$1001, "", 0)</f>
        <v>No</v>
      </c>
    </row>
    <row r="875" spans="1:16" x14ac:dyDescent="0.3">
      <c r="A875" s="2" t="s">
        <v>5427</v>
      </c>
      <c r="B875" s="8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INDEX(products!$A$2:$G$49, MATCH(orders!$D875, products!$A$2:$A$49, 0), MATCH(orders!I$1, products!$A$1:$G$1, 0))</f>
        <v>Rob</v>
      </c>
      <c r="J875" t="str">
        <f>INDEX(products!$A$2:$G$49, MATCH(orders!$D875, products!$A$2:$A$49, 0), MATCH(orders!J$1, products!$A$1:$G$1, 0))</f>
        <v>M</v>
      </c>
      <c r="K875" s="1">
        <f>INDEX(products!$A$2:$G$49, MATCH(orders!$D875, products!$A$2:$A$49, 0), MATCH(orders!K$1, products!$A$1:$G$1, 0))</f>
        <v>0.2</v>
      </c>
      <c r="L875" s="5">
        <f>INDEX(products!$A$2:$G$49, MATCH(orders!$D875, products!$A$2:$A$49, 0), MATCH(orders!L$1, products!$A$1:$G$1, 0))</f>
        <v>2.9849999999999999</v>
      </c>
      <c r="M875" s="10">
        <f t="shared" si="13"/>
        <v>11.94</v>
      </c>
      <c r="N875" t="str" cm="1">
        <f t="array" ref="N875">_xlfn.IFS(I875 = "Exc", "Excelsa", I875 = "Ara", "Arabica", I875 = "Lib","Liberica",I875 = "Rob", "Robusta")</f>
        <v>Robusta</v>
      </c>
      <c r="O875" t="str" cm="1">
        <f t="array" ref="O875">_xlfn.IFS(J875 = "M", "Medium", J875 = "L", "Light", J875 = "D","Dark")</f>
        <v>Medium</v>
      </c>
      <c r="P875" t="str">
        <f>_xlfn.XLOOKUP(Orders[[#This Row],[Customer ID]], customers!$A$2:$A$1001, customers!$I$2:$I$1001, "", 0)</f>
        <v>Yes</v>
      </c>
    </row>
    <row r="876" spans="1:16" x14ac:dyDescent="0.3">
      <c r="A876" s="2" t="s">
        <v>5433</v>
      </c>
      <c r="B876" s="8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INDEX(products!$A$2:$G$49, MATCH(orders!$D876, products!$A$2:$A$49, 0), MATCH(orders!I$1, products!$A$1:$G$1, 0))</f>
        <v>Ara</v>
      </c>
      <c r="J876" t="str">
        <f>INDEX(products!$A$2:$G$49, MATCH(orders!$D876, products!$A$2:$A$49, 0), MATCH(orders!J$1, products!$A$1:$G$1, 0))</f>
        <v>L</v>
      </c>
      <c r="K876" s="1">
        <f>INDEX(products!$A$2:$G$49, MATCH(orders!$D876, products!$A$2:$A$49, 0), MATCH(orders!K$1, products!$A$1:$G$1, 0))</f>
        <v>1</v>
      </c>
      <c r="L876" s="5">
        <f>INDEX(products!$A$2:$G$49, MATCH(orders!$D876, products!$A$2:$A$49, 0), MATCH(orders!L$1, products!$A$1:$G$1, 0))</f>
        <v>12.95</v>
      </c>
      <c r="M876" s="10">
        <f t="shared" si="13"/>
        <v>25.9</v>
      </c>
      <c r="N876" t="str" cm="1">
        <f t="array" ref="N876">_xlfn.IFS(I876 = "Exc", "Excelsa", I876 = "Ara", "Arabica", I876 = "Lib","Liberica",I876 = "Rob", "Robusta")</f>
        <v>Arabica</v>
      </c>
      <c r="O876" t="str" cm="1">
        <f t="array" ref="O876">_xlfn.IFS(J876 = "M", "Medium", J876 = "L", "Light", J876 = "D","Dark")</f>
        <v>Light</v>
      </c>
      <c r="P876" t="str">
        <f>_xlfn.XLOOKUP(Orders[[#This Row],[Customer ID]], customers!$A$2:$A$1001, customers!$I$2:$I$1001, "", 0)</f>
        <v>No</v>
      </c>
    </row>
    <row r="877" spans="1:16" x14ac:dyDescent="0.3">
      <c r="A877" s="2" t="s">
        <v>5439</v>
      </c>
      <c r="B877" s="8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INDEX(products!$A$2:$G$49, MATCH(orders!$D877, products!$A$2:$A$49, 0), MATCH(orders!I$1, products!$A$1:$G$1, 0))</f>
        <v>Lib</v>
      </c>
      <c r="J877" t="str">
        <f>INDEX(products!$A$2:$G$49, MATCH(orders!$D877, products!$A$2:$A$49, 0), MATCH(orders!J$1, products!$A$1:$G$1, 0))</f>
        <v>M</v>
      </c>
      <c r="K877" s="1">
        <f>INDEX(products!$A$2:$G$49, MATCH(orders!$D877, products!$A$2:$A$49, 0), MATCH(orders!K$1, products!$A$1:$G$1, 0))</f>
        <v>0.5</v>
      </c>
      <c r="L877" s="5">
        <f>INDEX(products!$A$2:$G$49, MATCH(orders!$D877, products!$A$2:$A$49, 0), MATCH(orders!L$1, products!$A$1:$G$1, 0))</f>
        <v>8.73</v>
      </c>
      <c r="M877" s="10">
        <f t="shared" si="13"/>
        <v>43.650000000000006</v>
      </c>
      <c r="N877" t="str" cm="1">
        <f t="array" ref="N877">_xlfn.IFS(I877 = "Exc", "Excelsa", I877 = "Ara", "Arabica", I877 = "Lib","Liberica",I877 = "Rob", "Robusta")</f>
        <v>Liberica</v>
      </c>
      <c r="O877" t="str" cm="1">
        <f t="array" ref="O877">_xlfn.IFS(J877 = "M", "Medium", J877 = "L", "Light", J877 = "D","Dark")</f>
        <v>Medium</v>
      </c>
      <c r="P877" t="str">
        <f>_xlfn.XLOOKUP(Orders[[#This Row],[Customer ID]], customers!$A$2:$A$1001, customers!$I$2:$I$1001, "", 0)</f>
        <v>No</v>
      </c>
    </row>
    <row r="878" spans="1:16" x14ac:dyDescent="0.3">
      <c r="A878" s="2" t="s">
        <v>5439</v>
      </c>
      <c r="B878" s="8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INDEX(products!$A$2:$G$49, MATCH(orders!$D878, products!$A$2:$A$49, 0), MATCH(orders!I$1, products!$A$1:$G$1, 0))</f>
        <v>Ara</v>
      </c>
      <c r="J878" t="str">
        <f>INDEX(products!$A$2:$G$49, MATCH(orders!$D878, products!$A$2:$A$49, 0), MATCH(orders!J$1, products!$A$1:$G$1, 0))</f>
        <v>L</v>
      </c>
      <c r="K878" s="1">
        <f>INDEX(products!$A$2:$G$49, MATCH(orders!$D878, products!$A$2:$A$49, 0), MATCH(orders!K$1, products!$A$1:$G$1, 0))</f>
        <v>0.5</v>
      </c>
      <c r="L878" s="5">
        <f>INDEX(products!$A$2:$G$49, MATCH(orders!$D878, products!$A$2:$A$49, 0), MATCH(orders!L$1, products!$A$1:$G$1, 0))</f>
        <v>7.77</v>
      </c>
      <c r="M878" s="10">
        <f t="shared" si="13"/>
        <v>46.62</v>
      </c>
      <c r="N878" t="str" cm="1">
        <f t="array" ref="N878">_xlfn.IFS(I878 = "Exc", "Excelsa", I878 = "Ara", "Arabica", I878 = "Lib","Liberica",I878 = "Rob", "Robusta")</f>
        <v>Arabica</v>
      </c>
      <c r="O878" t="str" cm="1">
        <f t="array" ref="O878">_xlfn.IFS(J878 = "M", "Medium", J878 = "L", "Light", J878 = "D","Dark")</f>
        <v>Light</v>
      </c>
      <c r="P878" t="str">
        <f>_xlfn.XLOOKUP(Orders[[#This Row],[Customer ID]], customers!$A$2:$A$1001, customers!$I$2:$I$1001, "", 0)</f>
        <v>No</v>
      </c>
    </row>
    <row r="879" spans="1:16" x14ac:dyDescent="0.3">
      <c r="A879" s="2" t="s">
        <v>5450</v>
      </c>
      <c r="B879" s="8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INDEX(products!$A$2:$G$49, MATCH(orders!$D879, products!$A$2:$A$49, 0), MATCH(orders!I$1, products!$A$1:$G$1, 0))</f>
        <v>Lib</v>
      </c>
      <c r="J879" t="str">
        <f>INDEX(products!$A$2:$G$49, MATCH(orders!$D879, products!$A$2:$A$49, 0), MATCH(orders!J$1, products!$A$1:$G$1, 0))</f>
        <v>L</v>
      </c>
      <c r="K879" s="1">
        <f>INDEX(products!$A$2:$G$49, MATCH(orders!$D879, products!$A$2:$A$49, 0), MATCH(orders!K$1, products!$A$1:$G$1, 0))</f>
        <v>0.5</v>
      </c>
      <c r="L879" s="5">
        <f>INDEX(products!$A$2:$G$49, MATCH(orders!$D879, products!$A$2:$A$49, 0), MATCH(orders!L$1, products!$A$1:$G$1, 0))</f>
        <v>9.51</v>
      </c>
      <c r="M879" s="10">
        <f t="shared" si="13"/>
        <v>28.53</v>
      </c>
      <c r="N879" t="str" cm="1">
        <f t="array" ref="N879">_xlfn.IFS(I879 = "Exc", "Excelsa", I879 = "Ara", "Arabica", I879 = "Lib","Liberica",I879 = "Rob", "Robusta")</f>
        <v>Liberica</v>
      </c>
      <c r="O879" t="str" cm="1">
        <f t="array" ref="O879">_xlfn.IFS(J879 = "M", "Medium", J879 = "L", "Light", J879 = "D","Dark")</f>
        <v>Light</v>
      </c>
      <c r="P879" t="str">
        <f>_xlfn.XLOOKUP(Orders[[#This Row],[Customer ID]], customers!$A$2:$A$1001, customers!$I$2:$I$1001, "", 0)</f>
        <v>No</v>
      </c>
    </row>
    <row r="880" spans="1:16" x14ac:dyDescent="0.3">
      <c r="A880" s="2" t="s">
        <v>5456</v>
      </c>
      <c r="B880" s="8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INDEX(products!$A$2:$G$49, MATCH(orders!$D880, products!$A$2:$A$49, 0), MATCH(orders!I$1, products!$A$1:$G$1, 0))</f>
        <v>Rob</v>
      </c>
      <c r="J880" t="str">
        <f>INDEX(products!$A$2:$G$49, MATCH(orders!$D880, products!$A$2:$A$49, 0), MATCH(orders!J$1, products!$A$1:$G$1, 0))</f>
        <v>L</v>
      </c>
      <c r="K880" s="1">
        <f>INDEX(products!$A$2:$G$49, MATCH(orders!$D880, products!$A$2:$A$49, 0), MATCH(orders!K$1, products!$A$1:$G$1, 0))</f>
        <v>2.5</v>
      </c>
      <c r="L880" s="5">
        <f>INDEX(products!$A$2:$G$49, MATCH(orders!$D880, products!$A$2:$A$49, 0), MATCH(orders!L$1, products!$A$1:$G$1, 0))</f>
        <v>27.484999999999996</v>
      </c>
      <c r="M880" s="10">
        <f t="shared" si="13"/>
        <v>27.484999999999996</v>
      </c>
      <c r="N880" t="str" cm="1">
        <f t="array" ref="N880">_xlfn.IFS(I880 = "Exc", "Excelsa", I880 = "Ara", "Arabica", I880 = "Lib","Liberica",I880 = "Rob", "Robusta")</f>
        <v>Robusta</v>
      </c>
      <c r="O880" t="str" cm="1">
        <f t="array" ref="O880">_xlfn.IFS(J880 = "M", "Medium", J880 = "L", "Light", J880 = "D","Dark")</f>
        <v>Light</v>
      </c>
      <c r="P880" t="str">
        <f>_xlfn.XLOOKUP(Orders[[#This Row],[Customer ID]], customers!$A$2:$A$1001, customers!$I$2:$I$1001, "", 0)</f>
        <v>Yes</v>
      </c>
    </row>
    <row r="881" spans="1:16" x14ac:dyDescent="0.3">
      <c r="A881" s="2" t="s">
        <v>5461</v>
      </c>
      <c r="B881" s="8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INDEX(products!$A$2:$G$49, MATCH(orders!$D881, products!$A$2:$A$49, 0), MATCH(orders!I$1, products!$A$1:$G$1, 0))</f>
        <v>Exc</v>
      </c>
      <c r="J881" t="str">
        <f>INDEX(products!$A$2:$G$49, MATCH(orders!$D881, products!$A$2:$A$49, 0), MATCH(orders!J$1, products!$A$1:$G$1, 0))</f>
        <v>D</v>
      </c>
      <c r="K881" s="1">
        <f>INDEX(products!$A$2:$G$49, MATCH(orders!$D881, products!$A$2:$A$49, 0), MATCH(orders!K$1, products!$A$1:$G$1, 0))</f>
        <v>0.2</v>
      </c>
      <c r="L881" s="5">
        <f>INDEX(products!$A$2:$G$49, MATCH(orders!$D881, products!$A$2:$A$49, 0), MATCH(orders!L$1, products!$A$1:$G$1, 0))</f>
        <v>3.645</v>
      </c>
      <c r="M881" s="10">
        <f t="shared" si="13"/>
        <v>10.935</v>
      </c>
      <c r="N881" t="str" cm="1">
        <f t="array" ref="N881">_xlfn.IFS(I881 = "Exc", "Excelsa", I881 = "Ara", "Arabica", I881 = "Lib","Liberica",I881 = "Rob", "Robusta")</f>
        <v>Excelsa</v>
      </c>
      <c r="O881" t="str" cm="1">
        <f t="array" ref="O881">_xlfn.IFS(J881 = "M", "Medium", J881 = "L", "Light", J881 = "D","Dark")</f>
        <v>Dark</v>
      </c>
      <c r="P881" t="str">
        <f>_xlfn.XLOOKUP(Orders[[#This Row],[Customer ID]], customers!$A$2:$A$1001, customers!$I$2:$I$1001, "", 0)</f>
        <v>No</v>
      </c>
    </row>
    <row r="882" spans="1:16" x14ac:dyDescent="0.3">
      <c r="A882" s="2" t="s">
        <v>5466</v>
      </c>
      <c r="B882" s="8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INDEX(products!$A$2:$G$49, MATCH(orders!$D882, products!$A$2:$A$49, 0), MATCH(orders!I$1, products!$A$1:$G$1, 0))</f>
        <v>Rob</v>
      </c>
      <c r="J882" t="str">
        <f>INDEX(products!$A$2:$G$49, MATCH(orders!$D882, products!$A$2:$A$49, 0), MATCH(orders!J$1, products!$A$1:$G$1, 0))</f>
        <v>L</v>
      </c>
      <c r="K882" s="1">
        <f>INDEX(products!$A$2:$G$49, MATCH(orders!$D882, products!$A$2:$A$49, 0), MATCH(orders!K$1, products!$A$1:$G$1, 0))</f>
        <v>0.2</v>
      </c>
      <c r="L882" s="5">
        <f>INDEX(products!$A$2:$G$49, MATCH(orders!$D882, products!$A$2:$A$49, 0), MATCH(orders!L$1, products!$A$1:$G$1, 0))</f>
        <v>3.5849999999999995</v>
      </c>
      <c r="M882" s="10">
        <f t="shared" si="13"/>
        <v>7.169999999999999</v>
      </c>
      <c r="N882" t="str" cm="1">
        <f t="array" ref="N882">_xlfn.IFS(I882 = "Exc", "Excelsa", I882 = "Ara", "Arabica", I882 = "Lib","Liberica",I882 = "Rob", "Robusta")</f>
        <v>Robusta</v>
      </c>
      <c r="O882" t="str" cm="1">
        <f t="array" ref="O882">_xlfn.IFS(J882 = "M", "Medium", J882 = "L", "Light", J882 = "D","Dark")</f>
        <v>Light</v>
      </c>
      <c r="P882" t="str">
        <f>_xlfn.XLOOKUP(Orders[[#This Row],[Customer ID]], customers!$A$2:$A$1001, customers!$I$2:$I$1001, "", 0)</f>
        <v>No</v>
      </c>
    </row>
    <row r="883" spans="1:16" x14ac:dyDescent="0.3">
      <c r="A883" s="2" t="s">
        <v>5472</v>
      </c>
      <c r="B883" s="8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INDEX(products!$A$2:$G$49, MATCH(orders!$D883, products!$A$2:$A$49, 0), MATCH(orders!I$1, products!$A$1:$G$1, 0))</f>
        <v>Ara</v>
      </c>
      <c r="J883" t="str">
        <f>INDEX(products!$A$2:$G$49, MATCH(orders!$D883, products!$A$2:$A$49, 0), MATCH(orders!J$1, products!$A$1:$G$1, 0))</f>
        <v>L</v>
      </c>
      <c r="K883" s="1">
        <f>INDEX(products!$A$2:$G$49, MATCH(orders!$D883, products!$A$2:$A$49, 0), MATCH(orders!K$1, products!$A$1:$G$1, 0))</f>
        <v>0.2</v>
      </c>
      <c r="L883" s="5">
        <f>INDEX(products!$A$2:$G$49, MATCH(orders!$D883, products!$A$2:$A$49, 0), MATCH(orders!L$1, products!$A$1:$G$1, 0))</f>
        <v>3.8849999999999998</v>
      </c>
      <c r="M883" s="10">
        <f t="shared" si="13"/>
        <v>23.31</v>
      </c>
      <c r="N883" t="str" cm="1">
        <f t="array" ref="N883">_xlfn.IFS(I883 = "Exc", "Excelsa", I883 = "Ara", "Arabica", I883 = "Lib","Liberica",I883 = "Rob", "Robusta")</f>
        <v>Arabica</v>
      </c>
      <c r="O883" t="str" cm="1">
        <f t="array" ref="O883">_xlfn.IFS(J883 = "M", "Medium", J883 = "L", "Light", J883 = "D","Dark")</f>
        <v>Light</v>
      </c>
      <c r="P883" t="str">
        <f>_xlfn.XLOOKUP(Orders[[#This Row],[Customer ID]], customers!$A$2:$A$1001, customers!$I$2:$I$1001, "", 0)</f>
        <v>Yes</v>
      </c>
    </row>
    <row r="884" spans="1:16" x14ac:dyDescent="0.3">
      <c r="A884" s="2" t="s">
        <v>5477</v>
      </c>
      <c r="B884" s="8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INDEX(products!$A$2:$G$49, MATCH(orders!$D884, products!$A$2:$A$49, 0), MATCH(orders!I$1, products!$A$1:$G$1, 0))</f>
        <v>Ara</v>
      </c>
      <c r="J884" t="str">
        <f>INDEX(products!$A$2:$G$49, MATCH(orders!$D884, products!$A$2:$A$49, 0), MATCH(orders!J$1, products!$A$1:$G$1, 0))</f>
        <v>D</v>
      </c>
      <c r="K884" s="1">
        <f>INDEX(products!$A$2:$G$49, MATCH(orders!$D884, products!$A$2:$A$49, 0), MATCH(orders!K$1, products!$A$1:$G$1, 0))</f>
        <v>2.5</v>
      </c>
      <c r="L884" s="5">
        <f>INDEX(products!$A$2:$G$49, MATCH(orders!$D884, products!$A$2:$A$49, 0), MATCH(orders!L$1, products!$A$1:$G$1, 0))</f>
        <v>22.884999999999998</v>
      </c>
      <c r="M884" s="10">
        <f t="shared" si="13"/>
        <v>114.42499999999998</v>
      </c>
      <c r="N884" t="str" cm="1">
        <f t="array" ref="N884">_xlfn.IFS(I884 = "Exc", "Excelsa", I884 = "Ara", "Arabica", I884 = "Lib","Liberica",I884 = "Rob", "Robusta")</f>
        <v>Arabica</v>
      </c>
      <c r="O884" t="str" cm="1">
        <f t="array" ref="O884">_xlfn.IFS(J884 = "M", "Medium", J884 = "L", "Light", J884 = "D","Dark")</f>
        <v>Dark</v>
      </c>
      <c r="P884" t="str">
        <f>_xlfn.XLOOKUP(Orders[[#This Row],[Customer ID]], customers!$A$2:$A$1001, customers!$I$2:$I$1001, "", 0)</f>
        <v>Yes</v>
      </c>
    </row>
    <row r="885" spans="1:16" x14ac:dyDescent="0.3">
      <c r="A885" s="2" t="s">
        <v>5483</v>
      </c>
      <c r="B885" s="8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INDEX(products!$A$2:$G$49, MATCH(orders!$D885, products!$A$2:$A$49, 0), MATCH(orders!I$1, products!$A$1:$G$1, 0))</f>
        <v>Ara</v>
      </c>
      <c r="J885" t="str">
        <f>INDEX(products!$A$2:$G$49, MATCH(orders!$D885, products!$A$2:$A$49, 0), MATCH(orders!J$1, products!$A$1:$G$1, 0))</f>
        <v>M</v>
      </c>
      <c r="K885" s="1">
        <f>INDEX(products!$A$2:$G$49, MATCH(orders!$D885, products!$A$2:$A$49, 0), MATCH(orders!K$1, products!$A$1:$G$1, 0))</f>
        <v>2.5</v>
      </c>
      <c r="L885" s="5">
        <f>INDEX(products!$A$2:$G$49, MATCH(orders!$D885, products!$A$2:$A$49, 0), MATCH(orders!L$1, products!$A$1:$G$1, 0))</f>
        <v>25.874999999999996</v>
      </c>
      <c r="M885" s="10">
        <f t="shared" si="13"/>
        <v>77.624999999999986</v>
      </c>
      <c r="N885" t="str" cm="1">
        <f t="array" ref="N885">_xlfn.IFS(I885 = "Exc", "Excelsa", I885 = "Ara", "Arabica", I885 = "Lib","Liberica",I885 = "Rob", "Robusta")</f>
        <v>Arabica</v>
      </c>
      <c r="O885" t="str" cm="1">
        <f t="array" ref="O885">_xlfn.IFS(J885 = "M", "Medium", J885 = "L", "Light", J885 = "D","Dark")</f>
        <v>Medium</v>
      </c>
      <c r="P885" t="str">
        <f>_xlfn.XLOOKUP(Orders[[#This Row],[Customer ID]], customers!$A$2:$A$1001, customers!$I$2:$I$1001, "", 0)</f>
        <v>Yes</v>
      </c>
    </row>
    <row r="886" spans="1:16" x14ac:dyDescent="0.3">
      <c r="A886" s="2" t="s">
        <v>5489</v>
      </c>
      <c r="B886" s="8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INDEX(products!$A$2:$G$49, MATCH(orders!$D886, products!$A$2:$A$49, 0), MATCH(orders!I$1, products!$A$1:$G$1, 0))</f>
        <v>Rob</v>
      </c>
      <c r="J886" t="str">
        <f>INDEX(products!$A$2:$G$49, MATCH(orders!$D886, products!$A$2:$A$49, 0), MATCH(orders!J$1, products!$A$1:$G$1, 0))</f>
        <v>D</v>
      </c>
      <c r="K886" s="1">
        <f>INDEX(products!$A$2:$G$49, MATCH(orders!$D886, products!$A$2:$A$49, 0), MATCH(orders!K$1, products!$A$1:$G$1, 0))</f>
        <v>0.5</v>
      </c>
      <c r="L886" s="5">
        <f>INDEX(products!$A$2:$G$49, MATCH(orders!$D886, products!$A$2:$A$49, 0), MATCH(orders!L$1, products!$A$1:$G$1, 0))</f>
        <v>5.3699999999999992</v>
      </c>
      <c r="M886" s="10">
        <f t="shared" si="13"/>
        <v>5.3699999999999992</v>
      </c>
      <c r="N886" t="str" cm="1">
        <f t="array" ref="N886">_xlfn.IFS(I886 = "Exc", "Excelsa", I886 = "Ara", "Arabica", I886 = "Lib","Liberica",I886 = "Rob", "Robusta")</f>
        <v>Robusta</v>
      </c>
      <c r="O886" t="str" cm="1">
        <f t="array" ref="O886">_xlfn.IFS(J886 = "M", "Medium", J886 = "L", "Light", J886 = "D","Dark")</f>
        <v>Dark</v>
      </c>
      <c r="P886" t="str">
        <f>_xlfn.XLOOKUP(Orders[[#This Row],[Customer ID]], customers!$A$2:$A$1001, customers!$I$2:$I$1001, "", 0)</f>
        <v>Yes</v>
      </c>
    </row>
    <row r="887" spans="1:16" x14ac:dyDescent="0.3">
      <c r="A887" s="2" t="s">
        <v>5495</v>
      </c>
      <c r="B887" s="8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INDEX(products!$A$2:$G$49, MATCH(orders!$D887, products!$A$2:$A$49, 0), MATCH(orders!I$1, products!$A$1:$G$1, 0))</f>
        <v>Rob</v>
      </c>
      <c r="J887" t="str">
        <f>INDEX(products!$A$2:$G$49, MATCH(orders!$D887, products!$A$2:$A$49, 0), MATCH(orders!J$1, products!$A$1:$G$1, 0))</f>
        <v>D</v>
      </c>
      <c r="K887" s="1">
        <f>INDEX(products!$A$2:$G$49, MATCH(orders!$D887, products!$A$2:$A$49, 0), MATCH(orders!K$1, products!$A$1:$G$1, 0))</f>
        <v>2.5</v>
      </c>
      <c r="L887" s="5">
        <f>INDEX(products!$A$2:$G$49, MATCH(orders!$D887, products!$A$2:$A$49, 0), MATCH(orders!L$1, products!$A$1:$G$1, 0))</f>
        <v>20.584999999999997</v>
      </c>
      <c r="M887" s="10">
        <f t="shared" si="13"/>
        <v>123.50999999999999</v>
      </c>
      <c r="N887" t="str" cm="1">
        <f t="array" ref="N887">_xlfn.IFS(I887 = "Exc", "Excelsa", I887 = "Ara", "Arabica", I887 = "Lib","Liberica",I887 = "Rob", "Robusta")</f>
        <v>Robusta</v>
      </c>
      <c r="O887" t="str" cm="1">
        <f t="array" ref="O887">_xlfn.IFS(J887 = "M", "Medium", J887 = "L", "Light", J887 = "D","Dark")</f>
        <v>Dark</v>
      </c>
      <c r="P887" t="str">
        <f>_xlfn.XLOOKUP(Orders[[#This Row],[Customer ID]], customers!$A$2:$A$1001, customers!$I$2:$I$1001, "", 0)</f>
        <v>No</v>
      </c>
    </row>
    <row r="888" spans="1:16" x14ac:dyDescent="0.3">
      <c r="A888" s="2" t="s">
        <v>5501</v>
      </c>
      <c r="B888" s="8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INDEX(products!$A$2:$G$49, MATCH(orders!$D888, products!$A$2:$A$49, 0), MATCH(orders!I$1, products!$A$1:$G$1, 0))</f>
        <v>Lib</v>
      </c>
      <c r="J888" t="str">
        <f>INDEX(products!$A$2:$G$49, MATCH(orders!$D888, products!$A$2:$A$49, 0), MATCH(orders!J$1, products!$A$1:$G$1, 0))</f>
        <v>M</v>
      </c>
      <c r="K888" s="1">
        <f>INDEX(products!$A$2:$G$49, MATCH(orders!$D888, products!$A$2:$A$49, 0), MATCH(orders!K$1, products!$A$1:$G$1, 0))</f>
        <v>0.5</v>
      </c>
      <c r="L888" s="5">
        <f>INDEX(products!$A$2:$G$49, MATCH(orders!$D888, products!$A$2:$A$49, 0), MATCH(orders!L$1, products!$A$1:$G$1, 0))</f>
        <v>8.73</v>
      </c>
      <c r="M888" s="10">
        <f t="shared" si="13"/>
        <v>17.46</v>
      </c>
      <c r="N888" t="str" cm="1">
        <f t="array" ref="N888">_xlfn.IFS(I888 = "Exc", "Excelsa", I888 = "Ara", "Arabica", I888 = "Lib","Liberica",I888 = "Rob", "Robusta")</f>
        <v>Liberica</v>
      </c>
      <c r="O888" t="str" cm="1">
        <f t="array" ref="O888">_xlfn.IFS(J888 = "M", "Medium", J888 = "L", "Light", J888 = "D","Dark")</f>
        <v>Medium</v>
      </c>
      <c r="P888" t="str">
        <f>_xlfn.XLOOKUP(Orders[[#This Row],[Customer ID]], customers!$A$2:$A$1001, customers!$I$2:$I$1001, "", 0)</f>
        <v>No</v>
      </c>
    </row>
    <row r="889" spans="1:16" x14ac:dyDescent="0.3">
      <c r="A889" s="2" t="s">
        <v>5507</v>
      </c>
      <c r="B889" s="8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INDEX(products!$A$2:$G$49, MATCH(orders!$D889, products!$A$2:$A$49, 0), MATCH(orders!I$1, products!$A$1:$G$1, 0))</f>
        <v>Exc</v>
      </c>
      <c r="J889" t="str">
        <f>INDEX(products!$A$2:$G$49, MATCH(orders!$D889, products!$A$2:$A$49, 0), MATCH(orders!J$1, products!$A$1:$G$1, 0))</f>
        <v>L</v>
      </c>
      <c r="K889" s="1">
        <f>INDEX(products!$A$2:$G$49, MATCH(orders!$D889, products!$A$2:$A$49, 0), MATCH(orders!K$1, products!$A$1:$G$1, 0))</f>
        <v>0.2</v>
      </c>
      <c r="L889" s="5">
        <f>INDEX(products!$A$2:$G$49, MATCH(orders!$D889, products!$A$2:$A$49, 0), MATCH(orders!L$1, products!$A$1:$G$1, 0))</f>
        <v>4.4550000000000001</v>
      </c>
      <c r="M889" s="10">
        <f t="shared" si="13"/>
        <v>13.365</v>
      </c>
      <c r="N889" t="str" cm="1">
        <f t="array" ref="N889">_xlfn.IFS(I889 = "Exc", "Excelsa", I889 = "Ara", "Arabica", I889 = "Lib","Liberica",I889 = "Rob", "Robusta")</f>
        <v>Excelsa</v>
      </c>
      <c r="O889" t="str" cm="1">
        <f t="array" ref="O889">_xlfn.IFS(J889 = "M", "Medium", J889 = "L", "Light", J889 = "D","Dark")</f>
        <v>Light</v>
      </c>
      <c r="P889" t="str">
        <f>_xlfn.XLOOKUP(Orders[[#This Row],[Customer ID]], customers!$A$2:$A$1001, customers!$I$2:$I$1001, "", 0)</f>
        <v>No</v>
      </c>
    </row>
    <row r="890" spans="1:16" x14ac:dyDescent="0.3">
      <c r="A890" s="2" t="s">
        <v>5513</v>
      </c>
      <c r="B890" s="8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INDEX(products!$A$2:$G$49, MATCH(orders!$D890, products!$A$2:$A$49, 0), MATCH(orders!I$1, products!$A$1:$G$1, 0))</f>
        <v>Ara</v>
      </c>
      <c r="J890" t="str">
        <f>INDEX(products!$A$2:$G$49, MATCH(orders!$D890, products!$A$2:$A$49, 0), MATCH(orders!J$1, products!$A$1:$G$1, 0))</f>
        <v>L</v>
      </c>
      <c r="K890" s="1">
        <f>INDEX(products!$A$2:$G$49, MATCH(orders!$D890, products!$A$2:$A$49, 0), MATCH(orders!K$1, products!$A$1:$G$1, 0))</f>
        <v>0.2</v>
      </c>
      <c r="L890" s="5">
        <f>INDEX(products!$A$2:$G$49, MATCH(orders!$D890, products!$A$2:$A$49, 0), MATCH(orders!L$1, products!$A$1:$G$1, 0))</f>
        <v>3.8849999999999998</v>
      </c>
      <c r="M890" s="10">
        <f t="shared" si="13"/>
        <v>7.77</v>
      </c>
      <c r="N890" t="str" cm="1">
        <f t="array" ref="N890">_xlfn.IFS(I890 = "Exc", "Excelsa", I890 = "Ara", "Arabica", I890 = "Lib","Liberica",I890 = "Rob", "Robusta")</f>
        <v>Arabica</v>
      </c>
      <c r="O890" t="str" cm="1">
        <f t="array" ref="O890">_xlfn.IFS(J890 = "M", "Medium", J890 = "L", "Light", J890 = "D","Dark")</f>
        <v>Light</v>
      </c>
      <c r="P890" t="str">
        <f>_xlfn.XLOOKUP(Orders[[#This Row],[Customer ID]], customers!$A$2:$A$1001, customers!$I$2:$I$1001, "", 0)</f>
        <v>Yes</v>
      </c>
    </row>
    <row r="891" spans="1:16" x14ac:dyDescent="0.3">
      <c r="A891" s="2" t="s">
        <v>5519</v>
      </c>
      <c r="B891" s="8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INDEX(products!$A$2:$G$49, MATCH(orders!$D891, products!$A$2:$A$49, 0), MATCH(orders!I$1, products!$A$1:$G$1, 0))</f>
        <v>Rob</v>
      </c>
      <c r="J891" t="str">
        <f>INDEX(products!$A$2:$G$49, MATCH(orders!$D891, products!$A$2:$A$49, 0), MATCH(orders!J$1, products!$A$1:$G$1, 0))</f>
        <v>D</v>
      </c>
      <c r="K891" s="1">
        <f>INDEX(products!$A$2:$G$49, MATCH(orders!$D891, products!$A$2:$A$49, 0), MATCH(orders!K$1, products!$A$1:$G$1, 0))</f>
        <v>0.2</v>
      </c>
      <c r="L891" s="5">
        <f>INDEX(products!$A$2:$G$49, MATCH(orders!$D891, products!$A$2:$A$49, 0), MATCH(orders!L$1, products!$A$1:$G$1, 0))</f>
        <v>2.6849999999999996</v>
      </c>
      <c r="M891" s="10">
        <f t="shared" si="13"/>
        <v>2.6849999999999996</v>
      </c>
      <c r="N891" t="str" cm="1">
        <f t="array" ref="N891">_xlfn.IFS(I891 = "Exc", "Excelsa", I891 = "Ara", "Arabica", I891 = "Lib","Liberica",I891 = "Rob", "Robusta")</f>
        <v>Robusta</v>
      </c>
      <c r="O891" t="str" cm="1">
        <f t="array" ref="O891">_xlfn.IFS(J891 = "M", "Medium", J891 = "L", "Light", J891 = "D","Dark")</f>
        <v>Dark</v>
      </c>
      <c r="P891" t="str">
        <f>_xlfn.XLOOKUP(Orders[[#This Row],[Customer ID]], customers!$A$2:$A$1001, customers!$I$2:$I$1001, "", 0)</f>
        <v>Yes</v>
      </c>
    </row>
    <row r="892" spans="1:16" x14ac:dyDescent="0.3">
      <c r="A892" s="2" t="s">
        <v>5525</v>
      </c>
      <c r="B892" s="8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INDEX(products!$A$2:$G$49, MATCH(orders!$D892, products!$A$2:$A$49, 0), MATCH(orders!I$1, products!$A$1:$G$1, 0))</f>
        <v>Rob</v>
      </c>
      <c r="J892" t="str">
        <f>INDEX(products!$A$2:$G$49, MATCH(orders!$D892, products!$A$2:$A$49, 0), MATCH(orders!J$1, products!$A$1:$G$1, 0))</f>
        <v>D</v>
      </c>
      <c r="K892" s="1">
        <f>INDEX(products!$A$2:$G$49, MATCH(orders!$D892, products!$A$2:$A$49, 0), MATCH(orders!K$1, products!$A$1:$G$1, 0))</f>
        <v>2.5</v>
      </c>
      <c r="L892" s="5">
        <f>INDEX(products!$A$2:$G$49, MATCH(orders!$D892, products!$A$2:$A$49, 0), MATCH(orders!L$1, products!$A$1:$G$1, 0))</f>
        <v>20.584999999999997</v>
      </c>
      <c r="M892" s="10">
        <f t="shared" si="13"/>
        <v>20.584999999999997</v>
      </c>
      <c r="N892" t="str" cm="1">
        <f t="array" ref="N892">_xlfn.IFS(I892 = "Exc", "Excelsa", I892 = "Ara", "Arabica", I892 = "Lib","Liberica",I892 = "Rob", "Robusta")</f>
        <v>Robusta</v>
      </c>
      <c r="O892" t="str" cm="1">
        <f t="array" ref="O892">_xlfn.IFS(J892 = "M", "Medium", J892 = "L", "Light", J892 = "D","Dark")</f>
        <v>Dark</v>
      </c>
      <c r="P892" t="str">
        <f>_xlfn.XLOOKUP(Orders[[#This Row],[Customer ID]], customers!$A$2:$A$1001, customers!$I$2:$I$1001, "", 0)</f>
        <v>Yes</v>
      </c>
    </row>
    <row r="893" spans="1:16" x14ac:dyDescent="0.3">
      <c r="A893" s="2" t="s">
        <v>5531</v>
      </c>
      <c r="B893" s="8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INDEX(products!$A$2:$G$49, MATCH(orders!$D893, products!$A$2:$A$49, 0), MATCH(orders!I$1, products!$A$1:$G$1, 0))</f>
        <v>Ara</v>
      </c>
      <c r="J893" t="str">
        <f>INDEX(products!$A$2:$G$49, MATCH(orders!$D893, products!$A$2:$A$49, 0), MATCH(orders!J$1, products!$A$1:$G$1, 0))</f>
        <v>D</v>
      </c>
      <c r="K893" s="1">
        <f>INDEX(products!$A$2:$G$49, MATCH(orders!$D893, products!$A$2:$A$49, 0), MATCH(orders!K$1, products!$A$1:$G$1, 0))</f>
        <v>2.5</v>
      </c>
      <c r="L893" s="5">
        <f>INDEX(products!$A$2:$G$49, MATCH(orders!$D893, products!$A$2:$A$49, 0), MATCH(orders!L$1, products!$A$1:$G$1, 0))</f>
        <v>22.884999999999998</v>
      </c>
      <c r="M893" s="10">
        <f t="shared" si="13"/>
        <v>114.42499999999998</v>
      </c>
      <c r="N893" t="str" cm="1">
        <f t="array" ref="N893">_xlfn.IFS(I893 = "Exc", "Excelsa", I893 = "Ara", "Arabica", I893 = "Lib","Liberica",I893 = "Rob", "Robusta")</f>
        <v>Arabica</v>
      </c>
      <c r="O893" t="str" cm="1">
        <f t="array" ref="O893">_xlfn.IFS(J893 = "M", "Medium", J893 = "L", "Light", J893 = "D","Dark")</f>
        <v>Dark</v>
      </c>
      <c r="P893" t="str">
        <f>_xlfn.XLOOKUP(Orders[[#This Row],[Customer ID]], customers!$A$2:$A$1001, customers!$I$2:$I$1001, "", 0)</f>
        <v>Yes</v>
      </c>
    </row>
    <row r="894" spans="1:16" x14ac:dyDescent="0.3">
      <c r="A894" s="2" t="s">
        <v>5537</v>
      </c>
      <c r="B894" s="8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INDEX(products!$A$2:$G$49, MATCH(orders!$D894, products!$A$2:$A$49, 0), MATCH(orders!I$1, products!$A$1:$G$1, 0))</f>
        <v>Exc</v>
      </c>
      <c r="J894" t="str">
        <f>INDEX(products!$A$2:$G$49, MATCH(orders!$D894, products!$A$2:$A$49, 0), MATCH(orders!J$1, products!$A$1:$G$1, 0))</f>
        <v>M</v>
      </c>
      <c r="K894" s="1">
        <f>INDEX(products!$A$2:$G$49, MATCH(orders!$D894, products!$A$2:$A$49, 0), MATCH(orders!K$1, products!$A$1:$G$1, 0))</f>
        <v>0.2</v>
      </c>
      <c r="L894" s="5">
        <f>INDEX(products!$A$2:$G$49, MATCH(orders!$D894, products!$A$2:$A$49, 0), MATCH(orders!L$1, products!$A$1:$G$1, 0))</f>
        <v>4.125</v>
      </c>
      <c r="M894" s="10">
        <f t="shared" si="13"/>
        <v>20.625</v>
      </c>
      <c r="N894" t="str" cm="1">
        <f t="array" ref="N894">_xlfn.IFS(I894 = "Exc", "Excelsa", I894 = "Ara", "Arabica", I894 = "Lib","Liberica",I894 = "Rob", "Robusta")</f>
        <v>Excelsa</v>
      </c>
      <c r="O894" t="str" cm="1">
        <f t="array" ref="O894">_xlfn.IFS(J894 = "M", "Medium", J894 = "L", "Light", J894 = "D","Dark")</f>
        <v>Medium</v>
      </c>
      <c r="P894" t="str">
        <f>_xlfn.XLOOKUP(Orders[[#This Row],[Customer ID]], customers!$A$2:$A$1001, customers!$I$2:$I$1001, "", 0)</f>
        <v>No</v>
      </c>
    </row>
    <row r="895" spans="1:16" x14ac:dyDescent="0.3">
      <c r="A895" s="2" t="s">
        <v>5543</v>
      </c>
      <c r="B895" s="8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INDEX(products!$A$2:$G$49, MATCH(orders!$D895, products!$A$2:$A$49, 0), MATCH(orders!I$1, products!$A$1:$G$1, 0))</f>
        <v>Lib</v>
      </c>
      <c r="J895" t="str">
        <f>INDEX(products!$A$2:$G$49, MATCH(orders!$D895, products!$A$2:$A$49, 0), MATCH(orders!J$1, products!$A$1:$G$1, 0))</f>
        <v>L</v>
      </c>
      <c r="K895" s="1">
        <f>INDEX(products!$A$2:$G$49, MATCH(orders!$D895, products!$A$2:$A$49, 0), MATCH(orders!K$1, products!$A$1:$G$1, 0))</f>
        <v>0.5</v>
      </c>
      <c r="L895" s="5">
        <f>INDEX(products!$A$2:$G$49, MATCH(orders!$D895, products!$A$2:$A$49, 0), MATCH(orders!L$1, products!$A$1:$G$1, 0))</f>
        <v>9.51</v>
      </c>
      <c r="M895" s="10">
        <f t="shared" si="13"/>
        <v>57.06</v>
      </c>
      <c r="N895" t="str" cm="1">
        <f t="array" ref="N895">_xlfn.IFS(I895 = "Exc", "Excelsa", I895 = "Ara", "Arabica", I895 = "Lib","Liberica",I895 = "Rob", "Robusta")</f>
        <v>Liberica</v>
      </c>
      <c r="O895" t="str" cm="1">
        <f t="array" ref="O895">_xlfn.IFS(J895 = "M", "Medium", J895 = "L", "Light", J895 = "D","Dark")</f>
        <v>Light</v>
      </c>
      <c r="P895" t="str">
        <f>_xlfn.XLOOKUP(Orders[[#This Row],[Customer ID]], customers!$A$2:$A$1001, customers!$I$2:$I$1001, "", 0)</f>
        <v>Yes</v>
      </c>
    </row>
    <row r="896" spans="1:16" x14ac:dyDescent="0.3">
      <c r="A896" s="2" t="s">
        <v>5548</v>
      </c>
      <c r="B896" s="8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INDEX(products!$A$2:$G$49, MATCH(orders!$D896, products!$A$2:$A$49, 0), MATCH(orders!I$1, products!$A$1:$G$1, 0))</f>
        <v>Rob</v>
      </c>
      <c r="J896" t="str">
        <f>INDEX(products!$A$2:$G$49, MATCH(orders!$D896, products!$A$2:$A$49, 0), MATCH(orders!J$1, products!$A$1:$G$1, 0))</f>
        <v>D</v>
      </c>
      <c r="K896" s="1">
        <f>INDEX(products!$A$2:$G$49, MATCH(orders!$D896, products!$A$2:$A$49, 0), MATCH(orders!K$1, products!$A$1:$G$1, 0))</f>
        <v>2.5</v>
      </c>
      <c r="L896" s="5">
        <f>INDEX(products!$A$2:$G$49, MATCH(orders!$D896, products!$A$2:$A$49, 0), MATCH(orders!L$1, products!$A$1:$G$1, 0))</f>
        <v>20.584999999999997</v>
      </c>
      <c r="M896" s="10">
        <f t="shared" si="13"/>
        <v>82.339999999999989</v>
      </c>
      <c r="N896" t="str" cm="1">
        <f t="array" ref="N896">_xlfn.IFS(I896 = "Exc", "Excelsa", I896 = "Ara", "Arabica", I896 = "Lib","Liberica",I896 = "Rob", "Robusta")</f>
        <v>Robusta</v>
      </c>
      <c r="O896" t="str" cm="1">
        <f t="array" ref="O896">_xlfn.IFS(J896 = "M", "Medium", J896 = "L", "Light", J896 = "D","Dark")</f>
        <v>Dark</v>
      </c>
      <c r="P896" t="str">
        <f>_xlfn.XLOOKUP(Orders[[#This Row],[Customer ID]], customers!$A$2:$A$1001, customers!$I$2:$I$1001, "", 0)</f>
        <v>Yes</v>
      </c>
    </row>
    <row r="897" spans="1:16" x14ac:dyDescent="0.3">
      <c r="A897" s="2" t="s">
        <v>5553</v>
      </c>
      <c r="B897" s="8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INDEX(products!$A$2:$G$49, MATCH(orders!$D897, products!$A$2:$A$49, 0), MATCH(orders!I$1, products!$A$1:$G$1, 0))</f>
        <v>Exc</v>
      </c>
      <c r="J897" t="str">
        <f>INDEX(products!$A$2:$G$49, MATCH(orders!$D897, products!$A$2:$A$49, 0), MATCH(orders!J$1, products!$A$1:$G$1, 0))</f>
        <v>M</v>
      </c>
      <c r="K897" s="1">
        <f>INDEX(products!$A$2:$G$49, MATCH(orders!$D897, products!$A$2:$A$49, 0), MATCH(orders!K$1, products!$A$1:$G$1, 0))</f>
        <v>2.5</v>
      </c>
      <c r="L897" s="5">
        <f>INDEX(products!$A$2:$G$49, MATCH(orders!$D897, products!$A$2:$A$49, 0), MATCH(orders!L$1, products!$A$1:$G$1, 0))</f>
        <v>31.624999999999996</v>
      </c>
      <c r="M897" s="10">
        <f t="shared" si="13"/>
        <v>158.12499999999997</v>
      </c>
      <c r="N897" t="str" cm="1">
        <f t="array" ref="N897">_xlfn.IFS(I897 = "Exc", "Excelsa", I897 = "Ara", "Arabica", I897 = "Lib","Liberica",I897 = "Rob", "Robusta")</f>
        <v>Excelsa</v>
      </c>
      <c r="O897" t="str" cm="1">
        <f t="array" ref="O897">_xlfn.IFS(J897 = "M", "Medium", J897 = "L", "Light", J897 = "D","Dark")</f>
        <v>Medium</v>
      </c>
      <c r="P897" t="str">
        <f>_xlfn.XLOOKUP(Orders[[#This Row],[Customer ID]], customers!$A$2:$A$1001, customers!$I$2:$I$1001, "", 0)</f>
        <v>No</v>
      </c>
    </row>
    <row r="898" spans="1:16" x14ac:dyDescent="0.3">
      <c r="A898" s="2" t="s">
        <v>5558</v>
      </c>
      <c r="B898" s="8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INDEX(products!$A$2:$G$49, MATCH(orders!$D898, products!$A$2:$A$49, 0), MATCH(orders!I$1, products!$A$1:$G$1, 0))</f>
        <v>Rob</v>
      </c>
      <c r="J898" t="str">
        <f>INDEX(products!$A$2:$G$49, MATCH(orders!$D898, products!$A$2:$A$49, 0), MATCH(orders!J$1, products!$A$1:$G$1, 0))</f>
        <v>D</v>
      </c>
      <c r="K898" s="1">
        <f>INDEX(products!$A$2:$G$49, MATCH(orders!$D898, products!$A$2:$A$49, 0), MATCH(orders!K$1, products!$A$1:$G$1, 0))</f>
        <v>0.5</v>
      </c>
      <c r="L898" s="5">
        <f>INDEX(products!$A$2:$G$49, MATCH(orders!$D898, products!$A$2:$A$49, 0), MATCH(orders!L$1, products!$A$1:$G$1, 0))</f>
        <v>5.3699999999999992</v>
      </c>
      <c r="M898" s="10">
        <f t="shared" si="13"/>
        <v>32.22</v>
      </c>
      <c r="N898" t="str" cm="1">
        <f t="array" ref="N898">_xlfn.IFS(I898 = "Exc", "Excelsa", I898 = "Ara", "Arabica", I898 = "Lib","Liberica",I898 = "Rob", "Robusta")</f>
        <v>Robusta</v>
      </c>
      <c r="O898" t="str" cm="1">
        <f t="array" ref="O898">_xlfn.IFS(J898 = "M", "Medium", J898 = "L", "Light", J898 = "D","Dark")</f>
        <v>Dark</v>
      </c>
      <c r="P898" t="str">
        <f>_xlfn.XLOOKUP(Orders[[#This Row],[Customer ID]], customers!$A$2:$A$1001, customers!$I$2:$I$1001, "", 0)</f>
        <v>Yes</v>
      </c>
    </row>
    <row r="899" spans="1:16" x14ac:dyDescent="0.3">
      <c r="A899" s="2" t="s">
        <v>5564</v>
      </c>
      <c r="B899" s="8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INDEX(products!$A$2:$G$49, MATCH(orders!$D899, products!$A$2:$A$49, 0), MATCH(orders!I$1, products!$A$1:$G$1, 0))</f>
        <v>Exc</v>
      </c>
      <c r="J899" t="str">
        <f>INDEX(products!$A$2:$G$49, MATCH(orders!$D899, products!$A$2:$A$49, 0), MATCH(orders!J$1, products!$A$1:$G$1, 0))</f>
        <v>D</v>
      </c>
      <c r="K899" s="1">
        <f>INDEX(products!$A$2:$G$49, MATCH(orders!$D899, products!$A$2:$A$49, 0), MATCH(orders!K$1, products!$A$1:$G$1, 0))</f>
        <v>1</v>
      </c>
      <c r="L899" s="5">
        <f>INDEX(products!$A$2:$G$49, MATCH(orders!$D899, products!$A$2:$A$49, 0), MATCH(orders!L$1, products!$A$1:$G$1, 0))</f>
        <v>12.15</v>
      </c>
      <c r="M899" s="10">
        <f t="shared" ref="M899:M962" si="14">L899*E899</f>
        <v>24.3</v>
      </c>
      <c r="N899" t="str" cm="1">
        <f t="array" ref="N899">_xlfn.IFS(I899 = "Exc", "Excelsa", I899 = "Ara", "Arabica", I899 = "Lib","Liberica",I899 = "Rob", "Robusta")</f>
        <v>Excelsa</v>
      </c>
      <c r="O899" t="str" cm="1">
        <f t="array" ref="O899">_xlfn.IFS(J899 = "M", "Medium", J899 = "L", "Light", J899 = "D","Dark")</f>
        <v>Dark</v>
      </c>
      <c r="P899" t="str">
        <f>_xlfn.XLOOKUP(Orders[[#This Row],[Customer ID]], customers!$A$2:$A$1001, customers!$I$2:$I$1001, "", 0)</f>
        <v>No</v>
      </c>
    </row>
    <row r="900" spans="1:16" x14ac:dyDescent="0.3">
      <c r="A900" s="2" t="s">
        <v>5570</v>
      </c>
      <c r="B900" s="8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INDEX(products!$A$2:$G$49, MATCH(orders!$D900, products!$A$2:$A$49, 0), MATCH(orders!I$1, products!$A$1:$G$1, 0))</f>
        <v>Rob</v>
      </c>
      <c r="J900" t="str">
        <f>INDEX(products!$A$2:$G$49, MATCH(orders!$D900, products!$A$2:$A$49, 0), MATCH(orders!J$1, products!$A$1:$G$1, 0))</f>
        <v>L</v>
      </c>
      <c r="K900" s="1">
        <f>INDEX(products!$A$2:$G$49, MATCH(orders!$D900, products!$A$2:$A$49, 0), MATCH(orders!K$1, products!$A$1:$G$1, 0))</f>
        <v>0.5</v>
      </c>
      <c r="L900" s="5">
        <f>INDEX(products!$A$2:$G$49, MATCH(orders!$D900, products!$A$2:$A$49, 0), MATCH(orders!L$1, products!$A$1:$G$1, 0))</f>
        <v>7.169999999999999</v>
      </c>
      <c r="M900" s="10">
        <f t="shared" si="14"/>
        <v>35.849999999999994</v>
      </c>
      <c r="N900" t="str" cm="1">
        <f t="array" ref="N900">_xlfn.IFS(I900 = "Exc", "Excelsa", I900 = "Ara", "Arabica", I900 = "Lib","Liberica",I900 = "Rob", "Robusta")</f>
        <v>Robusta</v>
      </c>
      <c r="O900" t="str" cm="1">
        <f t="array" ref="O900">_xlfn.IFS(J900 = "M", "Medium", J900 = "L", "Light", J900 = "D","Dark")</f>
        <v>Light</v>
      </c>
      <c r="P900" t="str">
        <f>_xlfn.XLOOKUP(Orders[[#This Row],[Customer ID]], customers!$A$2:$A$1001, customers!$I$2:$I$1001, "", 0)</f>
        <v>No</v>
      </c>
    </row>
    <row r="901" spans="1:16" x14ac:dyDescent="0.3">
      <c r="A901" s="2" t="s">
        <v>5575</v>
      </c>
      <c r="B901" s="8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INDEX(products!$A$2:$G$49, MATCH(orders!$D901, products!$A$2:$A$49, 0), MATCH(orders!I$1, products!$A$1:$G$1, 0))</f>
        <v>Lib</v>
      </c>
      <c r="J901" t="str">
        <f>INDEX(products!$A$2:$G$49, MATCH(orders!$D901, products!$A$2:$A$49, 0), MATCH(orders!J$1, products!$A$1:$G$1, 0))</f>
        <v>M</v>
      </c>
      <c r="K901" s="1">
        <f>INDEX(products!$A$2:$G$49, MATCH(orders!$D901, products!$A$2:$A$49, 0), MATCH(orders!K$1, products!$A$1:$G$1, 0))</f>
        <v>1</v>
      </c>
      <c r="L901" s="5">
        <f>INDEX(products!$A$2:$G$49, MATCH(orders!$D901, products!$A$2:$A$49, 0), MATCH(orders!L$1, products!$A$1:$G$1, 0))</f>
        <v>14.55</v>
      </c>
      <c r="M901" s="10">
        <f t="shared" si="14"/>
        <v>72.75</v>
      </c>
      <c r="N901" t="str" cm="1">
        <f t="array" ref="N901">_xlfn.IFS(I901 = "Exc", "Excelsa", I901 = "Ara", "Arabica", I901 = "Lib","Liberica",I901 = "Rob", "Robusta")</f>
        <v>Liberica</v>
      </c>
      <c r="O901" t="str" cm="1">
        <f t="array" ref="O901">_xlfn.IFS(J901 = "M", "Medium", J901 = "L", "Light", J901 = "D","Dark")</f>
        <v>Medium</v>
      </c>
      <c r="P901" t="str">
        <f>_xlfn.XLOOKUP(Orders[[#This Row],[Customer ID]], customers!$A$2:$A$1001, customers!$I$2:$I$1001, "", 0)</f>
        <v>No</v>
      </c>
    </row>
    <row r="902" spans="1:16" x14ac:dyDescent="0.3">
      <c r="A902" s="2" t="s">
        <v>5580</v>
      </c>
      <c r="B902" s="8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INDEX(products!$A$2:$G$49, MATCH(orders!$D902, products!$A$2:$A$49, 0), MATCH(orders!I$1, products!$A$1:$G$1, 0))</f>
        <v>Lib</v>
      </c>
      <c r="J902" t="str">
        <f>INDEX(products!$A$2:$G$49, MATCH(orders!$D902, products!$A$2:$A$49, 0), MATCH(orders!J$1, products!$A$1:$G$1, 0))</f>
        <v>L</v>
      </c>
      <c r="K902" s="1">
        <f>INDEX(products!$A$2:$G$49, MATCH(orders!$D902, products!$A$2:$A$49, 0), MATCH(orders!K$1, products!$A$1:$G$1, 0))</f>
        <v>1</v>
      </c>
      <c r="L902" s="5">
        <f>INDEX(products!$A$2:$G$49, MATCH(orders!$D902, products!$A$2:$A$49, 0), MATCH(orders!L$1, products!$A$1:$G$1, 0))</f>
        <v>15.85</v>
      </c>
      <c r="M902" s="10">
        <f t="shared" si="14"/>
        <v>47.55</v>
      </c>
      <c r="N902" t="str" cm="1">
        <f t="array" ref="N902">_xlfn.IFS(I902 = "Exc", "Excelsa", I902 = "Ara", "Arabica", I902 = "Lib","Liberica",I902 = "Rob", "Robusta")</f>
        <v>Liberica</v>
      </c>
      <c r="O902" t="str" cm="1">
        <f t="array" ref="O902">_xlfn.IFS(J902 = "M", "Medium", J902 = "L", "Light", J902 = "D","Dark")</f>
        <v>Light</v>
      </c>
      <c r="P902" t="str">
        <f>_xlfn.XLOOKUP(Orders[[#This Row],[Customer ID]], customers!$A$2:$A$1001, customers!$I$2:$I$1001, "", 0)</f>
        <v>No</v>
      </c>
    </row>
    <row r="903" spans="1:16" x14ac:dyDescent="0.3">
      <c r="A903" s="2" t="s">
        <v>5585</v>
      </c>
      <c r="B903" s="8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INDEX(products!$A$2:$G$49, MATCH(orders!$D903, products!$A$2:$A$49, 0), MATCH(orders!I$1, products!$A$1:$G$1, 0))</f>
        <v>Rob</v>
      </c>
      <c r="J903" t="str">
        <f>INDEX(products!$A$2:$G$49, MATCH(orders!$D903, products!$A$2:$A$49, 0), MATCH(orders!J$1, products!$A$1:$G$1, 0))</f>
        <v>L</v>
      </c>
      <c r="K903" s="1">
        <f>INDEX(products!$A$2:$G$49, MATCH(orders!$D903, products!$A$2:$A$49, 0), MATCH(orders!K$1, products!$A$1:$G$1, 0))</f>
        <v>0.2</v>
      </c>
      <c r="L903" s="5">
        <f>INDEX(products!$A$2:$G$49, MATCH(orders!$D903, products!$A$2:$A$49, 0), MATCH(orders!L$1, products!$A$1:$G$1, 0))</f>
        <v>3.5849999999999995</v>
      </c>
      <c r="M903" s="10">
        <f t="shared" si="14"/>
        <v>3.5849999999999995</v>
      </c>
      <c r="N903" t="str" cm="1">
        <f t="array" ref="N903">_xlfn.IFS(I903 = "Exc", "Excelsa", I903 = "Ara", "Arabica", I903 = "Lib","Liberica",I903 = "Rob", "Robusta")</f>
        <v>Robusta</v>
      </c>
      <c r="O903" t="str" cm="1">
        <f t="array" ref="O903">_xlfn.IFS(J903 = "M", "Medium", J903 = "L", "Light", J903 = "D","Dark")</f>
        <v>Light</v>
      </c>
      <c r="P903" t="str">
        <f>_xlfn.XLOOKUP(Orders[[#This Row],[Customer ID]], customers!$A$2:$A$1001, customers!$I$2:$I$1001, "", 0)</f>
        <v>Yes</v>
      </c>
    </row>
    <row r="904" spans="1:16" x14ac:dyDescent="0.3">
      <c r="A904" s="2" t="s">
        <v>5591</v>
      </c>
      <c r="B904" s="8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INDEX(products!$A$2:$G$49, MATCH(orders!$D904, products!$A$2:$A$49, 0), MATCH(orders!I$1, products!$A$1:$G$1, 0))</f>
        <v>Exc</v>
      </c>
      <c r="J904" t="str">
        <f>INDEX(products!$A$2:$G$49, MATCH(orders!$D904, products!$A$2:$A$49, 0), MATCH(orders!J$1, products!$A$1:$G$1, 0))</f>
        <v>M</v>
      </c>
      <c r="K904" s="1">
        <f>INDEX(products!$A$2:$G$49, MATCH(orders!$D904, products!$A$2:$A$49, 0), MATCH(orders!K$1, products!$A$1:$G$1, 0))</f>
        <v>2.5</v>
      </c>
      <c r="L904" s="5">
        <f>INDEX(products!$A$2:$G$49, MATCH(orders!$D904, products!$A$2:$A$49, 0), MATCH(orders!L$1, products!$A$1:$G$1, 0))</f>
        <v>31.624999999999996</v>
      </c>
      <c r="M904" s="10">
        <f t="shared" si="14"/>
        <v>158.12499999999997</v>
      </c>
      <c r="N904" t="str" cm="1">
        <f t="array" ref="N904">_xlfn.IFS(I904 = "Exc", "Excelsa", I904 = "Ara", "Arabica", I904 = "Lib","Liberica",I904 = "Rob", "Robusta")</f>
        <v>Excelsa</v>
      </c>
      <c r="O904" t="str" cm="1">
        <f t="array" ref="O904">_xlfn.IFS(J904 = "M", "Medium", J904 = "L", "Light", J904 = "D","Dark")</f>
        <v>Medium</v>
      </c>
      <c r="P904" t="str">
        <f>_xlfn.XLOOKUP(Orders[[#This Row],[Customer ID]], customers!$A$2:$A$1001, customers!$I$2:$I$1001, "", 0)</f>
        <v>No</v>
      </c>
    </row>
    <row r="905" spans="1:16" x14ac:dyDescent="0.3">
      <c r="A905" s="2" t="s">
        <v>5597</v>
      </c>
      <c r="B905" s="8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INDEX(products!$A$2:$G$49, MATCH(orders!$D905, products!$A$2:$A$49, 0), MATCH(orders!I$1, products!$A$1:$G$1, 0))</f>
        <v>Lib</v>
      </c>
      <c r="J905" t="str">
        <f>INDEX(products!$A$2:$G$49, MATCH(orders!$D905, products!$A$2:$A$49, 0), MATCH(orders!J$1, products!$A$1:$G$1, 0))</f>
        <v>M</v>
      </c>
      <c r="K905" s="1">
        <f>INDEX(products!$A$2:$G$49, MATCH(orders!$D905, products!$A$2:$A$49, 0), MATCH(orders!K$1, products!$A$1:$G$1, 0))</f>
        <v>0.5</v>
      </c>
      <c r="L905" s="5">
        <f>INDEX(products!$A$2:$G$49, MATCH(orders!$D905, products!$A$2:$A$49, 0), MATCH(orders!L$1, products!$A$1:$G$1, 0))</f>
        <v>8.73</v>
      </c>
      <c r="M905" s="10">
        <f t="shared" si="14"/>
        <v>17.46</v>
      </c>
      <c r="N905" t="str" cm="1">
        <f t="array" ref="N905">_xlfn.IFS(I905 = "Exc", "Excelsa", I905 = "Ara", "Arabica", I905 = "Lib","Liberica",I905 = "Rob", "Robusta")</f>
        <v>Liberica</v>
      </c>
      <c r="O905" t="str" cm="1">
        <f t="array" ref="O905">_xlfn.IFS(J905 = "M", "Medium", J905 = "L", "Light", J905 = "D","Dark")</f>
        <v>Medium</v>
      </c>
      <c r="P905" t="str">
        <f>_xlfn.XLOOKUP(Orders[[#This Row],[Customer ID]], customers!$A$2:$A$1001, customers!$I$2:$I$1001, "", 0)</f>
        <v>No</v>
      </c>
    </row>
    <row r="906" spans="1:16" x14ac:dyDescent="0.3">
      <c r="A906" s="2" t="s">
        <v>5603</v>
      </c>
      <c r="B906" s="8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INDEX(products!$A$2:$G$49, MATCH(orders!$D906, products!$A$2:$A$49, 0), MATCH(orders!I$1, products!$A$1:$G$1, 0))</f>
        <v>Ara</v>
      </c>
      <c r="J906" t="str">
        <f>INDEX(products!$A$2:$G$49, MATCH(orders!$D906, products!$A$2:$A$49, 0), MATCH(orders!J$1, products!$A$1:$G$1, 0))</f>
        <v>L</v>
      </c>
      <c r="K906" s="1">
        <f>INDEX(products!$A$2:$G$49, MATCH(orders!$D906, products!$A$2:$A$49, 0), MATCH(orders!K$1, products!$A$1:$G$1, 0))</f>
        <v>2.5</v>
      </c>
      <c r="L906" s="5">
        <f>INDEX(products!$A$2:$G$49, MATCH(orders!$D906, products!$A$2:$A$49, 0), MATCH(orders!L$1, products!$A$1:$G$1, 0))</f>
        <v>29.784999999999997</v>
      </c>
      <c r="M906" s="10">
        <f t="shared" si="14"/>
        <v>148.92499999999998</v>
      </c>
      <c r="N906" t="str" cm="1">
        <f t="array" ref="N906">_xlfn.IFS(I906 = "Exc", "Excelsa", I906 = "Ara", "Arabica", I906 = "Lib","Liberica",I906 = "Rob", "Robusta")</f>
        <v>Arabica</v>
      </c>
      <c r="O906" t="str" cm="1">
        <f t="array" ref="O906">_xlfn.IFS(J906 = "M", "Medium", J906 = "L", "Light", J906 = "D","Dark")</f>
        <v>Light</v>
      </c>
      <c r="P906" t="str">
        <f>_xlfn.XLOOKUP(Orders[[#This Row],[Customer ID]], customers!$A$2:$A$1001, customers!$I$2:$I$1001, "", 0)</f>
        <v>No</v>
      </c>
    </row>
    <row r="907" spans="1:16" x14ac:dyDescent="0.3">
      <c r="A907" s="2" t="s">
        <v>5609</v>
      </c>
      <c r="B907" s="8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INDEX(products!$A$2:$G$49, MATCH(orders!$D907, products!$A$2:$A$49, 0), MATCH(orders!I$1, products!$A$1:$G$1, 0))</f>
        <v>Ara</v>
      </c>
      <c r="J907" t="str">
        <f>INDEX(products!$A$2:$G$49, MATCH(orders!$D907, products!$A$2:$A$49, 0), MATCH(orders!J$1, products!$A$1:$G$1, 0))</f>
        <v>M</v>
      </c>
      <c r="K907" s="1">
        <f>INDEX(products!$A$2:$G$49, MATCH(orders!$D907, products!$A$2:$A$49, 0), MATCH(orders!K$1, products!$A$1:$G$1, 0))</f>
        <v>0.5</v>
      </c>
      <c r="L907" s="5">
        <f>INDEX(products!$A$2:$G$49, MATCH(orders!$D907, products!$A$2:$A$49, 0), MATCH(orders!L$1, products!$A$1:$G$1, 0))</f>
        <v>6.75</v>
      </c>
      <c r="M907" s="10">
        <f t="shared" si="14"/>
        <v>40.5</v>
      </c>
      <c r="N907" t="str" cm="1">
        <f t="array" ref="N907">_xlfn.IFS(I907 = "Exc", "Excelsa", I907 = "Ara", "Arabica", I907 = "Lib","Liberica",I907 = "Rob", "Robusta")</f>
        <v>Arabica</v>
      </c>
      <c r="O907" t="str" cm="1">
        <f t="array" ref="O907">_xlfn.IFS(J907 = "M", "Medium", J907 = "L", "Light", J907 = "D","Dark")</f>
        <v>Medium</v>
      </c>
      <c r="P907" t="str">
        <f>_xlfn.XLOOKUP(Orders[[#This Row],[Customer ID]], customers!$A$2:$A$1001, customers!$I$2:$I$1001, "", 0)</f>
        <v>Yes</v>
      </c>
    </row>
    <row r="908" spans="1:16" x14ac:dyDescent="0.3">
      <c r="A908" s="2" t="s">
        <v>5614</v>
      </c>
      <c r="B908" s="8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INDEX(products!$A$2:$G$49, MATCH(orders!$D908, products!$A$2:$A$49, 0), MATCH(orders!I$1, products!$A$1:$G$1, 0))</f>
        <v>Ara</v>
      </c>
      <c r="J908" t="str">
        <f>INDEX(products!$A$2:$G$49, MATCH(orders!$D908, products!$A$2:$A$49, 0), MATCH(orders!J$1, products!$A$1:$G$1, 0))</f>
        <v>M</v>
      </c>
      <c r="K908" s="1">
        <f>INDEX(products!$A$2:$G$49, MATCH(orders!$D908, products!$A$2:$A$49, 0), MATCH(orders!K$1, products!$A$1:$G$1, 0))</f>
        <v>0.5</v>
      </c>
      <c r="L908" s="5">
        <f>INDEX(products!$A$2:$G$49, MATCH(orders!$D908, products!$A$2:$A$49, 0), MATCH(orders!L$1, products!$A$1:$G$1, 0))</f>
        <v>6.75</v>
      </c>
      <c r="M908" s="10">
        <f t="shared" si="14"/>
        <v>27</v>
      </c>
      <c r="N908" t="str" cm="1">
        <f t="array" ref="N908">_xlfn.IFS(I908 = "Exc", "Excelsa", I908 = "Ara", "Arabica", I908 = "Lib","Liberica",I908 = "Rob", "Robusta")</f>
        <v>Arabica</v>
      </c>
      <c r="O908" t="str" cm="1">
        <f t="array" ref="O908">_xlfn.IFS(J908 = "M", "Medium", J908 = "L", "Light", J908 = "D","Dark")</f>
        <v>Medium</v>
      </c>
      <c r="P908" t="str">
        <f>_xlfn.XLOOKUP(Orders[[#This Row],[Customer ID]], customers!$A$2:$A$1001, customers!$I$2:$I$1001, "", 0)</f>
        <v>Yes</v>
      </c>
    </row>
    <row r="909" spans="1:16" x14ac:dyDescent="0.3">
      <c r="A909" s="2" t="s">
        <v>5620</v>
      </c>
      <c r="B909" s="8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INDEX(products!$A$2:$G$49, MATCH(orders!$D909, products!$A$2:$A$49, 0), MATCH(orders!I$1, products!$A$1:$G$1, 0))</f>
        <v>Lib</v>
      </c>
      <c r="J909" t="str">
        <f>INDEX(products!$A$2:$G$49, MATCH(orders!$D909, products!$A$2:$A$49, 0), MATCH(orders!J$1, products!$A$1:$G$1, 0))</f>
        <v>D</v>
      </c>
      <c r="K909" s="1">
        <f>INDEX(products!$A$2:$G$49, MATCH(orders!$D909, products!$A$2:$A$49, 0), MATCH(orders!K$1, products!$A$1:$G$1, 0))</f>
        <v>1</v>
      </c>
      <c r="L909" s="5">
        <f>INDEX(products!$A$2:$G$49, MATCH(orders!$D909, products!$A$2:$A$49, 0), MATCH(orders!L$1, products!$A$1:$G$1, 0))</f>
        <v>12.95</v>
      </c>
      <c r="M909" s="10">
        <f t="shared" si="14"/>
        <v>38.849999999999994</v>
      </c>
      <c r="N909" t="str" cm="1">
        <f t="array" ref="N909">_xlfn.IFS(I909 = "Exc", "Excelsa", I909 = "Ara", "Arabica", I909 = "Lib","Liberica",I909 = "Rob", "Robusta")</f>
        <v>Liberica</v>
      </c>
      <c r="O909" t="str" cm="1">
        <f t="array" ref="O909">_xlfn.IFS(J909 = "M", "Medium", J909 = "L", "Light", J909 = "D","Dark")</f>
        <v>Dark</v>
      </c>
      <c r="P909" t="str">
        <f>_xlfn.XLOOKUP(Orders[[#This Row],[Customer ID]], customers!$A$2:$A$1001, customers!$I$2:$I$1001, "", 0)</f>
        <v>No</v>
      </c>
    </row>
    <row r="910" spans="1:16" x14ac:dyDescent="0.3">
      <c r="A910" s="2" t="s">
        <v>5626</v>
      </c>
      <c r="B910" s="8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INDEX(products!$A$2:$G$49, MATCH(orders!$D910, products!$A$2:$A$49, 0), MATCH(orders!I$1, products!$A$1:$G$1, 0))</f>
        <v>Rob</v>
      </c>
      <c r="J910" t="str">
        <f>INDEX(products!$A$2:$G$49, MATCH(orders!$D910, products!$A$2:$A$49, 0), MATCH(orders!J$1, products!$A$1:$G$1, 0))</f>
        <v>L</v>
      </c>
      <c r="K910" s="1">
        <f>INDEX(products!$A$2:$G$49, MATCH(orders!$D910, products!$A$2:$A$49, 0), MATCH(orders!K$1, products!$A$1:$G$1, 0))</f>
        <v>1</v>
      </c>
      <c r="L910" s="5">
        <f>INDEX(products!$A$2:$G$49, MATCH(orders!$D910, products!$A$2:$A$49, 0), MATCH(orders!L$1, products!$A$1:$G$1, 0))</f>
        <v>11.95</v>
      </c>
      <c r="M910" s="10">
        <f t="shared" si="14"/>
        <v>59.75</v>
      </c>
      <c r="N910" t="str" cm="1">
        <f t="array" ref="N910">_xlfn.IFS(I910 = "Exc", "Excelsa", I910 = "Ara", "Arabica", I910 = "Lib","Liberica",I910 = "Rob", "Robusta")</f>
        <v>Robusta</v>
      </c>
      <c r="O910" t="str" cm="1">
        <f t="array" ref="O910">_xlfn.IFS(J910 = "M", "Medium", J910 = "L", "Light", J910 = "D","Dark")</f>
        <v>Light</v>
      </c>
      <c r="P910" t="str">
        <f>_xlfn.XLOOKUP(Orders[[#This Row],[Customer ID]], customers!$A$2:$A$1001, customers!$I$2:$I$1001, "", 0)</f>
        <v>No</v>
      </c>
    </row>
    <row r="911" spans="1:16" x14ac:dyDescent="0.3">
      <c r="A911" s="2" t="s">
        <v>5632</v>
      </c>
      <c r="B911" s="8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INDEX(products!$A$2:$G$49, MATCH(orders!$D911, products!$A$2:$A$49, 0), MATCH(orders!I$1, products!$A$1:$G$1, 0))</f>
        <v>Rob</v>
      </c>
      <c r="J911" t="str">
        <f>INDEX(products!$A$2:$G$49, MATCH(orders!$D911, products!$A$2:$A$49, 0), MATCH(orders!J$1, products!$A$1:$G$1, 0))</f>
        <v>L</v>
      </c>
      <c r="K911" s="1">
        <f>INDEX(products!$A$2:$G$49, MATCH(orders!$D911, products!$A$2:$A$49, 0), MATCH(orders!K$1, products!$A$1:$G$1, 0))</f>
        <v>0.2</v>
      </c>
      <c r="L911" s="5">
        <f>INDEX(products!$A$2:$G$49, MATCH(orders!$D911, products!$A$2:$A$49, 0), MATCH(orders!L$1, products!$A$1:$G$1, 0))</f>
        <v>3.5849999999999995</v>
      </c>
      <c r="M911" s="10">
        <f t="shared" si="14"/>
        <v>10.754999999999999</v>
      </c>
      <c r="N911" t="str" cm="1">
        <f t="array" ref="N911">_xlfn.IFS(I911 = "Exc", "Excelsa", I911 = "Ara", "Arabica", I911 = "Lib","Liberica",I911 = "Rob", "Robusta")</f>
        <v>Robusta</v>
      </c>
      <c r="O911" t="str" cm="1">
        <f t="array" ref="O911">_xlfn.IFS(J911 = "M", "Medium", J911 = "L", "Light", J911 = "D","Dark")</f>
        <v>Light</v>
      </c>
      <c r="P911" t="str">
        <f>_xlfn.XLOOKUP(Orders[[#This Row],[Customer ID]], customers!$A$2:$A$1001, customers!$I$2:$I$1001, "", 0)</f>
        <v>No</v>
      </c>
    </row>
    <row r="912" spans="1:16" x14ac:dyDescent="0.3">
      <c r="A912" s="2" t="s">
        <v>5637</v>
      </c>
      <c r="B912" s="8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INDEX(products!$A$2:$G$49, MATCH(orders!$D912, products!$A$2:$A$49, 0), MATCH(orders!I$1, products!$A$1:$G$1, 0))</f>
        <v>Ara</v>
      </c>
      <c r="J912" t="str">
        <f>INDEX(products!$A$2:$G$49, MATCH(orders!$D912, products!$A$2:$A$49, 0), MATCH(orders!J$1, products!$A$1:$G$1, 0))</f>
        <v>D</v>
      </c>
      <c r="K912" s="1">
        <f>INDEX(products!$A$2:$G$49, MATCH(orders!$D912, products!$A$2:$A$49, 0), MATCH(orders!K$1, products!$A$1:$G$1, 0))</f>
        <v>2.5</v>
      </c>
      <c r="L912" s="5">
        <f>INDEX(products!$A$2:$G$49, MATCH(orders!$D912, products!$A$2:$A$49, 0), MATCH(orders!L$1, products!$A$1:$G$1, 0))</f>
        <v>22.884999999999998</v>
      </c>
      <c r="M912" s="10">
        <f t="shared" si="14"/>
        <v>91.539999999999992</v>
      </c>
      <c r="N912" t="str" cm="1">
        <f t="array" ref="N912">_xlfn.IFS(I912 = "Exc", "Excelsa", I912 = "Ara", "Arabica", I912 = "Lib","Liberica",I912 = "Rob", "Robusta")</f>
        <v>Arabica</v>
      </c>
      <c r="O912" t="str" cm="1">
        <f t="array" ref="O912">_xlfn.IFS(J912 = "M", "Medium", J912 = "L", "Light", J912 = "D","Dark")</f>
        <v>Dark</v>
      </c>
      <c r="P912" t="str">
        <f>_xlfn.XLOOKUP(Orders[[#This Row],[Customer ID]], customers!$A$2:$A$1001, customers!$I$2:$I$1001, "", 0)</f>
        <v>No</v>
      </c>
    </row>
    <row r="913" spans="1:16" x14ac:dyDescent="0.3">
      <c r="A913" s="2" t="s">
        <v>5643</v>
      </c>
      <c r="B913" s="8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INDEX(products!$A$2:$G$49, MATCH(orders!$D913, products!$A$2:$A$49, 0), MATCH(orders!I$1, products!$A$1:$G$1, 0))</f>
        <v>Ara</v>
      </c>
      <c r="J913" t="str">
        <f>INDEX(products!$A$2:$G$49, MATCH(orders!$D913, products!$A$2:$A$49, 0), MATCH(orders!J$1, products!$A$1:$G$1, 0))</f>
        <v>M</v>
      </c>
      <c r="K913" s="1">
        <f>INDEX(products!$A$2:$G$49, MATCH(orders!$D913, products!$A$2:$A$49, 0), MATCH(orders!K$1, products!$A$1:$G$1, 0))</f>
        <v>1</v>
      </c>
      <c r="L913" s="5">
        <f>INDEX(products!$A$2:$G$49, MATCH(orders!$D913, products!$A$2:$A$49, 0), MATCH(orders!L$1, products!$A$1:$G$1, 0))</f>
        <v>11.25</v>
      </c>
      <c r="M913" s="10">
        <f t="shared" si="14"/>
        <v>45</v>
      </c>
      <c r="N913" t="str" cm="1">
        <f t="array" ref="N913">_xlfn.IFS(I913 = "Exc", "Excelsa", I913 = "Ara", "Arabica", I913 = "Lib","Liberica",I913 = "Rob", "Robusta")</f>
        <v>Arabica</v>
      </c>
      <c r="O913" t="str" cm="1">
        <f t="array" ref="O913">_xlfn.IFS(J913 = "M", "Medium", J913 = "L", "Light", J913 = "D","Dark")</f>
        <v>Medium</v>
      </c>
      <c r="P913" t="str">
        <f>_xlfn.XLOOKUP(Orders[[#This Row],[Customer ID]], customers!$A$2:$A$1001, customers!$I$2:$I$1001, "", 0)</f>
        <v>Yes</v>
      </c>
    </row>
    <row r="914" spans="1:16" x14ac:dyDescent="0.3">
      <c r="A914" s="2" t="s">
        <v>5649</v>
      </c>
      <c r="B914" s="8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INDEX(products!$A$2:$G$49, MATCH(orders!$D914, products!$A$2:$A$49, 0), MATCH(orders!I$1, products!$A$1:$G$1, 0))</f>
        <v>Rob</v>
      </c>
      <c r="J914" t="str">
        <f>INDEX(products!$A$2:$G$49, MATCH(orders!$D914, products!$A$2:$A$49, 0), MATCH(orders!J$1, products!$A$1:$G$1, 0))</f>
        <v>M</v>
      </c>
      <c r="K914" s="1">
        <f>INDEX(products!$A$2:$G$49, MATCH(orders!$D914, products!$A$2:$A$49, 0), MATCH(orders!K$1, products!$A$1:$G$1, 0))</f>
        <v>2.5</v>
      </c>
      <c r="L914" s="5">
        <f>INDEX(products!$A$2:$G$49, MATCH(orders!$D914, products!$A$2:$A$49, 0), MATCH(orders!L$1, products!$A$1:$G$1, 0))</f>
        <v>22.884999999999998</v>
      </c>
      <c r="M914" s="10">
        <f t="shared" si="14"/>
        <v>137.31</v>
      </c>
      <c r="N914" t="str" cm="1">
        <f t="array" ref="N914">_xlfn.IFS(I914 = "Exc", "Excelsa", I914 = "Ara", "Arabica", I914 = "Lib","Liberica",I914 = "Rob", "Robusta")</f>
        <v>Robusta</v>
      </c>
      <c r="O914" t="str" cm="1">
        <f t="array" ref="O914">_xlfn.IFS(J914 = "M", "Medium", J914 = "L", "Light", J914 = "D","Dark")</f>
        <v>Medium</v>
      </c>
      <c r="P914" t="str">
        <f>_xlfn.XLOOKUP(Orders[[#This Row],[Customer ID]], customers!$A$2:$A$1001, customers!$I$2:$I$1001, "", 0)</f>
        <v>Yes</v>
      </c>
    </row>
    <row r="915" spans="1:16" x14ac:dyDescent="0.3">
      <c r="A915" s="2" t="s">
        <v>5654</v>
      </c>
      <c r="B915" s="8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INDEX(products!$A$2:$G$49, MATCH(orders!$D915, products!$A$2:$A$49, 0), MATCH(orders!I$1, products!$A$1:$G$1, 0))</f>
        <v>Ara</v>
      </c>
      <c r="J915" t="str">
        <f>INDEX(products!$A$2:$G$49, MATCH(orders!$D915, products!$A$2:$A$49, 0), MATCH(orders!J$1, products!$A$1:$G$1, 0))</f>
        <v>M</v>
      </c>
      <c r="K915" s="1">
        <f>INDEX(products!$A$2:$G$49, MATCH(orders!$D915, products!$A$2:$A$49, 0), MATCH(orders!K$1, products!$A$1:$G$1, 0))</f>
        <v>0.5</v>
      </c>
      <c r="L915" s="5">
        <f>INDEX(products!$A$2:$G$49, MATCH(orders!$D915, products!$A$2:$A$49, 0), MATCH(orders!L$1, products!$A$1:$G$1, 0))</f>
        <v>6.75</v>
      </c>
      <c r="M915" s="10">
        <f t="shared" si="14"/>
        <v>6.75</v>
      </c>
      <c r="N915" t="str" cm="1">
        <f t="array" ref="N915">_xlfn.IFS(I915 = "Exc", "Excelsa", I915 = "Ara", "Arabica", I915 = "Lib","Liberica",I915 = "Rob", "Robusta")</f>
        <v>Arabica</v>
      </c>
      <c r="O915" t="str" cm="1">
        <f t="array" ref="O915">_xlfn.IFS(J915 = "M", "Medium", J915 = "L", "Light", J915 = "D","Dark")</f>
        <v>Medium</v>
      </c>
      <c r="P915" t="str">
        <f>_xlfn.XLOOKUP(Orders[[#This Row],[Customer ID]], customers!$A$2:$A$1001, customers!$I$2:$I$1001, "", 0)</f>
        <v>No</v>
      </c>
    </row>
    <row r="916" spans="1:16" x14ac:dyDescent="0.3">
      <c r="A916" s="2" t="s">
        <v>5660</v>
      </c>
      <c r="B916" s="8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INDEX(products!$A$2:$G$49, MATCH(orders!$D916, products!$A$2:$A$49, 0), MATCH(orders!I$1, products!$A$1:$G$1, 0))</f>
        <v>Ara</v>
      </c>
      <c r="J916" t="str">
        <f>INDEX(products!$A$2:$G$49, MATCH(orders!$D916, products!$A$2:$A$49, 0), MATCH(orders!J$1, products!$A$1:$G$1, 0))</f>
        <v>M</v>
      </c>
      <c r="K916" s="1">
        <f>INDEX(products!$A$2:$G$49, MATCH(orders!$D916, products!$A$2:$A$49, 0), MATCH(orders!K$1, products!$A$1:$G$1, 0))</f>
        <v>1</v>
      </c>
      <c r="L916" s="5">
        <f>INDEX(products!$A$2:$G$49, MATCH(orders!$D916, products!$A$2:$A$49, 0), MATCH(orders!L$1, products!$A$1:$G$1, 0))</f>
        <v>11.25</v>
      </c>
      <c r="M916" s="10">
        <f t="shared" si="14"/>
        <v>45</v>
      </c>
      <c r="N916" t="str" cm="1">
        <f t="array" ref="N916">_xlfn.IFS(I916 = "Exc", "Excelsa", I916 = "Ara", "Arabica", I916 = "Lib","Liberica",I916 = "Rob", "Robusta")</f>
        <v>Arabica</v>
      </c>
      <c r="O916" t="str" cm="1">
        <f t="array" ref="O916">_xlfn.IFS(J916 = "M", "Medium", J916 = "L", "Light", J916 = "D","Dark")</f>
        <v>Medium</v>
      </c>
      <c r="P916" t="str">
        <f>_xlfn.XLOOKUP(Orders[[#This Row],[Customer ID]], customers!$A$2:$A$1001, customers!$I$2:$I$1001, "", 0)</f>
        <v>No</v>
      </c>
    </row>
    <row r="917" spans="1:16" x14ac:dyDescent="0.3">
      <c r="A917" s="2" t="s">
        <v>5666</v>
      </c>
      <c r="B917" s="8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INDEX(products!$A$2:$G$49, MATCH(orders!$D917, products!$A$2:$A$49, 0), MATCH(orders!I$1, products!$A$1:$G$1, 0))</f>
        <v>Exc</v>
      </c>
      <c r="J917" t="str">
        <f>INDEX(products!$A$2:$G$49, MATCH(orders!$D917, products!$A$2:$A$49, 0), MATCH(orders!J$1, products!$A$1:$G$1, 0))</f>
        <v>D</v>
      </c>
      <c r="K917" s="1">
        <f>INDEX(products!$A$2:$G$49, MATCH(orders!$D917, products!$A$2:$A$49, 0), MATCH(orders!K$1, products!$A$1:$G$1, 0))</f>
        <v>2.5</v>
      </c>
      <c r="L917" s="5">
        <f>INDEX(products!$A$2:$G$49, MATCH(orders!$D917, products!$A$2:$A$49, 0), MATCH(orders!L$1, products!$A$1:$G$1, 0))</f>
        <v>27.945</v>
      </c>
      <c r="M917" s="10">
        <f t="shared" si="14"/>
        <v>83.835000000000008</v>
      </c>
      <c r="N917" t="str" cm="1">
        <f t="array" ref="N917">_xlfn.IFS(I917 = "Exc", "Excelsa", I917 = "Ara", "Arabica", I917 = "Lib","Liberica",I917 = "Rob", "Robusta")</f>
        <v>Excelsa</v>
      </c>
      <c r="O917" t="str" cm="1">
        <f t="array" ref="O917">_xlfn.IFS(J917 = "M", "Medium", J917 = "L", "Light", J917 = "D","Dark")</f>
        <v>Dark</v>
      </c>
      <c r="P917" t="str">
        <f>_xlfn.XLOOKUP(Orders[[#This Row],[Customer ID]], customers!$A$2:$A$1001, customers!$I$2:$I$1001, "", 0)</f>
        <v>Yes</v>
      </c>
    </row>
    <row r="918" spans="1:16" x14ac:dyDescent="0.3">
      <c r="A918" s="2" t="s">
        <v>5672</v>
      </c>
      <c r="B918" s="8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INDEX(products!$A$2:$G$49, MATCH(orders!$D918, products!$A$2:$A$49, 0), MATCH(orders!I$1, products!$A$1:$G$1, 0))</f>
        <v>Exc</v>
      </c>
      <c r="J918" t="str">
        <f>INDEX(products!$A$2:$G$49, MATCH(orders!$D918, products!$A$2:$A$49, 0), MATCH(orders!J$1, products!$A$1:$G$1, 0))</f>
        <v>D</v>
      </c>
      <c r="K918" s="1">
        <f>INDEX(products!$A$2:$G$49, MATCH(orders!$D918, products!$A$2:$A$49, 0), MATCH(orders!K$1, products!$A$1:$G$1, 0))</f>
        <v>0.2</v>
      </c>
      <c r="L918" s="5">
        <f>INDEX(products!$A$2:$G$49, MATCH(orders!$D918, products!$A$2:$A$49, 0), MATCH(orders!L$1, products!$A$1:$G$1, 0))</f>
        <v>3.645</v>
      </c>
      <c r="M918" s="10">
        <f t="shared" si="14"/>
        <v>3.645</v>
      </c>
      <c r="N918" t="str" cm="1">
        <f t="array" ref="N918">_xlfn.IFS(I918 = "Exc", "Excelsa", I918 = "Ara", "Arabica", I918 = "Lib","Liberica",I918 = "Rob", "Robusta")</f>
        <v>Excelsa</v>
      </c>
      <c r="O918" t="str" cm="1">
        <f t="array" ref="O918">_xlfn.IFS(J918 = "M", "Medium", J918 = "L", "Light", J918 = "D","Dark")</f>
        <v>Dark</v>
      </c>
      <c r="P918" t="str">
        <f>_xlfn.XLOOKUP(Orders[[#This Row],[Customer ID]], customers!$A$2:$A$1001, customers!$I$2:$I$1001, "", 0)</f>
        <v>Yes</v>
      </c>
    </row>
    <row r="919" spans="1:16" x14ac:dyDescent="0.3">
      <c r="A919" s="2" t="s">
        <v>5676</v>
      </c>
      <c r="B919" s="8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INDEX(products!$A$2:$G$49, MATCH(orders!$D919, products!$A$2:$A$49, 0), MATCH(orders!I$1, products!$A$1:$G$1, 0))</f>
        <v>Ara</v>
      </c>
      <c r="J919" t="str">
        <f>INDEX(products!$A$2:$G$49, MATCH(orders!$D919, products!$A$2:$A$49, 0), MATCH(orders!J$1, products!$A$1:$G$1, 0))</f>
        <v>M</v>
      </c>
      <c r="K919" s="1">
        <f>INDEX(products!$A$2:$G$49, MATCH(orders!$D919, products!$A$2:$A$49, 0), MATCH(orders!K$1, products!$A$1:$G$1, 0))</f>
        <v>0.5</v>
      </c>
      <c r="L919" s="5">
        <f>INDEX(products!$A$2:$G$49, MATCH(orders!$D919, products!$A$2:$A$49, 0), MATCH(orders!L$1, products!$A$1:$G$1, 0))</f>
        <v>6.75</v>
      </c>
      <c r="M919" s="10">
        <f t="shared" si="14"/>
        <v>6.75</v>
      </c>
      <c r="N919" t="str" cm="1">
        <f t="array" ref="N919">_xlfn.IFS(I919 = "Exc", "Excelsa", I919 = "Ara", "Arabica", I919 = "Lib","Liberica",I919 = "Rob", "Robusta")</f>
        <v>Arabica</v>
      </c>
      <c r="O919" t="str" cm="1">
        <f t="array" ref="O919">_xlfn.IFS(J919 = "M", "Medium", J919 = "L", "Light", J919 = "D","Dark")</f>
        <v>Medium</v>
      </c>
      <c r="P919" t="str">
        <f>_xlfn.XLOOKUP(Orders[[#This Row],[Customer ID]], customers!$A$2:$A$1001, customers!$I$2:$I$1001, "", 0)</f>
        <v>No</v>
      </c>
    </row>
    <row r="920" spans="1:16" x14ac:dyDescent="0.3">
      <c r="A920" s="2" t="s">
        <v>5676</v>
      </c>
      <c r="B920" s="8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INDEX(products!$A$2:$G$49, MATCH(orders!$D920, products!$A$2:$A$49, 0), MATCH(orders!I$1, products!$A$1:$G$1, 0))</f>
        <v>Exc</v>
      </c>
      <c r="J920" t="str">
        <f>INDEX(products!$A$2:$G$49, MATCH(orders!$D920, products!$A$2:$A$49, 0), MATCH(orders!J$1, products!$A$1:$G$1, 0))</f>
        <v>D</v>
      </c>
      <c r="K920" s="1">
        <f>INDEX(products!$A$2:$G$49, MATCH(orders!$D920, products!$A$2:$A$49, 0), MATCH(orders!K$1, products!$A$1:$G$1, 0))</f>
        <v>0.5</v>
      </c>
      <c r="L920" s="5">
        <f>INDEX(products!$A$2:$G$49, MATCH(orders!$D920, products!$A$2:$A$49, 0), MATCH(orders!L$1, products!$A$1:$G$1, 0))</f>
        <v>7.29</v>
      </c>
      <c r="M920" s="10">
        <f t="shared" si="14"/>
        <v>21.87</v>
      </c>
      <c r="N920" t="str" cm="1">
        <f t="array" ref="N920">_xlfn.IFS(I920 = "Exc", "Excelsa", I920 = "Ara", "Arabica", I920 = "Lib","Liberica",I920 = "Rob", "Robusta")</f>
        <v>Excelsa</v>
      </c>
      <c r="O920" t="str" cm="1">
        <f t="array" ref="O920">_xlfn.IFS(J920 = "M", "Medium", J920 = "L", "Light", J920 = "D","Dark")</f>
        <v>Dark</v>
      </c>
      <c r="P920" t="str">
        <f>_xlfn.XLOOKUP(Orders[[#This Row],[Customer ID]], customers!$A$2:$A$1001, customers!$I$2:$I$1001, "", 0)</f>
        <v>No</v>
      </c>
    </row>
    <row r="921" spans="1:16" x14ac:dyDescent="0.3">
      <c r="A921" s="2" t="s">
        <v>5687</v>
      </c>
      <c r="B921" s="8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INDEX(products!$A$2:$G$49, MATCH(orders!$D921, products!$A$2:$A$49, 0), MATCH(orders!I$1, products!$A$1:$G$1, 0))</f>
        <v>Rob</v>
      </c>
      <c r="J921" t="str">
        <f>INDEX(products!$A$2:$G$49, MATCH(orders!$D921, products!$A$2:$A$49, 0), MATCH(orders!J$1, products!$A$1:$G$1, 0))</f>
        <v>D</v>
      </c>
      <c r="K921" s="1">
        <f>INDEX(products!$A$2:$G$49, MATCH(orders!$D921, products!$A$2:$A$49, 0), MATCH(orders!K$1, products!$A$1:$G$1, 0))</f>
        <v>0.2</v>
      </c>
      <c r="L921" s="5">
        <f>INDEX(products!$A$2:$G$49, MATCH(orders!$D921, products!$A$2:$A$49, 0), MATCH(orders!L$1, products!$A$1:$G$1, 0))</f>
        <v>2.6849999999999996</v>
      </c>
      <c r="M921" s="10">
        <f t="shared" si="14"/>
        <v>13.424999999999997</v>
      </c>
      <c r="N921" t="str" cm="1">
        <f t="array" ref="N921">_xlfn.IFS(I921 = "Exc", "Excelsa", I921 = "Ara", "Arabica", I921 = "Lib","Liberica",I921 = "Rob", "Robusta")</f>
        <v>Robusta</v>
      </c>
      <c r="O921" t="str" cm="1">
        <f t="array" ref="O921">_xlfn.IFS(J921 = "M", "Medium", J921 = "L", "Light", J921 = "D","Dark")</f>
        <v>Dark</v>
      </c>
      <c r="P921" t="str">
        <f>_xlfn.XLOOKUP(Orders[[#This Row],[Customer ID]], customers!$A$2:$A$1001, customers!$I$2:$I$1001, "", 0)</f>
        <v>Yes</v>
      </c>
    </row>
    <row r="922" spans="1:16" x14ac:dyDescent="0.3">
      <c r="A922" s="2" t="s">
        <v>5693</v>
      </c>
      <c r="B922" s="8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INDEX(products!$A$2:$G$49, MATCH(orders!$D922, products!$A$2:$A$49, 0), MATCH(orders!I$1, products!$A$1:$G$1, 0))</f>
        <v>Rob</v>
      </c>
      <c r="J922" t="str">
        <f>INDEX(products!$A$2:$G$49, MATCH(orders!$D922, products!$A$2:$A$49, 0), MATCH(orders!J$1, products!$A$1:$G$1, 0))</f>
        <v>D</v>
      </c>
      <c r="K922" s="1">
        <f>INDEX(products!$A$2:$G$49, MATCH(orders!$D922, products!$A$2:$A$49, 0), MATCH(orders!K$1, products!$A$1:$G$1, 0))</f>
        <v>2.5</v>
      </c>
      <c r="L922" s="5">
        <f>INDEX(products!$A$2:$G$49, MATCH(orders!$D922, products!$A$2:$A$49, 0), MATCH(orders!L$1, products!$A$1:$G$1, 0))</f>
        <v>20.584999999999997</v>
      </c>
      <c r="M922" s="10">
        <f t="shared" si="14"/>
        <v>123.50999999999999</v>
      </c>
      <c r="N922" t="str" cm="1">
        <f t="array" ref="N922">_xlfn.IFS(I922 = "Exc", "Excelsa", I922 = "Ara", "Arabica", I922 = "Lib","Liberica",I922 = "Rob", "Robusta")</f>
        <v>Robusta</v>
      </c>
      <c r="O922" t="str" cm="1">
        <f t="array" ref="O922">_xlfn.IFS(J922 = "M", "Medium", J922 = "L", "Light", J922 = "D","Dark")</f>
        <v>Dark</v>
      </c>
      <c r="P922" t="str">
        <f>_xlfn.XLOOKUP(Orders[[#This Row],[Customer ID]], customers!$A$2:$A$1001, customers!$I$2:$I$1001, "", 0)</f>
        <v>No</v>
      </c>
    </row>
    <row r="923" spans="1:16" x14ac:dyDescent="0.3">
      <c r="A923" s="2" t="s">
        <v>5699</v>
      </c>
      <c r="B923" s="8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INDEX(products!$A$2:$G$49, MATCH(orders!$D923, products!$A$2:$A$49, 0), MATCH(orders!I$1, products!$A$1:$G$1, 0))</f>
        <v>Lib</v>
      </c>
      <c r="J923" t="str">
        <f>INDEX(products!$A$2:$G$49, MATCH(orders!$D923, products!$A$2:$A$49, 0), MATCH(orders!J$1, products!$A$1:$G$1, 0))</f>
        <v>D</v>
      </c>
      <c r="K923" s="1">
        <f>INDEX(products!$A$2:$G$49, MATCH(orders!$D923, products!$A$2:$A$49, 0), MATCH(orders!K$1, products!$A$1:$G$1, 0))</f>
        <v>0.2</v>
      </c>
      <c r="L923" s="5">
        <f>INDEX(products!$A$2:$G$49, MATCH(orders!$D923, products!$A$2:$A$49, 0), MATCH(orders!L$1, products!$A$1:$G$1, 0))</f>
        <v>3.8849999999999998</v>
      </c>
      <c r="M923" s="10">
        <f t="shared" si="14"/>
        <v>7.77</v>
      </c>
      <c r="N923" t="str" cm="1">
        <f t="array" ref="N923">_xlfn.IFS(I923 = "Exc", "Excelsa", I923 = "Ara", "Arabica", I923 = "Lib","Liberica",I923 = "Rob", "Robusta")</f>
        <v>Liberica</v>
      </c>
      <c r="O923" t="str" cm="1">
        <f t="array" ref="O923">_xlfn.IFS(J923 = "M", "Medium", J923 = "L", "Light", J923 = "D","Dark")</f>
        <v>Dark</v>
      </c>
      <c r="P923" t="str">
        <f>_xlfn.XLOOKUP(Orders[[#This Row],[Customer ID]], customers!$A$2:$A$1001, customers!$I$2:$I$1001, "", 0)</f>
        <v>No</v>
      </c>
    </row>
    <row r="924" spans="1:16" x14ac:dyDescent="0.3">
      <c r="A924" s="2" t="s">
        <v>5705</v>
      </c>
      <c r="B924" s="8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INDEX(products!$A$2:$G$49, MATCH(orders!$D924, products!$A$2:$A$49, 0), MATCH(orders!I$1, products!$A$1:$G$1, 0))</f>
        <v>Ara</v>
      </c>
      <c r="J924" t="str">
        <f>INDEX(products!$A$2:$G$49, MATCH(orders!$D924, products!$A$2:$A$49, 0), MATCH(orders!J$1, products!$A$1:$G$1, 0))</f>
        <v>M</v>
      </c>
      <c r="K924" s="1">
        <f>INDEX(products!$A$2:$G$49, MATCH(orders!$D924, products!$A$2:$A$49, 0), MATCH(orders!K$1, products!$A$1:$G$1, 0))</f>
        <v>1</v>
      </c>
      <c r="L924" s="5">
        <f>INDEX(products!$A$2:$G$49, MATCH(orders!$D924, products!$A$2:$A$49, 0), MATCH(orders!L$1, products!$A$1:$G$1, 0))</f>
        <v>11.25</v>
      </c>
      <c r="M924" s="10">
        <f t="shared" si="14"/>
        <v>67.5</v>
      </c>
      <c r="N924" t="str" cm="1">
        <f t="array" ref="N924">_xlfn.IFS(I924 = "Exc", "Excelsa", I924 = "Ara", "Arabica", I924 = "Lib","Liberica",I924 = "Rob", "Robusta")</f>
        <v>Arabica</v>
      </c>
      <c r="O924" t="str" cm="1">
        <f t="array" ref="O924">_xlfn.IFS(J924 = "M", "Medium", J924 = "L", "Light", J924 = "D","Dark")</f>
        <v>Medium</v>
      </c>
      <c r="P924" t="str">
        <f>_xlfn.XLOOKUP(Orders[[#This Row],[Customer ID]], customers!$A$2:$A$1001, customers!$I$2:$I$1001, "", 0)</f>
        <v>Yes</v>
      </c>
    </row>
    <row r="925" spans="1:16" x14ac:dyDescent="0.3">
      <c r="A925" s="2" t="s">
        <v>5709</v>
      </c>
      <c r="B925" s="8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INDEX(products!$A$2:$G$49, MATCH(orders!$D925, products!$A$2:$A$49, 0), MATCH(orders!I$1, products!$A$1:$G$1, 0))</f>
        <v>Exc</v>
      </c>
      <c r="J925" t="str">
        <f>INDEX(products!$A$2:$G$49, MATCH(orders!$D925, products!$A$2:$A$49, 0), MATCH(orders!J$1, products!$A$1:$G$1, 0))</f>
        <v>D</v>
      </c>
      <c r="K925" s="1">
        <f>INDEX(products!$A$2:$G$49, MATCH(orders!$D925, products!$A$2:$A$49, 0), MATCH(orders!K$1, products!$A$1:$G$1, 0))</f>
        <v>2.5</v>
      </c>
      <c r="L925" s="5">
        <f>INDEX(products!$A$2:$G$49, MATCH(orders!$D925, products!$A$2:$A$49, 0), MATCH(orders!L$1, products!$A$1:$G$1, 0))</f>
        <v>27.945</v>
      </c>
      <c r="M925" s="10">
        <f t="shared" si="14"/>
        <v>27.945</v>
      </c>
      <c r="N925" t="str" cm="1">
        <f t="array" ref="N925">_xlfn.IFS(I925 = "Exc", "Excelsa", I925 = "Ara", "Arabica", I925 = "Lib","Liberica",I925 = "Rob", "Robusta")</f>
        <v>Excelsa</v>
      </c>
      <c r="O925" t="str" cm="1">
        <f t="array" ref="O925">_xlfn.IFS(J925 = "M", "Medium", J925 = "L", "Light", J925 = "D","Dark")</f>
        <v>Dark</v>
      </c>
      <c r="P925" t="str">
        <f>_xlfn.XLOOKUP(Orders[[#This Row],[Customer ID]], customers!$A$2:$A$1001, customers!$I$2:$I$1001, "", 0)</f>
        <v>No</v>
      </c>
    </row>
    <row r="926" spans="1:16" x14ac:dyDescent="0.3">
      <c r="A926" s="2" t="s">
        <v>5715</v>
      </c>
      <c r="B926" s="8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INDEX(products!$A$2:$G$49, MATCH(orders!$D926, products!$A$2:$A$49, 0), MATCH(orders!I$1, products!$A$1:$G$1, 0))</f>
        <v>Ara</v>
      </c>
      <c r="J926" t="str">
        <f>INDEX(products!$A$2:$G$49, MATCH(orders!$D926, products!$A$2:$A$49, 0), MATCH(orders!J$1, products!$A$1:$G$1, 0))</f>
        <v>L</v>
      </c>
      <c r="K926" s="1">
        <f>INDEX(products!$A$2:$G$49, MATCH(orders!$D926, products!$A$2:$A$49, 0), MATCH(orders!K$1, products!$A$1:$G$1, 0))</f>
        <v>2.5</v>
      </c>
      <c r="L926" s="5">
        <f>INDEX(products!$A$2:$G$49, MATCH(orders!$D926, products!$A$2:$A$49, 0), MATCH(orders!L$1, products!$A$1:$G$1, 0))</f>
        <v>29.784999999999997</v>
      </c>
      <c r="M926" s="10">
        <f t="shared" si="14"/>
        <v>89.35499999999999</v>
      </c>
      <c r="N926" t="str" cm="1">
        <f t="array" ref="N926">_xlfn.IFS(I926 = "Exc", "Excelsa", I926 = "Ara", "Arabica", I926 = "Lib","Liberica",I926 = "Rob", "Robusta")</f>
        <v>Arabica</v>
      </c>
      <c r="O926" t="str" cm="1">
        <f t="array" ref="O926">_xlfn.IFS(J926 = "M", "Medium", J926 = "L", "Light", J926 = "D","Dark")</f>
        <v>Light</v>
      </c>
      <c r="P926" t="str">
        <f>_xlfn.XLOOKUP(Orders[[#This Row],[Customer ID]], customers!$A$2:$A$1001, customers!$I$2:$I$1001, "", 0)</f>
        <v>No</v>
      </c>
    </row>
    <row r="927" spans="1:16" x14ac:dyDescent="0.3">
      <c r="A927" s="2" t="s">
        <v>5720</v>
      </c>
      <c r="B927" s="8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INDEX(products!$A$2:$G$49, MATCH(orders!$D927, products!$A$2:$A$49, 0), MATCH(orders!I$1, products!$A$1:$G$1, 0))</f>
        <v>Ara</v>
      </c>
      <c r="J927" t="str">
        <f>INDEX(products!$A$2:$G$49, MATCH(orders!$D927, products!$A$2:$A$49, 0), MATCH(orders!J$1, products!$A$1:$G$1, 0))</f>
        <v>M</v>
      </c>
      <c r="K927" s="1">
        <f>INDEX(products!$A$2:$G$49, MATCH(orders!$D927, products!$A$2:$A$49, 0), MATCH(orders!K$1, products!$A$1:$G$1, 0))</f>
        <v>0.5</v>
      </c>
      <c r="L927" s="5">
        <f>INDEX(products!$A$2:$G$49, MATCH(orders!$D927, products!$A$2:$A$49, 0), MATCH(orders!L$1, products!$A$1:$G$1, 0))</f>
        <v>6.75</v>
      </c>
      <c r="M927" s="10">
        <f t="shared" si="14"/>
        <v>20.25</v>
      </c>
      <c r="N927" t="str" cm="1">
        <f t="array" ref="N927">_xlfn.IFS(I927 = "Exc", "Excelsa", I927 = "Ara", "Arabica", I927 = "Lib","Liberica",I927 = "Rob", "Robusta")</f>
        <v>Arabica</v>
      </c>
      <c r="O927" t="str" cm="1">
        <f t="array" ref="O927">_xlfn.IFS(J927 = "M", "Medium", J927 = "L", "Light", J927 = "D","Dark")</f>
        <v>Medium</v>
      </c>
      <c r="P927" t="str">
        <f>_xlfn.XLOOKUP(Orders[[#This Row],[Customer ID]], customers!$A$2:$A$1001, customers!$I$2:$I$1001, "", 0)</f>
        <v>No</v>
      </c>
    </row>
    <row r="928" spans="1:16" x14ac:dyDescent="0.3">
      <c r="A928" s="2" t="s">
        <v>5725</v>
      </c>
      <c r="B928" s="8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INDEX(products!$A$2:$G$49, MATCH(orders!$D928, products!$A$2:$A$49, 0), MATCH(orders!I$1, products!$A$1:$G$1, 0))</f>
        <v>Ara</v>
      </c>
      <c r="J928" t="str">
        <f>INDEX(products!$A$2:$G$49, MATCH(orders!$D928, products!$A$2:$A$49, 0), MATCH(orders!J$1, products!$A$1:$G$1, 0))</f>
        <v>M</v>
      </c>
      <c r="K928" s="1">
        <f>INDEX(products!$A$2:$G$49, MATCH(orders!$D928, products!$A$2:$A$49, 0), MATCH(orders!K$1, products!$A$1:$G$1, 0))</f>
        <v>0.5</v>
      </c>
      <c r="L928" s="5">
        <f>INDEX(products!$A$2:$G$49, MATCH(orders!$D928, products!$A$2:$A$49, 0), MATCH(orders!L$1, products!$A$1:$G$1, 0))</f>
        <v>6.75</v>
      </c>
      <c r="M928" s="10">
        <f t="shared" si="14"/>
        <v>33.75</v>
      </c>
      <c r="N928" t="str" cm="1">
        <f t="array" ref="N928">_xlfn.IFS(I928 = "Exc", "Excelsa", I928 = "Ara", "Arabica", I928 = "Lib","Liberica",I928 = "Rob", "Robusta")</f>
        <v>Arabica</v>
      </c>
      <c r="O928" t="str" cm="1">
        <f t="array" ref="O928">_xlfn.IFS(J928 = "M", "Medium", J928 = "L", "Light", J928 = "D","Dark")</f>
        <v>Medium</v>
      </c>
      <c r="P928" t="str">
        <f>_xlfn.XLOOKUP(Orders[[#This Row],[Customer ID]], customers!$A$2:$A$1001, customers!$I$2:$I$1001, "", 0)</f>
        <v>Yes</v>
      </c>
    </row>
    <row r="929" spans="1:16" x14ac:dyDescent="0.3">
      <c r="A929" s="2" t="s">
        <v>5731</v>
      </c>
      <c r="B929" s="8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INDEX(products!$A$2:$G$49, MATCH(orders!$D929, products!$A$2:$A$49, 0), MATCH(orders!I$1, products!$A$1:$G$1, 0))</f>
        <v>Exc</v>
      </c>
      <c r="J929" t="str">
        <f>INDEX(products!$A$2:$G$49, MATCH(orders!$D929, products!$A$2:$A$49, 0), MATCH(orders!J$1, products!$A$1:$G$1, 0))</f>
        <v>D</v>
      </c>
      <c r="K929" s="1">
        <f>INDEX(products!$A$2:$G$49, MATCH(orders!$D929, products!$A$2:$A$49, 0), MATCH(orders!K$1, products!$A$1:$G$1, 0))</f>
        <v>2.5</v>
      </c>
      <c r="L929" s="5">
        <f>INDEX(products!$A$2:$G$49, MATCH(orders!$D929, products!$A$2:$A$49, 0), MATCH(orders!L$1, products!$A$1:$G$1, 0))</f>
        <v>27.945</v>
      </c>
      <c r="M929" s="10">
        <f t="shared" si="14"/>
        <v>111.78</v>
      </c>
      <c r="N929" t="str" cm="1">
        <f t="array" ref="N929">_xlfn.IFS(I929 = "Exc", "Excelsa", I929 = "Ara", "Arabica", I929 = "Lib","Liberica",I929 = "Rob", "Robusta")</f>
        <v>Excelsa</v>
      </c>
      <c r="O929" t="str" cm="1">
        <f t="array" ref="O929">_xlfn.IFS(J929 = "M", "Medium", J929 = "L", "Light", J929 = "D","Dark")</f>
        <v>Dark</v>
      </c>
      <c r="P929" t="str">
        <f>_xlfn.XLOOKUP(Orders[[#This Row],[Customer ID]], customers!$A$2:$A$1001, customers!$I$2:$I$1001, "", 0)</f>
        <v>No</v>
      </c>
    </row>
    <row r="930" spans="1:16" x14ac:dyDescent="0.3">
      <c r="A930" s="2" t="s">
        <v>5737</v>
      </c>
      <c r="B930" s="8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INDEX(products!$A$2:$G$49, MATCH(orders!$D930, products!$A$2:$A$49, 0), MATCH(orders!I$1, products!$A$1:$G$1, 0))</f>
        <v>Exc</v>
      </c>
      <c r="J930" t="str">
        <f>INDEX(products!$A$2:$G$49, MATCH(orders!$D930, products!$A$2:$A$49, 0), MATCH(orders!J$1, products!$A$1:$G$1, 0))</f>
        <v>M</v>
      </c>
      <c r="K930" s="1">
        <f>INDEX(products!$A$2:$G$49, MATCH(orders!$D930, products!$A$2:$A$49, 0), MATCH(orders!K$1, products!$A$1:$G$1, 0))</f>
        <v>2.5</v>
      </c>
      <c r="L930" s="5">
        <f>INDEX(products!$A$2:$G$49, MATCH(orders!$D930, products!$A$2:$A$49, 0), MATCH(orders!L$1, products!$A$1:$G$1, 0))</f>
        <v>31.624999999999996</v>
      </c>
      <c r="M930" s="10">
        <f t="shared" si="14"/>
        <v>63.249999999999993</v>
      </c>
      <c r="N930" t="str" cm="1">
        <f t="array" ref="N930">_xlfn.IFS(I930 = "Exc", "Excelsa", I930 = "Ara", "Arabica", I930 = "Lib","Liberica",I930 = "Rob", "Robusta")</f>
        <v>Excelsa</v>
      </c>
      <c r="O930" t="str" cm="1">
        <f t="array" ref="O930">_xlfn.IFS(J930 = "M", "Medium", J930 = "L", "Light", J930 = "D","Dark")</f>
        <v>Medium</v>
      </c>
      <c r="P930" t="str">
        <f>_xlfn.XLOOKUP(Orders[[#This Row],[Customer ID]], customers!$A$2:$A$1001, customers!$I$2:$I$1001, "", 0)</f>
        <v>Yes</v>
      </c>
    </row>
    <row r="931" spans="1:16" x14ac:dyDescent="0.3">
      <c r="A931" s="2" t="s">
        <v>5742</v>
      </c>
      <c r="B931" s="8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INDEX(products!$A$2:$G$49, MATCH(orders!$D931, products!$A$2:$A$49, 0), MATCH(orders!I$1, products!$A$1:$G$1, 0))</f>
        <v>Exc</v>
      </c>
      <c r="J931" t="str">
        <f>INDEX(products!$A$2:$G$49, MATCH(orders!$D931, products!$A$2:$A$49, 0), MATCH(orders!J$1, products!$A$1:$G$1, 0))</f>
        <v>L</v>
      </c>
      <c r="K931" s="1">
        <f>INDEX(products!$A$2:$G$49, MATCH(orders!$D931, products!$A$2:$A$49, 0), MATCH(orders!K$1, products!$A$1:$G$1, 0))</f>
        <v>0.2</v>
      </c>
      <c r="L931" s="5">
        <f>INDEX(products!$A$2:$G$49, MATCH(orders!$D931, products!$A$2:$A$49, 0), MATCH(orders!L$1, products!$A$1:$G$1, 0))</f>
        <v>4.4550000000000001</v>
      </c>
      <c r="M931" s="10">
        <f t="shared" si="14"/>
        <v>8.91</v>
      </c>
      <c r="N931" t="str" cm="1">
        <f t="array" ref="N931">_xlfn.IFS(I931 = "Exc", "Excelsa", I931 = "Ara", "Arabica", I931 = "Lib","Liberica",I931 = "Rob", "Robusta")</f>
        <v>Excelsa</v>
      </c>
      <c r="O931" t="str" cm="1">
        <f t="array" ref="O931">_xlfn.IFS(J931 = "M", "Medium", J931 = "L", "Light", J931 = "D","Dark")</f>
        <v>Light</v>
      </c>
      <c r="P931" t="str">
        <f>_xlfn.XLOOKUP(Orders[[#This Row],[Customer ID]], customers!$A$2:$A$1001, customers!$I$2:$I$1001, "", 0)</f>
        <v>Yes</v>
      </c>
    </row>
    <row r="932" spans="1:16" x14ac:dyDescent="0.3">
      <c r="A932" s="2" t="s">
        <v>5748</v>
      </c>
      <c r="B932" s="8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INDEX(products!$A$2:$G$49, MATCH(orders!$D932, products!$A$2:$A$49, 0), MATCH(orders!I$1, products!$A$1:$G$1, 0))</f>
        <v>Exc</v>
      </c>
      <c r="J932" t="str">
        <f>INDEX(products!$A$2:$G$49, MATCH(orders!$D932, products!$A$2:$A$49, 0), MATCH(orders!J$1, products!$A$1:$G$1, 0))</f>
        <v>D</v>
      </c>
      <c r="K932" s="1">
        <f>INDEX(products!$A$2:$G$49, MATCH(orders!$D932, products!$A$2:$A$49, 0), MATCH(orders!K$1, products!$A$1:$G$1, 0))</f>
        <v>1</v>
      </c>
      <c r="L932" s="5">
        <f>INDEX(products!$A$2:$G$49, MATCH(orders!$D932, products!$A$2:$A$49, 0), MATCH(orders!L$1, products!$A$1:$G$1, 0))</f>
        <v>12.15</v>
      </c>
      <c r="M932" s="10">
        <f t="shared" si="14"/>
        <v>12.15</v>
      </c>
      <c r="N932" t="str" cm="1">
        <f t="array" ref="N932">_xlfn.IFS(I932 = "Exc", "Excelsa", I932 = "Ara", "Arabica", I932 = "Lib","Liberica",I932 = "Rob", "Robusta")</f>
        <v>Excelsa</v>
      </c>
      <c r="O932" t="str" cm="1">
        <f t="array" ref="O932">_xlfn.IFS(J932 = "M", "Medium", J932 = "L", "Light", J932 = "D","Dark")</f>
        <v>Dark</v>
      </c>
      <c r="P932" t="str">
        <f>_xlfn.XLOOKUP(Orders[[#This Row],[Customer ID]], customers!$A$2:$A$1001, customers!$I$2:$I$1001, "", 0)</f>
        <v>Yes</v>
      </c>
    </row>
    <row r="933" spans="1:16" x14ac:dyDescent="0.3">
      <c r="A933" s="2" t="s">
        <v>5753</v>
      </c>
      <c r="B933" s="8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INDEX(products!$A$2:$G$49, MATCH(orders!$D933, products!$A$2:$A$49, 0), MATCH(orders!I$1, products!$A$1:$G$1, 0))</f>
        <v>Ara</v>
      </c>
      <c r="J933" t="str">
        <f>INDEX(products!$A$2:$G$49, MATCH(orders!$D933, products!$A$2:$A$49, 0), MATCH(orders!J$1, products!$A$1:$G$1, 0))</f>
        <v>D</v>
      </c>
      <c r="K933" s="1">
        <f>INDEX(products!$A$2:$G$49, MATCH(orders!$D933, products!$A$2:$A$49, 0), MATCH(orders!K$1, products!$A$1:$G$1, 0))</f>
        <v>0.5</v>
      </c>
      <c r="L933" s="5">
        <f>INDEX(products!$A$2:$G$49, MATCH(orders!$D933, products!$A$2:$A$49, 0), MATCH(orders!L$1, products!$A$1:$G$1, 0))</f>
        <v>5.97</v>
      </c>
      <c r="M933" s="10">
        <f t="shared" si="14"/>
        <v>23.88</v>
      </c>
      <c r="N933" t="str" cm="1">
        <f t="array" ref="N933">_xlfn.IFS(I933 = "Exc", "Excelsa", I933 = "Ara", "Arabica", I933 = "Lib","Liberica",I933 = "Rob", "Robusta")</f>
        <v>Arabica</v>
      </c>
      <c r="O933" t="str" cm="1">
        <f t="array" ref="O933">_xlfn.IFS(J933 = "M", "Medium", J933 = "L", "Light", J933 = "D","Dark")</f>
        <v>Dark</v>
      </c>
      <c r="P933" t="str">
        <f>_xlfn.XLOOKUP(Orders[[#This Row],[Customer ID]], customers!$A$2:$A$1001, customers!$I$2:$I$1001, "", 0)</f>
        <v>Yes</v>
      </c>
    </row>
    <row r="934" spans="1:16" x14ac:dyDescent="0.3">
      <c r="A934" s="2" t="s">
        <v>5757</v>
      </c>
      <c r="B934" s="8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INDEX(products!$A$2:$G$49, MATCH(orders!$D934, products!$A$2:$A$49, 0), MATCH(orders!I$1, products!$A$1:$G$1, 0))</f>
        <v>Exc</v>
      </c>
      <c r="J934" t="str">
        <f>INDEX(products!$A$2:$G$49, MATCH(orders!$D934, products!$A$2:$A$49, 0), MATCH(orders!J$1, products!$A$1:$G$1, 0))</f>
        <v>M</v>
      </c>
      <c r="K934" s="1">
        <f>INDEX(products!$A$2:$G$49, MATCH(orders!$D934, products!$A$2:$A$49, 0), MATCH(orders!K$1, products!$A$1:$G$1, 0))</f>
        <v>1</v>
      </c>
      <c r="L934" s="5">
        <f>INDEX(products!$A$2:$G$49, MATCH(orders!$D934, products!$A$2:$A$49, 0), MATCH(orders!L$1, products!$A$1:$G$1, 0))</f>
        <v>13.75</v>
      </c>
      <c r="M934" s="10">
        <f t="shared" si="14"/>
        <v>55</v>
      </c>
      <c r="N934" t="str" cm="1">
        <f t="array" ref="N934">_xlfn.IFS(I934 = "Exc", "Excelsa", I934 = "Ara", "Arabica", I934 = "Lib","Liberica",I934 = "Rob", "Robusta")</f>
        <v>Excelsa</v>
      </c>
      <c r="O934" t="str" cm="1">
        <f t="array" ref="O934">_xlfn.IFS(J934 = "M", "Medium", J934 = "L", "Light", J934 = "D","Dark")</f>
        <v>Medium</v>
      </c>
      <c r="P934" t="str">
        <f>_xlfn.XLOOKUP(Orders[[#This Row],[Customer ID]], customers!$A$2:$A$1001, customers!$I$2:$I$1001, "", 0)</f>
        <v>No</v>
      </c>
    </row>
    <row r="935" spans="1:16" x14ac:dyDescent="0.3">
      <c r="A935" s="2" t="s">
        <v>5763</v>
      </c>
      <c r="B935" s="8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INDEX(products!$A$2:$G$49, MATCH(orders!$D935, products!$A$2:$A$49, 0), MATCH(orders!I$1, products!$A$1:$G$1, 0))</f>
        <v>Rob</v>
      </c>
      <c r="J935" t="str">
        <f>INDEX(products!$A$2:$G$49, MATCH(orders!$D935, products!$A$2:$A$49, 0), MATCH(orders!J$1, products!$A$1:$G$1, 0))</f>
        <v>D</v>
      </c>
      <c r="K935" s="1">
        <f>INDEX(products!$A$2:$G$49, MATCH(orders!$D935, products!$A$2:$A$49, 0), MATCH(orders!K$1, products!$A$1:$G$1, 0))</f>
        <v>1</v>
      </c>
      <c r="L935" s="5">
        <f>INDEX(products!$A$2:$G$49, MATCH(orders!$D935, products!$A$2:$A$49, 0), MATCH(orders!L$1, products!$A$1:$G$1, 0))</f>
        <v>8.9499999999999993</v>
      </c>
      <c r="M935" s="10">
        <f t="shared" si="14"/>
        <v>26.849999999999998</v>
      </c>
      <c r="N935" t="str" cm="1">
        <f t="array" ref="N935">_xlfn.IFS(I935 = "Exc", "Excelsa", I935 = "Ara", "Arabica", I935 = "Lib","Liberica",I935 = "Rob", "Robusta")</f>
        <v>Robusta</v>
      </c>
      <c r="O935" t="str" cm="1">
        <f t="array" ref="O935">_xlfn.IFS(J935 = "M", "Medium", J935 = "L", "Light", J935 = "D","Dark")</f>
        <v>Dark</v>
      </c>
      <c r="P935" t="str">
        <f>_xlfn.XLOOKUP(Orders[[#This Row],[Customer ID]], customers!$A$2:$A$1001, customers!$I$2:$I$1001, "", 0)</f>
        <v>Yes</v>
      </c>
    </row>
    <row r="936" spans="1:16" x14ac:dyDescent="0.3">
      <c r="A936" s="2" t="s">
        <v>5768</v>
      </c>
      <c r="B936" s="8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INDEX(products!$A$2:$G$49, MATCH(orders!$D936, products!$A$2:$A$49, 0), MATCH(orders!I$1, products!$A$1:$G$1, 0))</f>
        <v>Rob</v>
      </c>
      <c r="J936" t="str">
        <f>INDEX(products!$A$2:$G$49, MATCH(orders!$D936, products!$A$2:$A$49, 0), MATCH(orders!J$1, products!$A$1:$G$1, 0))</f>
        <v>M</v>
      </c>
      <c r="K936" s="1">
        <f>INDEX(products!$A$2:$G$49, MATCH(orders!$D936, products!$A$2:$A$49, 0), MATCH(orders!K$1, products!$A$1:$G$1, 0))</f>
        <v>2.5</v>
      </c>
      <c r="L936" s="5">
        <f>INDEX(products!$A$2:$G$49, MATCH(orders!$D936, products!$A$2:$A$49, 0), MATCH(orders!L$1, products!$A$1:$G$1, 0))</f>
        <v>22.884999999999998</v>
      </c>
      <c r="M936" s="10">
        <f t="shared" si="14"/>
        <v>114.42499999999998</v>
      </c>
      <c r="N936" t="str" cm="1">
        <f t="array" ref="N936">_xlfn.IFS(I936 = "Exc", "Excelsa", I936 = "Ara", "Arabica", I936 = "Lib","Liberica",I936 = "Rob", "Robusta")</f>
        <v>Robusta</v>
      </c>
      <c r="O936" t="str" cm="1">
        <f t="array" ref="O936">_xlfn.IFS(J936 = "M", "Medium", J936 = "L", "Light", J936 = "D","Dark")</f>
        <v>Medium</v>
      </c>
      <c r="P936" t="str">
        <f>_xlfn.XLOOKUP(Orders[[#This Row],[Customer ID]], customers!$A$2:$A$1001, customers!$I$2:$I$1001, "", 0)</f>
        <v>No</v>
      </c>
    </row>
    <row r="937" spans="1:16" x14ac:dyDescent="0.3">
      <c r="A937" s="2" t="s">
        <v>5774</v>
      </c>
      <c r="B937" s="8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INDEX(products!$A$2:$G$49, MATCH(orders!$D937, products!$A$2:$A$49, 0), MATCH(orders!I$1, products!$A$1:$G$1, 0))</f>
        <v>Ara</v>
      </c>
      <c r="J937" t="str">
        <f>INDEX(products!$A$2:$G$49, MATCH(orders!$D937, products!$A$2:$A$49, 0), MATCH(orders!J$1, products!$A$1:$G$1, 0))</f>
        <v>M</v>
      </c>
      <c r="K937" s="1">
        <f>INDEX(products!$A$2:$G$49, MATCH(orders!$D937, products!$A$2:$A$49, 0), MATCH(orders!K$1, products!$A$1:$G$1, 0))</f>
        <v>2.5</v>
      </c>
      <c r="L937" s="5">
        <f>INDEX(products!$A$2:$G$49, MATCH(orders!$D937, products!$A$2:$A$49, 0), MATCH(orders!L$1, products!$A$1:$G$1, 0))</f>
        <v>25.874999999999996</v>
      </c>
      <c r="M937" s="10">
        <f t="shared" si="14"/>
        <v>155.24999999999997</v>
      </c>
      <c r="N937" t="str" cm="1">
        <f t="array" ref="N937">_xlfn.IFS(I937 = "Exc", "Excelsa", I937 = "Ara", "Arabica", I937 = "Lib","Liberica",I937 = "Rob", "Robusta")</f>
        <v>Arabica</v>
      </c>
      <c r="O937" t="str" cm="1">
        <f t="array" ref="O937">_xlfn.IFS(J937 = "M", "Medium", J937 = "L", "Light", J937 = "D","Dark")</f>
        <v>Medium</v>
      </c>
      <c r="P937" t="str">
        <f>_xlfn.XLOOKUP(Orders[[#This Row],[Customer ID]], customers!$A$2:$A$1001, customers!$I$2:$I$1001, "", 0)</f>
        <v>Yes</v>
      </c>
    </row>
    <row r="938" spans="1:16" x14ac:dyDescent="0.3">
      <c r="A938" s="2" t="s">
        <v>5780</v>
      </c>
      <c r="B938" s="8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INDEX(products!$A$2:$G$49, MATCH(orders!$D938, products!$A$2:$A$49, 0), MATCH(orders!I$1, products!$A$1:$G$1, 0))</f>
        <v>Lib</v>
      </c>
      <c r="J938" t="str">
        <f>INDEX(products!$A$2:$G$49, MATCH(orders!$D938, products!$A$2:$A$49, 0), MATCH(orders!J$1, products!$A$1:$G$1, 0))</f>
        <v>D</v>
      </c>
      <c r="K938" s="1">
        <f>INDEX(products!$A$2:$G$49, MATCH(orders!$D938, products!$A$2:$A$49, 0), MATCH(orders!K$1, products!$A$1:$G$1, 0))</f>
        <v>0.5</v>
      </c>
      <c r="L938" s="5">
        <f>INDEX(products!$A$2:$G$49, MATCH(orders!$D938, products!$A$2:$A$49, 0), MATCH(orders!L$1, products!$A$1:$G$1, 0))</f>
        <v>7.77</v>
      </c>
      <c r="M938" s="10">
        <f t="shared" si="14"/>
        <v>23.31</v>
      </c>
      <c r="N938" t="str" cm="1">
        <f t="array" ref="N938">_xlfn.IFS(I938 = "Exc", "Excelsa", I938 = "Ara", "Arabica", I938 = "Lib","Liberica",I938 = "Rob", "Robusta")</f>
        <v>Liberica</v>
      </c>
      <c r="O938" t="str" cm="1">
        <f t="array" ref="O938">_xlfn.IFS(J938 = "M", "Medium", J938 = "L", "Light", J938 = "D","Dark")</f>
        <v>Dark</v>
      </c>
      <c r="P938" t="str">
        <f>_xlfn.XLOOKUP(Orders[[#This Row],[Customer ID]], customers!$A$2:$A$1001, customers!$I$2:$I$1001, "", 0)</f>
        <v>Yes</v>
      </c>
    </row>
    <row r="939" spans="1:16" x14ac:dyDescent="0.3">
      <c r="A939" s="2" t="s">
        <v>5780</v>
      </c>
      <c r="B939" s="8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INDEX(products!$A$2:$G$49, MATCH(orders!$D939, products!$A$2:$A$49, 0), MATCH(orders!I$1, products!$A$1:$G$1, 0))</f>
        <v>Rob</v>
      </c>
      <c r="J939" t="str">
        <f>INDEX(products!$A$2:$G$49, MATCH(orders!$D939, products!$A$2:$A$49, 0), MATCH(orders!J$1, products!$A$1:$G$1, 0))</f>
        <v>M</v>
      </c>
      <c r="K939" s="1">
        <f>INDEX(products!$A$2:$G$49, MATCH(orders!$D939, products!$A$2:$A$49, 0), MATCH(orders!K$1, products!$A$1:$G$1, 0))</f>
        <v>2.5</v>
      </c>
      <c r="L939" s="5">
        <f>INDEX(products!$A$2:$G$49, MATCH(orders!$D939, products!$A$2:$A$49, 0), MATCH(orders!L$1, products!$A$1:$G$1, 0))</f>
        <v>22.884999999999998</v>
      </c>
      <c r="M939" s="10">
        <f t="shared" si="14"/>
        <v>91.539999999999992</v>
      </c>
      <c r="N939" t="str" cm="1">
        <f t="array" ref="N939">_xlfn.IFS(I939 = "Exc", "Excelsa", I939 = "Ara", "Arabica", I939 = "Lib","Liberica",I939 = "Rob", "Robusta")</f>
        <v>Robusta</v>
      </c>
      <c r="O939" t="str" cm="1">
        <f t="array" ref="O939">_xlfn.IFS(J939 = "M", "Medium", J939 = "L", "Light", J939 = "D","Dark")</f>
        <v>Medium</v>
      </c>
      <c r="P939" t="str">
        <f>_xlfn.XLOOKUP(Orders[[#This Row],[Customer ID]], customers!$A$2:$A$1001, customers!$I$2:$I$1001, "", 0)</f>
        <v>Yes</v>
      </c>
    </row>
    <row r="940" spans="1:16" x14ac:dyDescent="0.3">
      <c r="A940" s="2" t="s">
        <v>5791</v>
      </c>
      <c r="B940" s="8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INDEX(products!$A$2:$G$49, MATCH(orders!$D940, products!$A$2:$A$49, 0), MATCH(orders!I$1, products!$A$1:$G$1, 0))</f>
        <v>Exc</v>
      </c>
      <c r="J940" t="str">
        <f>INDEX(products!$A$2:$G$49, MATCH(orders!$D940, products!$A$2:$A$49, 0), MATCH(orders!J$1, products!$A$1:$G$1, 0))</f>
        <v>L</v>
      </c>
      <c r="K940" s="1">
        <f>INDEX(products!$A$2:$G$49, MATCH(orders!$D940, products!$A$2:$A$49, 0), MATCH(orders!K$1, products!$A$1:$G$1, 0))</f>
        <v>1</v>
      </c>
      <c r="L940" s="5">
        <f>INDEX(products!$A$2:$G$49, MATCH(orders!$D940, products!$A$2:$A$49, 0), MATCH(orders!L$1, products!$A$1:$G$1, 0))</f>
        <v>14.85</v>
      </c>
      <c r="M940" s="10">
        <f t="shared" si="14"/>
        <v>74.25</v>
      </c>
      <c r="N940" t="str" cm="1">
        <f t="array" ref="N940">_xlfn.IFS(I940 = "Exc", "Excelsa", I940 = "Ara", "Arabica", I940 = "Lib","Liberica",I940 = "Rob", "Robusta")</f>
        <v>Excelsa</v>
      </c>
      <c r="O940" t="str" cm="1">
        <f t="array" ref="O940">_xlfn.IFS(J940 = "M", "Medium", J940 = "L", "Light", J940 = "D","Dark")</f>
        <v>Light</v>
      </c>
      <c r="P940" t="str">
        <f>_xlfn.XLOOKUP(Orders[[#This Row],[Customer ID]], customers!$A$2:$A$1001, customers!$I$2:$I$1001, "", 0)</f>
        <v>Yes</v>
      </c>
    </row>
    <row r="941" spans="1:16" x14ac:dyDescent="0.3">
      <c r="A941" s="2" t="s">
        <v>5797</v>
      </c>
      <c r="B941" s="8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INDEX(products!$A$2:$G$49, MATCH(orders!$D941, products!$A$2:$A$49, 0), MATCH(orders!I$1, products!$A$1:$G$1, 0))</f>
        <v>Lib</v>
      </c>
      <c r="J941" t="str">
        <f>INDEX(products!$A$2:$G$49, MATCH(orders!$D941, products!$A$2:$A$49, 0), MATCH(orders!J$1, products!$A$1:$G$1, 0))</f>
        <v>L</v>
      </c>
      <c r="K941" s="1">
        <f>INDEX(products!$A$2:$G$49, MATCH(orders!$D941, products!$A$2:$A$49, 0), MATCH(orders!K$1, products!$A$1:$G$1, 0))</f>
        <v>0.2</v>
      </c>
      <c r="L941" s="5">
        <f>INDEX(products!$A$2:$G$49, MATCH(orders!$D941, products!$A$2:$A$49, 0), MATCH(orders!L$1, products!$A$1:$G$1, 0))</f>
        <v>4.7549999999999999</v>
      </c>
      <c r="M941" s="10">
        <f t="shared" si="14"/>
        <v>28.53</v>
      </c>
      <c r="N941" t="str" cm="1">
        <f t="array" ref="N941">_xlfn.IFS(I941 = "Exc", "Excelsa", I941 = "Ara", "Arabica", I941 = "Lib","Liberica",I941 = "Rob", "Robusta")</f>
        <v>Liberica</v>
      </c>
      <c r="O941" t="str" cm="1">
        <f t="array" ref="O941">_xlfn.IFS(J941 = "M", "Medium", J941 = "L", "Light", J941 = "D","Dark")</f>
        <v>Light</v>
      </c>
      <c r="P941" t="str">
        <f>_xlfn.XLOOKUP(Orders[[#This Row],[Customer ID]], customers!$A$2:$A$1001, customers!$I$2:$I$1001, "", 0)</f>
        <v>No</v>
      </c>
    </row>
    <row r="942" spans="1:16" x14ac:dyDescent="0.3">
      <c r="A942" s="2" t="s">
        <v>5803</v>
      </c>
      <c r="B942" s="8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INDEX(products!$A$2:$G$49, MATCH(orders!$D942, products!$A$2:$A$49, 0), MATCH(orders!I$1, products!$A$1:$G$1, 0))</f>
        <v>Rob</v>
      </c>
      <c r="J942" t="str">
        <f>INDEX(products!$A$2:$G$49, MATCH(orders!$D942, products!$A$2:$A$49, 0), MATCH(orders!J$1, products!$A$1:$G$1, 0))</f>
        <v>L</v>
      </c>
      <c r="K942" s="1">
        <f>INDEX(products!$A$2:$G$49, MATCH(orders!$D942, products!$A$2:$A$49, 0), MATCH(orders!K$1, products!$A$1:$G$1, 0))</f>
        <v>0.5</v>
      </c>
      <c r="L942" s="5">
        <f>INDEX(products!$A$2:$G$49, MATCH(orders!$D942, products!$A$2:$A$49, 0), MATCH(orders!L$1, products!$A$1:$G$1, 0))</f>
        <v>7.169999999999999</v>
      </c>
      <c r="M942" s="10">
        <f t="shared" si="14"/>
        <v>14.339999999999998</v>
      </c>
      <c r="N942" t="str" cm="1">
        <f t="array" ref="N942">_xlfn.IFS(I942 = "Exc", "Excelsa", I942 = "Ara", "Arabica", I942 = "Lib","Liberica",I942 = "Rob", "Robusta")</f>
        <v>Robusta</v>
      </c>
      <c r="O942" t="str" cm="1">
        <f t="array" ref="O942">_xlfn.IFS(J942 = "M", "Medium", J942 = "L", "Light", J942 = "D","Dark")</f>
        <v>Light</v>
      </c>
      <c r="P942" t="str">
        <f>_xlfn.XLOOKUP(Orders[[#This Row],[Customer ID]], customers!$A$2:$A$1001, customers!$I$2:$I$1001, "", 0)</f>
        <v>Yes</v>
      </c>
    </row>
    <row r="943" spans="1:16" x14ac:dyDescent="0.3">
      <c r="A943" s="2" t="s">
        <v>5809</v>
      </c>
      <c r="B943" s="8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INDEX(products!$A$2:$G$49, MATCH(orders!$D943, products!$A$2:$A$49, 0), MATCH(orders!I$1, products!$A$1:$G$1, 0))</f>
        <v>Ara</v>
      </c>
      <c r="J943" t="str">
        <f>INDEX(products!$A$2:$G$49, MATCH(orders!$D943, products!$A$2:$A$49, 0), MATCH(orders!J$1, products!$A$1:$G$1, 0))</f>
        <v>L</v>
      </c>
      <c r="K943" s="1">
        <f>INDEX(products!$A$2:$G$49, MATCH(orders!$D943, products!$A$2:$A$49, 0), MATCH(orders!K$1, products!$A$1:$G$1, 0))</f>
        <v>0.5</v>
      </c>
      <c r="L943" s="5">
        <f>INDEX(products!$A$2:$G$49, MATCH(orders!$D943, products!$A$2:$A$49, 0), MATCH(orders!L$1, products!$A$1:$G$1, 0))</f>
        <v>7.77</v>
      </c>
      <c r="M943" s="10">
        <f t="shared" si="14"/>
        <v>15.54</v>
      </c>
      <c r="N943" t="str" cm="1">
        <f t="array" ref="N943">_xlfn.IFS(I943 = "Exc", "Excelsa", I943 = "Ara", "Arabica", I943 = "Lib","Liberica",I943 = "Rob", "Robusta")</f>
        <v>Arabica</v>
      </c>
      <c r="O943" t="str" cm="1">
        <f t="array" ref="O943">_xlfn.IFS(J943 = "M", "Medium", J943 = "L", "Light", J943 = "D","Dark")</f>
        <v>Light</v>
      </c>
      <c r="P943" t="str">
        <f>_xlfn.XLOOKUP(Orders[[#This Row],[Customer ID]], customers!$A$2:$A$1001, customers!$I$2:$I$1001, "", 0)</f>
        <v>Yes</v>
      </c>
    </row>
    <row r="944" spans="1:16" x14ac:dyDescent="0.3">
      <c r="A944" s="2" t="s">
        <v>5816</v>
      </c>
      <c r="B944" s="8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INDEX(products!$A$2:$G$49, MATCH(orders!$D944, products!$A$2:$A$49, 0), MATCH(orders!I$1, products!$A$1:$G$1, 0))</f>
        <v>Rob</v>
      </c>
      <c r="J944" t="str">
        <f>INDEX(products!$A$2:$G$49, MATCH(orders!$D944, products!$A$2:$A$49, 0), MATCH(orders!J$1, products!$A$1:$G$1, 0))</f>
        <v>L</v>
      </c>
      <c r="K944" s="1">
        <f>INDEX(products!$A$2:$G$49, MATCH(orders!$D944, products!$A$2:$A$49, 0), MATCH(orders!K$1, products!$A$1:$G$1, 0))</f>
        <v>1</v>
      </c>
      <c r="L944" s="5">
        <f>INDEX(products!$A$2:$G$49, MATCH(orders!$D944, products!$A$2:$A$49, 0), MATCH(orders!L$1, products!$A$1:$G$1, 0))</f>
        <v>11.95</v>
      </c>
      <c r="M944" s="10">
        <f t="shared" si="14"/>
        <v>35.849999999999994</v>
      </c>
      <c r="N944" t="str" cm="1">
        <f t="array" ref="N944">_xlfn.IFS(I944 = "Exc", "Excelsa", I944 = "Ara", "Arabica", I944 = "Lib","Liberica",I944 = "Rob", "Robusta")</f>
        <v>Robusta</v>
      </c>
      <c r="O944" t="str" cm="1">
        <f t="array" ref="O944">_xlfn.IFS(J944 = "M", "Medium", J944 = "L", "Light", J944 = "D","Dark")</f>
        <v>Light</v>
      </c>
      <c r="P944" t="str">
        <f>_xlfn.XLOOKUP(Orders[[#This Row],[Customer ID]], customers!$A$2:$A$1001, customers!$I$2:$I$1001, "", 0)</f>
        <v>No</v>
      </c>
    </row>
    <row r="945" spans="1:16" x14ac:dyDescent="0.3">
      <c r="A945" s="2" t="s">
        <v>5822</v>
      </c>
      <c r="B945" s="8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INDEX(products!$A$2:$G$49, MATCH(orders!$D945, products!$A$2:$A$49, 0), MATCH(orders!I$1, products!$A$1:$G$1, 0))</f>
        <v>Ara</v>
      </c>
      <c r="J945" t="str">
        <f>INDEX(products!$A$2:$G$49, MATCH(orders!$D945, products!$A$2:$A$49, 0), MATCH(orders!J$1, products!$A$1:$G$1, 0))</f>
        <v>L</v>
      </c>
      <c r="K945" s="1">
        <f>INDEX(products!$A$2:$G$49, MATCH(orders!$D945, products!$A$2:$A$49, 0), MATCH(orders!K$1, products!$A$1:$G$1, 0))</f>
        <v>0.5</v>
      </c>
      <c r="L945" s="5">
        <f>INDEX(products!$A$2:$G$49, MATCH(orders!$D945, products!$A$2:$A$49, 0), MATCH(orders!L$1, products!$A$1:$G$1, 0))</f>
        <v>7.77</v>
      </c>
      <c r="M945" s="10">
        <f t="shared" si="14"/>
        <v>46.62</v>
      </c>
      <c r="N945" t="str" cm="1">
        <f t="array" ref="N945">_xlfn.IFS(I945 = "Exc", "Excelsa", I945 = "Ara", "Arabica", I945 = "Lib","Liberica",I945 = "Rob", "Robusta")</f>
        <v>Arabica</v>
      </c>
      <c r="O945" t="str" cm="1">
        <f t="array" ref="O945">_xlfn.IFS(J945 = "M", "Medium", J945 = "L", "Light", J945 = "D","Dark")</f>
        <v>Light</v>
      </c>
      <c r="P945" t="str">
        <f>_xlfn.XLOOKUP(Orders[[#This Row],[Customer ID]], customers!$A$2:$A$1001, customers!$I$2:$I$1001, "", 0)</f>
        <v>No</v>
      </c>
    </row>
    <row r="946" spans="1:16" x14ac:dyDescent="0.3">
      <c r="A946" s="2" t="s">
        <v>5828</v>
      </c>
      <c r="B946" s="8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INDEX(products!$A$2:$G$49, MATCH(orders!$D946, products!$A$2:$A$49, 0), MATCH(orders!I$1, products!$A$1:$G$1, 0))</f>
        <v>Rob</v>
      </c>
      <c r="J946" t="str">
        <f>INDEX(products!$A$2:$G$49, MATCH(orders!$D946, products!$A$2:$A$49, 0), MATCH(orders!J$1, products!$A$1:$G$1, 0))</f>
        <v>L</v>
      </c>
      <c r="K946" s="1">
        <f>INDEX(products!$A$2:$G$49, MATCH(orders!$D946, products!$A$2:$A$49, 0), MATCH(orders!K$1, products!$A$1:$G$1, 0))</f>
        <v>0.5</v>
      </c>
      <c r="L946" s="5">
        <f>INDEX(products!$A$2:$G$49, MATCH(orders!$D946, products!$A$2:$A$49, 0), MATCH(orders!L$1, products!$A$1:$G$1, 0))</f>
        <v>7.169999999999999</v>
      </c>
      <c r="M946" s="10">
        <f t="shared" si="14"/>
        <v>35.849999999999994</v>
      </c>
      <c r="N946" t="str" cm="1">
        <f t="array" ref="N946">_xlfn.IFS(I946 = "Exc", "Excelsa", I946 = "Ara", "Arabica", I946 = "Lib","Liberica",I946 = "Rob", "Robusta")</f>
        <v>Robusta</v>
      </c>
      <c r="O946" t="str" cm="1">
        <f t="array" ref="O946">_xlfn.IFS(J946 = "M", "Medium", J946 = "L", "Light", J946 = "D","Dark")</f>
        <v>Light</v>
      </c>
      <c r="P946" t="str">
        <f>_xlfn.XLOOKUP(Orders[[#This Row],[Customer ID]], customers!$A$2:$A$1001, customers!$I$2:$I$1001, "", 0)</f>
        <v>No</v>
      </c>
    </row>
    <row r="947" spans="1:16" x14ac:dyDescent="0.3">
      <c r="A947" s="2" t="s">
        <v>5834</v>
      </c>
      <c r="B947" s="8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INDEX(products!$A$2:$G$49, MATCH(orders!$D947, products!$A$2:$A$49, 0), MATCH(orders!I$1, products!$A$1:$G$1, 0))</f>
        <v>Lib</v>
      </c>
      <c r="J947" t="str">
        <f>INDEX(products!$A$2:$G$49, MATCH(orders!$D947, products!$A$2:$A$49, 0), MATCH(orders!J$1, products!$A$1:$G$1, 0))</f>
        <v>D</v>
      </c>
      <c r="K947" s="1">
        <f>INDEX(products!$A$2:$G$49, MATCH(orders!$D947, products!$A$2:$A$49, 0), MATCH(orders!K$1, products!$A$1:$G$1, 0))</f>
        <v>2.5</v>
      </c>
      <c r="L947" s="5">
        <f>INDEX(products!$A$2:$G$49, MATCH(orders!$D947, products!$A$2:$A$49, 0), MATCH(orders!L$1, products!$A$1:$G$1, 0))</f>
        <v>29.784999999999997</v>
      </c>
      <c r="M947" s="10">
        <f t="shared" si="14"/>
        <v>119.13999999999999</v>
      </c>
      <c r="N947" t="str" cm="1">
        <f t="array" ref="N947">_xlfn.IFS(I947 = "Exc", "Excelsa", I947 = "Ara", "Arabica", I947 = "Lib","Liberica",I947 = "Rob", "Robusta")</f>
        <v>Liberica</v>
      </c>
      <c r="O947" t="str" cm="1">
        <f t="array" ref="O947">_xlfn.IFS(J947 = "M", "Medium", J947 = "L", "Light", J947 = "D","Dark")</f>
        <v>Dark</v>
      </c>
      <c r="P947" t="str">
        <f>_xlfn.XLOOKUP(Orders[[#This Row],[Customer ID]], customers!$A$2:$A$1001, customers!$I$2:$I$1001, "", 0)</f>
        <v>No</v>
      </c>
    </row>
    <row r="948" spans="1:16" x14ac:dyDescent="0.3">
      <c r="A948" s="2" t="s">
        <v>5839</v>
      </c>
      <c r="B948" s="8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INDEX(products!$A$2:$G$49, MATCH(orders!$D948, products!$A$2:$A$49, 0), MATCH(orders!I$1, products!$A$1:$G$1, 0))</f>
        <v>Lib</v>
      </c>
      <c r="J948" t="str">
        <f>INDEX(products!$A$2:$G$49, MATCH(orders!$D948, products!$A$2:$A$49, 0), MATCH(orders!J$1, products!$A$1:$G$1, 0))</f>
        <v>D</v>
      </c>
      <c r="K948" s="1">
        <f>INDEX(products!$A$2:$G$49, MATCH(orders!$D948, products!$A$2:$A$49, 0), MATCH(orders!K$1, products!$A$1:$G$1, 0))</f>
        <v>0.5</v>
      </c>
      <c r="L948" s="5">
        <f>INDEX(products!$A$2:$G$49, MATCH(orders!$D948, products!$A$2:$A$49, 0), MATCH(orders!L$1, products!$A$1:$G$1, 0))</f>
        <v>7.77</v>
      </c>
      <c r="M948" s="10">
        <f t="shared" si="14"/>
        <v>23.31</v>
      </c>
      <c r="N948" t="str" cm="1">
        <f t="array" ref="N948">_xlfn.IFS(I948 = "Exc", "Excelsa", I948 = "Ara", "Arabica", I948 = "Lib","Liberica",I948 = "Rob", "Robusta")</f>
        <v>Liberica</v>
      </c>
      <c r="O948" t="str" cm="1">
        <f t="array" ref="O948">_xlfn.IFS(J948 = "M", "Medium", J948 = "L", "Light", J948 = "D","Dark")</f>
        <v>Dark</v>
      </c>
      <c r="P948" t="str">
        <f>_xlfn.XLOOKUP(Orders[[#This Row],[Customer ID]], customers!$A$2:$A$1001, customers!$I$2:$I$1001, "", 0)</f>
        <v>No</v>
      </c>
    </row>
    <row r="949" spans="1:16" x14ac:dyDescent="0.3">
      <c r="A949" s="2" t="s">
        <v>5844</v>
      </c>
      <c r="B949" s="8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INDEX(products!$A$2:$G$49, MATCH(orders!$D949, products!$A$2:$A$49, 0), MATCH(orders!I$1, products!$A$1:$G$1, 0))</f>
        <v>Ara</v>
      </c>
      <c r="J949" t="str">
        <f>INDEX(products!$A$2:$G$49, MATCH(orders!$D949, products!$A$2:$A$49, 0), MATCH(orders!J$1, products!$A$1:$G$1, 0))</f>
        <v>M</v>
      </c>
      <c r="K949" s="1">
        <f>INDEX(products!$A$2:$G$49, MATCH(orders!$D949, products!$A$2:$A$49, 0), MATCH(orders!K$1, products!$A$1:$G$1, 0))</f>
        <v>1</v>
      </c>
      <c r="L949" s="5">
        <f>INDEX(products!$A$2:$G$49, MATCH(orders!$D949, products!$A$2:$A$49, 0), MATCH(orders!L$1, products!$A$1:$G$1, 0))</f>
        <v>11.25</v>
      </c>
      <c r="M949" s="10">
        <f t="shared" si="14"/>
        <v>11.25</v>
      </c>
      <c r="N949" t="str" cm="1">
        <f t="array" ref="N949">_xlfn.IFS(I949 = "Exc", "Excelsa", I949 = "Ara", "Arabica", I949 = "Lib","Liberica",I949 = "Rob", "Robusta")</f>
        <v>Arabica</v>
      </c>
      <c r="O949" t="str" cm="1">
        <f t="array" ref="O949">_xlfn.IFS(J949 = "M", "Medium", J949 = "L", "Light", J949 = "D","Dark")</f>
        <v>Medium</v>
      </c>
      <c r="P949" t="str">
        <f>_xlfn.XLOOKUP(Orders[[#This Row],[Customer ID]], customers!$A$2:$A$1001, customers!$I$2:$I$1001, "", 0)</f>
        <v>No</v>
      </c>
    </row>
    <row r="950" spans="1:16" x14ac:dyDescent="0.3">
      <c r="A950" s="2" t="s">
        <v>5849</v>
      </c>
      <c r="B950" s="8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INDEX(products!$A$2:$G$49, MATCH(orders!$D950, products!$A$2:$A$49, 0), MATCH(orders!I$1, products!$A$1:$G$1, 0))</f>
        <v>Exc</v>
      </c>
      <c r="J950" t="str">
        <f>INDEX(products!$A$2:$G$49, MATCH(orders!$D950, products!$A$2:$A$49, 0), MATCH(orders!J$1, products!$A$1:$G$1, 0))</f>
        <v>D</v>
      </c>
      <c r="K950" s="1">
        <f>INDEX(products!$A$2:$G$49, MATCH(orders!$D950, products!$A$2:$A$49, 0), MATCH(orders!K$1, products!$A$1:$G$1, 0))</f>
        <v>2.5</v>
      </c>
      <c r="L950" s="5">
        <f>INDEX(products!$A$2:$G$49, MATCH(orders!$D950, products!$A$2:$A$49, 0), MATCH(orders!L$1, products!$A$1:$G$1, 0))</f>
        <v>27.945</v>
      </c>
      <c r="M950" s="10">
        <f t="shared" si="14"/>
        <v>83.835000000000008</v>
      </c>
      <c r="N950" t="str" cm="1">
        <f t="array" ref="N950">_xlfn.IFS(I950 = "Exc", "Excelsa", I950 = "Ara", "Arabica", I950 = "Lib","Liberica",I950 = "Rob", "Robusta")</f>
        <v>Excelsa</v>
      </c>
      <c r="O950" t="str" cm="1">
        <f t="array" ref="O950">_xlfn.IFS(J950 = "M", "Medium", J950 = "L", "Light", J950 = "D","Dark")</f>
        <v>Dark</v>
      </c>
      <c r="P950" t="str">
        <f>_xlfn.XLOOKUP(Orders[[#This Row],[Customer ID]], customers!$A$2:$A$1001, customers!$I$2:$I$1001, "", 0)</f>
        <v>Yes</v>
      </c>
    </row>
    <row r="951" spans="1:16" x14ac:dyDescent="0.3">
      <c r="A951" s="2" t="s">
        <v>5855</v>
      </c>
      <c r="B951" s="8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INDEX(products!$A$2:$G$49, MATCH(orders!$D951, products!$A$2:$A$49, 0), MATCH(orders!I$1, products!$A$1:$G$1, 0))</f>
        <v>Rob</v>
      </c>
      <c r="J951" t="str">
        <f>INDEX(products!$A$2:$G$49, MATCH(orders!$D951, products!$A$2:$A$49, 0), MATCH(orders!J$1, products!$A$1:$G$1, 0))</f>
        <v>L</v>
      </c>
      <c r="K951" s="1">
        <f>INDEX(products!$A$2:$G$49, MATCH(orders!$D951, products!$A$2:$A$49, 0), MATCH(orders!K$1, products!$A$1:$G$1, 0))</f>
        <v>2.5</v>
      </c>
      <c r="L951" s="5">
        <f>INDEX(products!$A$2:$G$49, MATCH(orders!$D951, products!$A$2:$A$49, 0), MATCH(orders!L$1, products!$A$1:$G$1, 0))</f>
        <v>27.484999999999996</v>
      </c>
      <c r="M951" s="10">
        <f t="shared" si="14"/>
        <v>109.93999999999998</v>
      </c>
      <c r="N951" t="str" cm="1">
        <f t="array" ref="N951">_xlfn.IFS(I951 = "Exc", "Excelsa", I951 = "Ara", "Arabica", I951 = "Lib","Liberica",I951 = "Rob", "Robusta")</f>
        <v>Robusta</v>
      </c>
      <c r="O951" t="str" cm="1">
        <f t="array" ref="O951">_xlfn.IFS(J951 = "M", "Medium", J951 = "L", "Light", J951 = "D","Dark")</f>
        <v>Light</v>
      </c>
      <c r="P951" t="str">
        <f>_xlfn.XLOOKUP(Orders[[#This Row],[Customer ID]], customers!$A$2:$A$1001, customers!$I$2:$I$1001, "", 0)</f>
        <v>No</v>
      </c>
    </row>
    <row r="952" spans="1:16" x14ac:dyDescent="0.3">
      <c r="A952" s="2" t="s">
        <v>5861</v>
      </c>
      <c r="B952" s="8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INDEX(products!$A$2:$G$49, MATCH(orders!$D952, products!$A$2:$A$49, 0), MATCH(orders!I$1, products!$A$1:$G$1, 0))</f>
        <v>Rob</v>
      </c>
      <c r="J952" t="str">
        <f>INDEX(products!$A$2:$G$49, MATCH(orders!$D952, products!$A$2:$A$49, 0), MATCH(orders!J$1, products!$A$1:$G$1, 0))</f>
        <v>L</v>
      </c>
      <c r="K952" s="1">
        <f>INDEX(products!$A$2:$G$49, MATCH(orders!$D952, products!$A$2:$A$49, 0), MATCH(orders!K$1, products!$A$1:$G$1, 0))</f>
        <v>0.2</v>
      </c>
      <c r="L952" s="5">
        <f>INDEX(products!$A$2:$G$49, MATCH(orders!$D952, products!$A$2:$A$49, 0), MATCH(orders!L$1, products!$A$1:$G$1, 0))</f>
        <v>3.5849999999999995</v>
      </c>
      <c r="M952" s="10">
        <f t="shared" si="14"/>
        <v>14.339999999999998</v>
      </c>
      <c r="N952" t="str" cm="1">
        <f t="array" ref="N952">_xlfn.IFS(I952 = "Exc", "Excelsa", I952 = "Ara", "Arabica", I952 = "Lib","Liberica",I952 = "Rob", "Robusta")</f>
        <v>Robusta</v>
      </c>
      <c r="O952" t="str" cm="1">
        <f t="array" ref="O952">_xlfn.IFS(J952 = "M", "Medium", J952 = "L", "Light", J952 = "D","Dark")</f>
        <v>Light</v>
      </c>
      <c r="P952" t="str">
        <f>_xlfn.XLOOKUP(Orders[[#This Row],[Customer ID]], customers!$A$2:$A$1001, customers!$I$2:$I$1001, "", 0)</f>
        <v>Yes</v>
      </c>
    </row>
    <row r="953" spans="1:16" x14ac:dyDescent="0.3">
      <c r="A953" s="2" t="s">
        <v>5866</v>
      </c>
      <c r="B953" s="8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INDEX(products!$A$2:$G$49, MATCH(orders!$D953, products!$A$2:$A$49, 0), MATCH(orders!I$1, products!$A$1:$G$1, 0))</f>
        <v>Rob</v>
      </c>
      <c r="J953" t="str">
        <f>INDEX(products!$A$2:$G$49, MATCH(orders!$D953, products!$A$2:$A$49, 0), MATCH(orders!J$1, products!$A$1:$G$1, 0))</f>
        <v>L</v>
      </c>
      <c r="K953" s="1">
        <f>INDEX(products!$A$2:$G$49, MATCH(orders!$D953, products!$A$2:$A$49, 0), MATCH(orders!K$1, products!$A$1:$G$1, 0))</f>
        <v>0.2</v>
      </c>
      <c r="L953" s="5">
        <f>INDEX(products!$A$2:$G$49, MATCH(orders!$D953, products!$A$2:$A$49, 0), MATCH(orders!L$1, products!$A$1:$G$1, 0))</f>
        <v>3.5849999999999995</v>
      </c>
      <c r="M953" s="10">
        <f t="shared" si="14"/>
        <v>21.509999999999998</v>
      </c>
      <c r="N953" t="str" cm="1">
        <f t="array" ref="N953">_xlfn.IFS(I953 = "Exc", "Excelsa", I953 = "Ara", "Arabica", I953 = "Lib","Liberica",I953 = "Rob", "Robusta")</f>
        <v>Robusta</v>
      </c>
      <c r="O953" t="str" cm="1">
        <f t="array" ref="O953">_xlfn.IFS(J953 = "M", "Medium", J953 = "L", "Light", J953 = "D","Dark")</f>
        <v>Light</v>
      </c>
      <c r="P953" t="str">
        <f>_xlfn.XLOOKUP(Orders[[#This Row],[Customer ID]], customers!$A$2:$A$1001, customers!$I$2:$I$1001, "", 0)</f>
        <v>No</v>
      </c>
    </row>
    <row r="954" spans="1:16" x14ac:dyDescent="0.3">
      <c r="A954" s="2" t="s">
        <v>5872</v>
      </c>
      <c r="B954" s="8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INDEX(products!$A$2:$G$49, MATCH(orders!$D954, products!$A$2:$A$49, 0), MATCH(orders!I$1, products!$A$1:$G$1, 0))</f>
        <v>Ara</v>
      </c>
      <c r="J954" t="str">
        <f>INDEX(products!$A$2:$G$49, MATCH(orders!$D954, products!$A$2:$A$49, 0), MATCH(orders!J$1, products!$A$1:$G$1, 0))</f>
        <v>M</v>
      </c>
      <c r="K954" s="1">
        <f>INDEX(products!$A$2:$G$49, MATCH(orders!$D954, products!$A$2:$A$49, 0), MATCH(orders!K$1, products!$A$1:$G$1, 0))</f>
        <v>1</v>
      </c>
      <c r="L954" s="5">
        <f>INDEX(products!$A$2:$G$49, MATCH(orders!$D954, products!$A$2:$A$49, 0), MATCH(orders!L$1, products!$A$1:$G$1, 0))</f>
        <v>11.25</v>
      </c>
      <c r="M954" s="10">
        <f t="shared" si="14"/>
        <v>22.5</v>
      </c>
      <c r="N954" t="str" cm="1">
        <f t="array" ref="N954">_xlfn.IFS(I954 = "Exc", "Excelsa", I954 = "Ara", "Arabica", I954 = "Lib","Liberica",I954 = "Rob", "Robusta")</f>
        <v>Arabica</v>
      </c>
      <c r="O954" t="str" cm="1">
        <f t="array" ref="O954">_xlfn.IFS(J954 = "M", "Medium", J954 = "L", "Light", J954 = "D","Dark")</f>
        <v>Medium</v>
      </c>
      <c r="P954" t="str">
        <f>_xlfn.XLOOKUP(Orders[[#This Row],[Customer ID]], customers!$A$2:$A$1001, customers!$I$2:$I$1001, "", 0)</f>
        <v>Yes</v>
      </c>
    </row>
    <row r="955" spans="1:16" x14ac:dyDescent="0.3">
      <c r="A955" s="2" t="s">
        <v>5878</v>
      </c>
      <c r="B955" s="8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INDEX(products!$A$2:$G$49, MATCH(orders!$D955, products!$A$2:$A$49, 0), MATCH(orders!I$1, products!$A$1:$G$1, 0))</f>
        <v>Ara</v>
      </c>
      <c r="J955" t="str">
        <f>INDEX(products!$A$2:$G$49, MATCH(orders!$D955, products!$A$2:$A$49, 0), MATCH(orders!J$1, products!$A$1:$G$1, 0))</f>
        <v>L</v>
      </c>
      <c r="K955" s="1">
        <f>INDEX(products!$A$2:$G$49, MATCH(orders!$D955, products!$A$2:$A$49, 0), MATCH(orders!K$1, products!$A$1:$G$1, 0))</f>
        <v>0.2</v>
      </c>
      <c r="L955" s="5">
        <f>INDEX(products!$A$2:$G$49, MATCH(orders!$D955, products!$A$2:$A$49, 0), MATCH(orders!L$1, products!$A$1:$G$1, 0))</f>
        <v>3.8849999999999998</v>
      </c>
      <c r="M955" s="10">
        <f t="shared" si="14"/>
        <v>3.8849999999999998</v>
      </c>
      <c r="N955" t="str" cm="1">
        <f t="array" ref="N955">_xlfn.IFS(I955 = "Exc", "Excelsa", I955 = "Ara", "Arabica", I955 = "Lib","Liberica",I955 = "Rob", "Robusta")</f>
        <v>Arabica</v>
      </c>
      <c r="O955" t="str" cm="1">
        <f t="array" ref="O955">_xlfn.IFS(J955 = "M", "Medium", J955 = "L", "Light", J955 = "D","Dark")</f>
        <v>Light</v>
      </c>
      <c r="P955" t="str">
        <f>_xlfn.XLOOKUP(Orders[[#This Row],[Customer ID]], customers!$A$2:$A$1001, customers!$I$2:$I$1001, "", 0)</f>
        <v>Yes</v>
      </c>
    </row>
    <row r="956" spans="1:16" x14ac:dyDescent="0.3">
      <c r="A956" s="2" t="s">
        <v>5884</v>
      </c>
      <c r="B956" s="8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INDEX(products!$A$2:$G$49, MATCH(orders!$D956, products!$A$2:$A$49, 0), MATCH(orders!I$1, products!$A$1:$G$1, 0))</f>
        <v>Exc</v>
      </c>
      <c r="J956" t="str">
        <f>INDEX(products!$A$2:$G$49, MATCH(orders!$D956, products!$A$2:$A$49, 0), MATCH(orders!J$1, products!$A$1:$G$1, 0))</f>
        <v>D</v>
      </c>
      <c r="K956" s="1">
        <f>INDEX(products!$A$2:$G$49, MATCH(orders!$D956, products!$A$2:$A$49, 0), MATCH(orders!K$1, products!$A$1:$G$1, 0))</f>
        <v>2.5</v>
      </c>
      <c r="L956" s="5">
        <f>INDEX(products!$A$2:$G$49, MATCH(orders!$D956, products!$A$2:$A$49, 0), MATCH(orders!L$1, products!$A$1:$G$1, 0))</f>
        <v>27.945</v>
      </c>
      <c r="M956" s="10">
        <f t="shared" si="14"/>
        <v>27.945</v>
      </c>
      <c r="N956" t="str" cm="1">
        <f t="array" ref="N956">_xlfn.IFS(I956 = "Exc", "Excelsa", I956 = "Ara", "Arabica", I956 = "Lib","Liberica",I956 = "Rob", "Robusta")</f>
        <v>Excelsa</v>
      </c>
      <c r="O956" t="str" cm="1">
        <f t="array" ref="O956">_xlfn.IFS(J956 = "M", "Medium", J956 = "L", "Light", J956 = "D","Dark")</f>
        <v>Dark</v>
      </c>
      <c r="P956" t="str">
        <f>_xlfn.XLOOKUP(Orders[[#This Row],[Customer ID]], customers!$A$2:$A$1001, customers!$I$2:$I$1001, "", 0)</f>
        <v>Yes</v>
      </c>
    </row>
    <row r="957" spans="1:16" x14ac:dyDescent="0.3">
      <c r="A957" s="2" t="s">
        <v>5890</v>
      </c>
      <c r="B957" s="8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INDEX(products!$A$2:$G$49, MATCH(orders!$D957, products!$A$2:$A$49, 0), MATCH(orders!I$1, products!$A$1:$G$1, 0))</f>
        <v>Exc</v>
      </c>
      <c r="J957" t="str">
        <f>INDEX(products!$A$2:$G$49, MATCH(orders!$D957, products!$A$2:$A$49, 0), MATCH(orders!J$1, products!$A$1:$G$1, 0))</f>
        <v>L</v>
      </c>
      <c r="K957" s="1">
        <f>INDEX(products!$A$2:$G$49, MATCH(orders!$D957, products!$A$2:$A$49, 0), MATCH(orders!K$1, products!$A$1:$G$1, 0))</f>
        <v>2.5</v>
      </c>
      <c r="L957" s="5">
        <f>INDEX(products!$A$2:$G$49, MATCH(orders!$D957, products!$A$2:$A$49, 0), MATCH(orders!L$1, products!$A$1:$G$1, 0))</f>
        <v>34.154999999999994</v>
      </c>
      <c r="M957" s="10">
        <f t="shared" si="14"/>
        <v>170.77499999999998</v>
      </c>
      <c r="N957" t="str" cm="1">
        <f t="array" ref="N957">_xlfn.IFS(I957 = "Exc", "Excelsa", I957 = "Ara", "Arabica", I957 = "Lib","Liberica",I957 = "Rob", "Robusta")</f>
        <v>Excelsa</v>
      </c>
      <c r="O957" t="str" cm="1">
        <f t="array" ref="O957">_xlfn.IFS(J957 = "M", "Medium", J957 = "L", "Light", J957 = "D","Dark")</f>
        <v>Light</v>
      </c>
      <c r="P957" t="str">
        <f>_xlfn.XLOOKUP(Orders[[#This Row],[Customer ID]], customers!$A$2:$A$1001, customers!$I$2:$I$1001, "", 0)</f>
        <v>Yes</v>
      </c>
    </row>
    <row r="958" spans="1:16" x14ac:dyDescent="0.3">
      <c r="A958" s="2" t="s">
        <v>5890</v>
      </c>
      <c r="B958" s="8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INDEX(products!$A$2:$G$49, MATCH(orders!$D958, products!$A$2:$A$49, 0), MATCH(orders!I$1, products!$A$1:$G$1, 0))</f>
        <v>Rob</v>
      </c>
      <c r="J958" t="str">
        <f>INDEX(products!$A$2:$G$49, MATCH(orders!$D958, products!$A$2:$A$49, 0), MATCH(orders!J$1, products!$A$1:$G$1, 0))</f>
        <v>L</v>
      </c>
      <c r="K958" s="1">
        <f>INDEX(products!$A$2:$G$49, MATCH(orders!$D958, products!$A$2:$A$49, 0), MATCH(orders!K$1, products!$A$1:$G$1, 0))</f>
        <v>2.5</v>
      </c>
      <c r="L958" s="5">
        <f>INDEX(products!$A$2:$G$49, MATCH(orders!$D958, products!$A$2:$A$49, 0), MATCH(orders!L$1, products!$A$1:$G$1, 0))</f>
        <v>27.484999999999996</v>
      </c>
      <c r="M958" s="10">
        <f t="shared" si="14"/>
        <v>54.969999999999992</v>
      </c>
      <c r="N958" t="str" cm="1">
        <f t="array" ref="N958">_xlfn.IFS(I958 = "Exc", "Excelsa", I958 = "Ara", "Arabica", I958 = "Lib","Liberica",I958 = "Rob", "Robusta")</f>
        <v>Robusta</v>
      </c>
      <c r="O958" t="str" cm="1">
        <f t="array" ref="O958">_xlfn.IFS(J958 = "M", "Medium", J958 = "L", "Light", J958 = "D","Dark")</f>
        <v>Light</v>
      </c>
      <c r="P958" t="str">
        <f>_xlfn.XLOOKUP(Orders[[#This Row],[Customer ID]], customers!$A$2:$A$1001, customers!$I$2:$I$1001, "", 0)</f>
        <v>Yes</v>
      </c>
    </row>
    <row r="959" spans="1:16" x14ac:dyDescent="0.3">
      <c r="A959" s="2" t="s">
        <v>5890</v>
      </c>
      <c r="B959" s="8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INDEX(products!$A$2:$G$49, MATCH(orders!$D959, products!$A$2:$A$49, 0), MATCH(orders!I$1, products!$A$1:$G$1, 0))</f>
        <v>Exc</v>
      </c>
      <c r="J959" t="str">
        <f>INDEX(products!$A$2:$G$49, MATCH(orders!$D959, products!$A$2:$A$49, 0), MATCH(orders!J$1, products!$A$1:$G$1, 0))</f>
        <v>L</v>
      </c>
      <c r="K959" s="1">
        <f>INDEX(products!$A$2:$G$49, MATCH(orders!$D959, products!$A$2:$A$49, 0), MATCH(orders!K$1, products!$A$1:$G$1, 0))</f>
        <v>1</v>
      </c>
      <c r="L959" s="5">
        <f>INDEX(products!$A$2:$G$49, MATCH(orders!$D959, products!$A$2:$A$49, 0), MATCH(orders!L$1, products!$A$1:$G$1, 0))</f>
        <v>14.85</v>
      </c>
      <c r="M959" s="10">
        <f t="shared" si="14"/>
        <v>14.85</v>
      </c>
      <c r="N959" t="str" cm="1">
        <f t="array" ref="N959">_xlfn.IFS(I959 = "Exc", "Excelsa", I959 = "Ara", "Arabica", I959 = "Lib","Liberica",I959 = "Rob", "Robusta")</f>
        <v>Excelsa</v>
      </c>
      <c r="O959" t="str" cm="1">
        <f t="array" ref="O959">_xlfn.IFS(J959 = "M", "Medium", J959 = "L", "Light", J959 = "D","Dark")</f>
        <v>Light</v>
      </c>
      <c r="P959" t="str">
        <f>_xlfn.XLOOKUP(Orders[[#This Row],[Customer ID]], customers!$A$2:$A$1001, customers!$I$2:$I$1001, "", 0)</f>
        <v>Yes</v>
      </c>
    </row>
    <row r="960" spans="1:16" x14ac:dyDescent="0.3">
      <c r="A960" s="2" t="s">
        <v>5890</v>
      </c>
      <c r="B960" s="8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INDEX(products!$A$2:$G$49, MATCH(orders!$D960, products!$A$2:$A$49, 0), MATCH(orders!I$1, products!$A$1:$G$1, 0))</f>
        <v>Ara</v>
      </c>
      <c r="J960" t="str">
        <f>INDEX(products!$A$2:$G$49, MATCH(orders!$D960, products!$A$2:$A$49, 0), MATCH(orders!J$1, products!$A$1:$G$1, 0))</f>
        <v>L</v>
      </c>
      <c r="K960" s="1">
        <f>INDEX(products!$A$2:$G$49, MATCH(orders!$D960, products!$A$2:$A$49, 0), MATCH(orders!K$1, products!$A$1:$G$1, 0))</f>
        <v>0.2</v>
      </c>
      <c r="L960" s="5">
        <f>INDEX(products!$A$2:$G$49, MATCH(orders!$D960, products!$A$2:$A$49, 0), MATCH(orders!L$1, products!$A$1:$G$1, 0))</f>
        <v>3.8849999999999998</v>
      </c>
      <c r="M960" s="10">
        <f t="shared" si="14"/>
        <v>7.77</v>
      </c>
      <c r="N960" t="str" cm="1">
        <f t="array" ref="N960">_xlfn.IFS(I960 = "Exc", "Excelsa", I960 = "Ara", "Arabica", I960 = "Lib","Liberica",I960 = "Rob", "Robusta")</f>
        <v>Arabica</v>
      </c>
      <c r="O960" t="str" cm="1">
        <f t="array" ref="O960">_xlfn.IFS(J960 = "M", "Medium", J960 = "L", "Light", J960 = "D","Dark")</f>
        <v>Light</v>
      </c>
      <c r="P960" t="str">
        <f>_xlfn.XLOOKUP(Orders[[#This Row],[Customer ID]], customers!$A$2:$A$1001, customers!$I$2:$I$1001, "", 0)</f>
        <v>Yes</v>
      </c>
    </row>
    <row r="961" spans="1:16" x14ac:dyDescent="0.3">
      <c r="A961" s="2" t="s">
        <v>5910</v>
      </c>
      <c r="B961" s="8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INDEX(products!$A$2:$G$49, MATCH(orders!$D961, products!$A$2:$A$49, 0), MATCH(orders!I$1, products!$A$1:$G$1, 0))</f>
        <v>Lib</v>
      </c>
      <c r="J961" t="str">
        <f>INDEX(products!$A$2:$G$49, MATCH(orders!$D961, products!$A$2:$A$49, 0), MATCH(orders!J$1, products!$A$1:$G$1, 0))</f>
        <v>L</v>
      </c>
      <c r="K961" s="1">
        <f>INDEX(products!$A$2:$G$49, MATCH(orders!$D961, products!$A$2:$A$49, 0), MATCH(orders!K$1, products!$A$1:$G$1, 0))</f>
        <v>0.2</v>
      </c>
      <c r="L961" s="5">
        <f>INDEX(products!$A$2:$G$49, MATCH(orders!$D961, products!$A$2:$A$49, 0), MATCH(orders!L$1, products!$A$1:$G$1, 0))</f>
        <v>4.7549999999999999</v>
      </c>
      <c r="M961" s="10">
        <f t="shared" si="14"/>
        <v>23.774999999999999</v>
      </c>
      <c r="N961" t="str" cm="1">
        <f t="array" ref="N961">_xlfn.IFS(I961 = "Exc", "Excelsa", I961 = "Ara", "Arabica", I961 = "Lib","Liberica",I961 = "Rob", "Robusta")</f>
        <v>Liberica</v>
      </c>
      <c r="O961" t="str" cm="1">
        <f t="array" ref="O961">_xlfn.IFS(J961 = "M", "Medium", J961 = "L", "Light", J961 = "D","Dark")</f>
        <v>Light</v>
      </c>
      <c r="P961" t="str">
        <f>_xlfn.XLOOKUP(Orders[[#This Row],[Customer ID]], customers!$A$2:$A$1001, customers!$I$2:$I$1001, "", 0)</f>
        <v>Yes</v>
      </c>
    </row>
    <row r="962" spans="1:16" x14ac:dyDescent="0.3">
      <c r="A962" s="2" t="s">
        <v>5915</v>
      </c>
      <c r="B962" s="8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INDEX(products!$A$2:$G$49, MATCH(orders!$D962, products!$A$2:$A$49, 0), MATCH(orders!I$1, products!$A$1:$G$1, 0))</f>
        <v>Lib</v>
      </c>
      <c r="J962" t="str">
        <f>INDEX(products!$A$2:$G$49, MATCH(orders!$D962, products!$A$2:$A$49, 0), MATCH(orders!J$1, products!$A$1:$G$1, 0))</f>
        <v>L</v>
      </c>
      <c r="K962" s="1">
        <f>INDEX(products!$A$2:$G$49, MATCH(orders!$D962, products!$A$2:$A$49, 0), MATCH(orders!K$1, products!$A$1:$G$1, 0))</f>
        <v>1</v>
      </c>
      <c r="L962" s="5">
        <f>INDEX(products!$A$2:$G$49, MATCH(orders!$D962, products!$A$2:$A$49, 0), MATCH(orders!L$1, products!$A$1:$G$1, 0))</f>
        <v>15.85</v>
      </c>
      <c r="M962" s="10">
        <f t="shared" si="14"/>
        <v>79.25</v>
      </c>
      <c r="N962" t="str" cm="1">
        <f t="array" ref="N962">_xlfn.IFS(I962 = "Exc", "Excelsa", I962 = "Ara", "Arabica", I962 = "Lib","Liberica",I962 = "Rob", "Robusta")</f>
        <v>Liberica</v>
      </c>
      <c r="O962" t="str" cm="1">
        <f t="array" ref="O962">_xlfn.IFS(J962 = "M", "Medium", J962 = "L", "Light", J962 = "D","Dark")</f>
        <v>Light</v>
      </c>
      <c r="P962" t="str">
        <f>_xlfn.XLOOKUP(Orders[[#This Row],[Customer ID]], customers!$A$2:$A$1001, customers!$I$2:$I$1001, "", 0)</f>
        <v>Yes</v>
      </c>
    </row>
    <row r="963" spans="1:16" x14ac:dyDescent="0.3">
      <c r="A963" s="2" t="s">
        <v>5921</v>
      </c>
      <c r="B963" s="8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INDEX(products!$A$2:$G$49, MATCH(orders!$D963, products!$A$2:$A$49, 0), MATCH(orders!I$1, products!$A$1:$G$1, 0))</f>
        <v>Ara</v>
      </c>
      <c r="J963" t="str">
        <f>INDEX(products!$A$2:$G$49, MATCH(orders!$D963, products!$A$2:$A$49, 0), MATCH(orders!J$1, products!$A$1:$G$1, 0))</f>
        <v>D</v>
      </c>
      <c r="K963" s="1">
        <f>INDEX(products!$A$2:$G$49, MATCH(orders!$D963, products!$A$2:$A$49, 0), MATCH(orders!K$1, products!$A$1:$G$1, 0))</f>
        <v>2.5</v>
      </c>
      <c r="L963" s="5">
        <f>INDEX(products!$A$2:$G$49, MATCH(orders!$D963, products!$A$2:$A$49, 0), MATCH(orders!L$1, products!$A$1:$G$1, 0))</f>
        <v>22.884999999999998</v>
      </c>
      <c r="M963" s="10">
        <f t="shared" ref="M963:M1001" si="15">L963*E963</f>
        <v>45.769999999999996</v>
      </c>
      <c r="N963" t="str" cm="1">
        <f t="array" ref="N963">_xlfn.IFS(I963 = "Exc", "Excelsa", I963 = "Ara", "Arabica", I963 = "Lib","Liberica",I963 = "Rob", "Robusta")</f>
        <v>Arabica</v>
      </c>
      <c r="O963" t="str" cm="1">
        <f t="array" ref="O963">_xlfn.IFS(J963 = "M", "Medium", J963 = "L", "Light", J963 = "D","Dark")</f>
        <v>Dark</v>
      </c>
      <c r="P963" t="str">
        <f>_xlfn.XLOOKUP(Orders[[#This Row],[Customer ID]], customers!$A$2:$A$1001, customers!$I$2:$I$1001, "", 0)</f>
        <v>Yes</v>
      </c>
    </row>
    <row r="964" spans="1:16" x14ac:dyDescent="0.3">
      <c r="A964" s="2" t="s">
        <v>5926</v>
      </c>
      <c r="B964" s="8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INDEX(products!$A$2:$G$49, MATCH(orders!$D964, products!$A$2:$A$49, 0), MATCH(orders!I$1, products!$A$1:$G$1, 0))</f>
        <v>Rob</v>
      </c>
      <c r="J964" t="str">
        <f>INDEX(products!$A$2:$G$49, MATCH(orders!$D964, products!$A$2:$A$49, 0), MATCH(orders!J$1, products!$A$1:$G$1, 0))</f>
        <v>D</v>
      </c>
      <c r="K964" s="1">
        <f>INDEX(products!$A$2:$G$49, MATCH(orders!$D964, products!$A$2:$A$49, 0), MATCH(orders!K$1, products!$A$1:$G$1, 0))</f>
        <v>1</v>
      </c>
      <c r="L964" s="5">
        <f>INDEX(products!$A$2:$G$49, MATCH(orders!$D964, products!$A$2:$A$49, 0), MATCH(orders!L$1, products!$A$1:$G$1, 0))</f>
        <v>8.9499999999999993</v>
      </c>
      <c r="M964" s="10">
        <f t="shared" si="15"/>
        <v>8.9499999999999993</v>
      </c>
      <c r="N964" t="str" cm="1">
        <f t="array" ref="N964">_xlfn.IFS(I964 = "Exc", "Excelsa", I964 = "Ara", "Arabica", I964 = "Lib","Liberica",I964 = "Rob", "Robusta")</f>
        <v>Robusta</v>
      </c>
      <c r="O964" t="str" cm="1">
        <f t="array" ref="O964">_xlfn.IFS(J964 = "M", "Medium", J964 = "L", "Light", J964 = "D","Dark")</f>
        <v>Dark</v>
      </c>
      <c r="P964" t="str">
        <f>_xlfn.XLOOKUP(Orders[[#This Row],[Customer ID]], customers!$A$2:$A$1001, customers!$I$2:$I$1001, "", 0)</f>
        <v>Yes</v>
      </c>
    </row>
    <row r="965" spans="1:16" x14ac:dyDescent="0.3">
      <c r="A965" s="2" t="s">
        <v>5932</v>
      </c>
      <c r="B965" s="8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INDEX(products!$A$2:$G$49, MATCH(orders!$D965, products!$A$2:$A$49, 0), MATCH(orders!I$1, products!$A$1:$G$1, 0))</f>
        <v>Rob</v>
      </c>
      <c r="J965" t="str">
        <f>INDEX(products!$A$2:$G$49, MATCH(orders!$D965, products!$A$2:$A$49, 0), MATCH(orders!J$1, products!$A$1:$G$1, 0))</f>
        <v>M</v>
      </c>
      <c r="K965" s="1">
        <f>INDEX(products!$A$2:$G$49, MATCH(orders!$D965, products!$A$2:$A$49, 0), MATCH(orders!K$1, products!$A$1:$G$1, 0))</f>
        <v>0.5</v>
      </c>
      <c r="L965" s="5">
        <f>INDEX(products!$A$2:$G$49, MATCH(orders!$D965, products!$A$2:$A$49, 0), MATCH(orders!L$1, products!$A$1:$G$1, 0))</f>
        <v>5.97</v>
      </c>
      <c r="M965" s="10">
        <f t="shared" si="15"/>
        <v>23.88</v>
      </c>
      <c r="N965" t="str" cm="1">
        <f t="array" ref="N965">_xlfn.IFS(I965 = "Exc", "Excelsa", I965 = "Ara", "Arabica", I965 = "Lib","Liberica",I965 = "Rob", "Robusta")</f>
        <v>Robusta</v>
      </c>
      <c r="O965" t="str" cm="1">
        <f t="array" ref="O965">_xlfn.IFS(J965 = "M", "Medium", J965 = "L", "Light", J965 = "D","Dark")</f>
        <v>Medium</v>
      </c>
      <c r="P965" t="str">
        <f>_xlfn.XLOOKUP(Orders[[#This Row],[Customer ID]], customers!$A$2:$A$1001, customers!$I$2:$I$1001, "", 0)</f>
        <v>Yes</v>
      </c>
    </row>
    <row r="966" spans="1:16" x14ac:dyDescent="0.3">
      <c r="A966" s="2" t="s">
        <v>5938</v>
      </c>
      <c r="B966" s="8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INDEX(products!$A$2:$G$49, MATCH(orders!$D966, products!$A$2:$A$49, 0), MATCH(orders!I$1, products!$A$1:$G$1, 0))</f>
        <v>Exc</v>
      </c>
      <c r="J966" t="str">
        <f>INDEX(products!$A$2:$G$49, MATCH(orders!$D966, products!$A$2:$A$49, 0), MATCH(orders!J$1, products!$A$1:$G$1, 0))</f>
        <v>L</v>
      </c>
      <c r="K966" s="1">
        <f>INDEX(products!$A$2:$G$49, MATCH(orders!$D966, products!$A$2:$A$49, 0), MATCH(orders!K$1, products!$A$1:$G$1, 0))</f>
        <v>0.2</v>
      </c>
      <c r="L966" s="5">
        <f>INDEX(products!$A$2:$G$49, MATCH(orders!$D966, products!$A$2:$A$49, 0), MATCH(orders!L$1, products!$A$1:$G$1, 0))</f>
        <v>4.4550000000000001</v>
      </c>
      <c r="M966" s="10">
        <f t="shared" si="15"/>
        <v>22.274999999999999</v>
      </c>
      <c r="N966" t="str" cm="1">
        <f t="array" ref="N966">_xlfn.IFS(I966 = "Exc", "Excelsa", I966 = "Ara", "Arabica", I966 = "Lib","Liberica",I966 = "Rob", "Robusta")</f>
        <v>Excelsa</v>
      </c>
      <c r="O966" t="str" cm="1">
        <f t="array" ref="O966">_xlfn.IFS(J966 = "M", "Medium", J966 = "L", "Light", J966 = "D","Dark")</f>
        <v>Light</v>
      </c>
      <c r="P966" t="str">
        <f>_xlfn.XLOOKUP(Orders[[#This Row],[Customer ID]], customers!$A$2:$A$1001, customers!$I$2:$I$1001, "", 0)</f>
        <v>No</v>
      </c>
    </row>
    <row r="967" spans="1:16" x14ac:dyDescent="0.3">
      <c r="A967" s="2" t="s">
        <v>5944</v>
      </c>
      <c r="B967" s="8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INDEX(products!$A$2:$G$49, MATCH(orders!$D967, products!$A$2:$A$49, 0), MATCH(orders!I$1, products!$A$1:$G$1, 0))</f>
        <v>Rob</v>
      </c>
      <c r="J967" t="str">
        <f>INDEX(products!$A$2:$G$49, MATCH(orders!$D967, products!$A$2:$A$49, 0), MATCH(orders!J$1, products!$A$1:$G$1, 0))</f>
        <v>M</v>
      </c>
      <c r="K967" s="1">
        <f>INDEX(products!$A$2:$G$49, MATCH(orders!$D967, products!$A$2:$A$49, 0), MATCH(orders!K$1, products!$A$1:$G$1, 0))</f>
        <v>1</v>
      </c>
      <c r="L967" s="5">
        <f>INDEX(products!$A$2:$G$49, MATCH(orders!$D967, products!$A$2:$A$49, 0), MATCH(orders!L$1, products!$A$1:$G$1, 0))</f>
        <v>9.9499999999999993</v>
      </c>
      <c r="M967" s="10">
        <f t="shared" si="15"/>
        <v>29.849999999999998</v>
      </c>
      <c r="N967" t="str" cm="1">
        <f t="array" ref="N967">_xlfn.IFS(I967 = "Exc", "Excelsa", I967 = "Ara", "Arabica", I967 = "Lib","Liberica",I967 = "Rob", "Robusta")</f>
        <v>Robusta</v>
      </c>
      <c r="O967" t="str" cm="1">
        <f t="array" ref="O967">_xlfn.IFS(J967 = "M", "Medium", J967 = "L", "Light", J967 = "D","Dark")</f>
        <v>Medium</v>
      </c>
      <c r="P967" t="str">
        <f>_xlfn.XLOOKUP(Orders[[#This Row],[Customer ID]], customers!$A$2:$A$1001, customers!$I$2:$I$1001, "", 0)</f>
        <v>Yes</v>
      </c>
    </row>
    <row r="968" spans="1:16" x14ac:dyDescent="0.3">
      <c r="A968" s="2" t="s">
        <v>5949</v>
      </c>
      <c r="B968" s="8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INDEX(products!$A$2:$G$49, MATCH(orders!$D968, products!$A$2:$A$49, 0), MATCH(orders!I$1, products!$A$1:$G$1, 0))</f>
        <v>Exc</v>
      </c>
      <c r="J968" t="str">
        <f>INDEX(products!$A$2:$G$49, MATCH(orders!$D968, products!$A$2:$A$49, 0), MATCH(orders!J$1, products!$A$1:$G$1, 0))</f>
        <v>L</v>
      </c>
      <c r="K968" s="1">
        <f>INDEX(products!$A$2:$G$49, MATCH(orders!$D968, products!$A$2:$A$49, 0), MATCH(orders!K$1, products!$A$1:$G$1, 0))</f>
        <v>0.5</v>
      </c>
      <c r="L968" s="5">
        <f>INDEX(products!$A$2:$G$49, MATCH(orders!$D968, products!$A$2:$A$49, 0), MATCH(orders!L$1, products!$A$1:$G$1, 0))</f>
        <v>8.91</v>
      </c>
      <c r="M968" s="10">
        <f t="shared" si="15"/>
        <v>53.46</v>
      </c>
      <c r="N968" t="str" cm="1">
        <f t="array" ref="N968">_xlfn.IFS(I968 = "Exc", "Excelsa", I968 = "Ara", "Arabica", I968 = "Lib","Liberica",I968 = "Rob", "Robusta")</f>
        <v>Excelsa</v>
      </c>
      <c r="O968" t="str" cm="1">
        <f t="array" ref="O968">_xlfn.IFS(J968 = "M", "Medium", J968 = "L", "Light", J968 = "D","Dark")</f>
        <v>Light</v>
      </c>
      <c r="P968" t="str">
        <f>_xlfn.XLOOKUP(Orders[[#This Row],[Customer ID]], customers!$A$2:$A$1001, customers!$I$2:$I$1001, "", 0)</f>
        <v>Yes</v>
      </c>
    </row>
    <row r="969" spans="1:16" x14ac:dyDescent="0.3">
      <c r="A969" s="2" t="s">
        <v>5955</v>
      </c>
      <c r="B969" s="8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INDEX(products!$A$2:$G$49, MATCH(orders!$D969, products!$A$2:$A$49, 0), MATCH(orders!I$1, products!$A$1:$G$1, 0))</f>
        <v>Rob</v>
      </c>
      <c r="J969" t="str">
        <f>INDEX(products!$A$2:$G$49, MATCH(orders!$D969, products!$A$2:$A$49, 0), MATCH(orders!J$1, products!$A$1:$G$1, 0))</f>
        <v>D</v>
      </c>
      <c r="K969" s="1">
        <f>INDEX(products!$A$2:$G$49, MATCH(orders!$D969, products!$A$2:$A$49, 0), MATCH(orders!K$1, products!$A$1:$G$1, 0))</f>
        <v>0.2</v>
      </c>
      <c r="L969" s="5">
        <f>INDEX(products!$A$2:$G$49, MATCH(orders!$D969, products!$A$2:$A$49, 0), MATCH(orders!L$1, products!$A$1:$G$1, 0))</f>
        <v>2.6849999999999996</v>
      </c>
      <c r="M969" s="10">
        <f t="shared" si="15"/>
        <v>2.6849999999999996</v>
      </c>
      <c r="N969" t="str" cm="1">
        <f t="array" ref="N969">_xlfn.IFS(I969 = "Exc", "Excelsa", I969 = "Ara", "Arabica", I969 = "Lib","Liberica",I969 = "Rob", "Robusta")</f>
        <v>Robusta</v>
      </c>
      <c r="O969" t="str" cm="1">
        <f t="array" ref="O969">_xlfn.IFS(J969 = "M", "Medium", J969 = "L", "Light", J969 = "D","Dark")</f>
        <v>Dark</v>
      </c>
      <c r="P969" t="str">
        <f>_xlfn.XLOOKUP(Orders[[#This Row],[Customer ID]], customers!$A$2:$A$1001, customers!$I$2:$I$1001, "", 0)</f>
        <v>Yes</v>
      </c>
    </row>
    <row r="970" spans="1:16" x14ac:dyDescent="0.3">
      <c r="A970" s="2" t="s">
        <v>5961</v>
      </c>
      <c r="B970" s="8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INDEX(products!$A$2:$G$49, MATCH(orders!$D970, products!$A$2:$A$49, 0), MATCH(orders!I$1, products!$A$1:$G$1, 0))</f>
        <v>Rob</v>
      </c>
      <c r="J970" t="str">
        <f>INDEX(products!$A$2:$G$49, MATCH(orders!$D970, products!$A$2:$A$49, 0), MATCH(orders!J$1, products!$A$1:$G$1, 0))</f>
        <v>M</v>
      </c>
      <c r="K970" s="1">
        <f>INDEX(products!$A$2:$G$49, MATCH(orders!$D970, products!$A$2:$A$49, 0), MATCH(orders!K$1, products!$A$1:$G$1, 0))</f>
        <v>0.2</v>
      </c>
      <c r="L970" s="5">
        <f>INDEX(products!$A$2:$G$49, MATCH(orders!$D970, products!$A$2:$A$49, 0), MATCH(orders!L$1, products!$A$1:$G$1, 0))</f>
        <v>2.9849999999999999</v>
      </c>
      <c r="M970" s="10">
        <f t="shared" si="15"/>
        <v>5.97</v>
      </c>
      <c r="N970" t="str" cm="1">
        <f t="array" ref="N970">_xlfn.IFS(I970 = "Exc", "Excelsa", I970 = "Ara", "Arabica", I970 = "Lib","Liberica",I970 = "Rob", "Robusta")</f>
        <v>Robusta</v>
      </c>
      <c r="O970" t="str" cm="1">
        <f t="array" ref="O970">_xlfn.IFS(J970 = "M", "Medium", J970 = "L", "Light", J970 = "D","Dark")</f>
        <v>Medium</v>
      </c>
      <c r="P970" t="str">
        <f>_xlfn.XLOOKUP(Orders[[#This Row],[Customer ID]], customers!$A$2:$A$1001, customers!$I$2:$I$1001, "", 0)</f>
        <v>No</v>
      </c>
    </row>
    <row r="971" spans="1:16" x14ac:dyDescent="0.3">
      <c r="A971" s="2" t="s">
        <v>5967</v>
      </c>
      <c r="B971" s="8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INDEX(products!$A$2:$G$49, MATCH(orders!$D971, products!$A$2:$A$49, 0), MATCH(orders!I$1, products!$A$1:$G$1, 0))</f>
        <v>Lib</v>
      </c>
      <c r="J971" t="str">
        <f>INDEX(products!$A$2:$G$49, MATCH(orders!$D971, products!$A$2:$A$49, 0), MATCH(orders!J$1, products!$A$1:$G$1, 0))</f>
        <v>D</v>
      </c>
      <c r="K971" s="1">
        <f>INDEX(products!$A$2:$G$49, MATCH(orders!$D971, products!$A$2:$A$49, 0), MATCH(orders!K$1, products!$A$1:$G$1, 0))</f>
        <v>1</v>
      </c>
      <c r="L971" s="5">
        <f>INDEX(products!$A$2:$G$49, MATCH(orders!$D971, products!$A$2:$A$49, 0), MATCH(orders!L$1, products!$A$1:$G$1, 0))</f>
        <v>12.95</v>
      </c>
      <c r="M971" s="10">
        <f t="shared" si="15"/>
        <v>12.95</v>
      </c>
      <c r="N971" t="str" cm="1">
        <f t="array" ref="N971">_xlfn.IFS(I971 = "Exc", "Excelsa", I971 = "Ara", "Arabica", I971 = "Lib","Liberica",I971 = "Rob", "Robusta")</f>
        <v>Liberica</v>
      </c>
      <c r="O971" t="str" cm="1">
        <f t="array" ref="O971">_xlfn.IFS(J971 = "M", "Medium", J971 = "L", "Light", J971 = "D","Dark")</f>
        <v>Dark</v>
      </c>
      <c r="P971" t="str">
        <f>_xlfn.XLOOKUP(Orders[[#This Row],[Customer ID]], customers!$A$2:$A$1001, customers!$I$2:$I$1001, "", 0)</f>
        <v>Yes</v>
      </c>
    </row>
    <row r="972" spans="1:16" x14ac:dyDescent="0.3">
      <c r="A972" s="2" t="s">
        <v>5973</v>
      </c>
      <c r="B972" s="8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INDEX(products!$A$2:$G$49, MATCH(orders!$D972, products!$A$2:$A$49, 0), MATCH(orders!I$1, products!$A$1:$G$1, 0))</f>
        <v>Exc</v>
      </c>
      <c r="J972" t="str">
        <f>INDEX(products!$A$2:$G$49, MATCH(orders!$D972, products!$A$2:$A$49, 0), MATCH(orders!J$1, products!$A$1:$G$1, 0))</f>
        <v>M</v>
      </c>
      <c r="K972" s="1">
        <f>INDEX(products!$A$2:$G$49, MATCH(orders!$D972, products!$A$2:$A$49, 0), MATCH(orders!K$1, products!$A$1:$G$1, 0))</f>
        <v>0.5</v>
      </c>
      <c r="L972" s="5">
        <f>INDEX(products!$A$2:$G$49, MATCH(orders!$D972, products!$A$2:$A$49, 0), MATCH(orders!L$1, products!$A$1:$G$1, 0))</f>
        <v>8.25</v>
      </c>
      <c r="M972" s="10">
        <f t="shared" si="15"/>
        <v>8.25</v>
      </c>
      <c r="N972" t="str" cm="1">
        <f t="array" ref="N972">_xlfn.IFS(I972 = "Exc", "Excelsa", I972 = "Ara", "Arabica", I972 = "Lib","Liberica",I972 = "Rob", "Robusta")</f>
        <v>Excelsa</v>
      </c>
      <c r="O972" t="str" cm="1">
        <f t="array" ref="O972">_xlfn.IFS(J972 = "M", "Medium", J972 = "L", "Light", J972 = "D","Dark")</f>
        <v>Medium</v>
      </c>
      <c r="P972" t="str">
        <f>_xlfn.XLOOKUP(Orders[[#This Row],[Customer ID]], customers!$A$2:$A$1001, customers!$I$2:$I$1001, "", 0)</f>
        <v>No</v>
      </c>
    </row>
    <row r="973" spans="1:16" x14ac:dyDescent="0.3">
      <c r="A973" s="2" t="s">
        <v>5978</v>
      </c>
      <c r="B973" s="8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INDEX(products!$A$2:$G$49, MATCH(orders!$D973, products!$A$2:$A$49, 0), MATCH(orders!I$1, products!$A$1:$G$1, 0))</f>
        <v>Ara</v>
      </c>
      <c r="J973" t="str">
        <f>INDEX(products!$A$2:$G$49, MATCH(orders!$D973, products!$A$2:$A$49, 0), MATCH(orders!J$1, products!$A$1:$G$1, 0))</f>
        <v>L</v>
      </c>
      <c r="K973" s="1">
        <f>INDEX(products!$A$2:$G$49, MATCH(orders!$D973, products!$A$2:$A$49, 0), MATCH(orders!K$1, products!$A$1:$G$1, 0))</f>
        <v>2.5</v>
      </c>
      <c r="L973" s="5">
        <f>INDEX(products!$A$2:$G$49, MATCH(orders!$D973, products!$A$2:$A$49, 0), MATCH(orders!L$1, products!$A$1:$G$1, 0))</f>
        <v>29.784999999999997</v>
      </c>
      <c r="M973" s="10">
        <f t="shared" si="15"/>
        <v>148.92499999999998</v>
      </c>
      <c r="N973" t="str" cm="1">
        <f t="array" ref="N973">_xlfn.IFS(I973 = "Exc", "Excelsa", I973 = "Ara", "Arabica", I973 = "Lib","Liberica",I973 = "Rob", "Robusta")</f>
        <v>Arabica</v>
      </c>
      <c r="O973" t="str" cm="1">
        <f t="array" ref="O973">_xlfn.IFS(J973 = "M", "Medium", J973 = "L", "Light", J973 = "D","Dark")</f>
        <v>Light</v>
      </c>
      <c r="P973" t="str">
        <f>_xlfn.XLOOKUP(Orders[[#This Row],[Customer ID]], customers!$A$2:$A$1001, customers!$I$2:$I$1001, "", 0)</f>
        <v>No</v>
      </c>
    </row>
    <row r="974" spans="1:16" x14ac:dyDescent="0.3">
      <c r="A974" s="2" t="s">
        <v>5984</v>
      </c>
      <c r="B974" s="8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INDEX(products!$A$2:$G$49, MATCH(orders!$D974, products!$A$2:$A$49, 0), MATCH(orders!I$1, products!$A$1:$G$1, 0))</f>
        <v>Ara</v>
      </c>
      <c r="J974" t="str">
        <f>INDEX(products!$A$2:$G$49, MATCH(orders!$D974, products!$A$2:$A$49, 0), MATCH(orders!J$1, products!$A$1:$G$1, 0))</f>
        <v>L</v>
      </c>
      <c r="K974" s="1">
        <f>INDEX(products!$A$2:$G$49, MATCH(orders!$D974, products!$A$2:$A$49, 0), MATCH(orders!K$1, products!$A$1:$G$1, 0))</f>
        <v>2.5</v>
      </c>
      <c r="L974" s="5">
        <f>INDEX(products!$A$2:$G$49, MATCH(orders!$D974, products!$A$2:$A$49, 0), MATCH(orders!L$1, products!$A$1:$G$1, 0))</f>
        <v>29.784999999999997</v>
      </c>
      <c r="M974" s="10">
        <f t="shared" si="15"/>
        <v>89.35499999999999</v>
      </c>
      <c r="N974" t="str" cm="1">
        <f t="array" ref="N974">_xlfn.IFS(I974 = "Exc", "Excelsa", I974 = "Ara", "Arabica", I974 = "Lib","Liberica",I974 = "Rob", "Robusta")</f>
        <v>Arabica</v>
      </c>
      <c r="O974" t="str" cm="1">
        <f t="array" ref="O974">_xlfn.IFS(J974 = "M", "Medium", J974 = "L", "Light", J974 = "D","Dark")</f>
        <v>Light</v>
      </c>
      <c r="P974" t="str">
        <f>_xlfn.XLOOKUP(Orders[[#This Row],[Customer ID]], customers!$A$2:$A$1001, customers!$I$2:$I$1001, "", 0)</f>
        <v>Yes</v>
      </c>
    </row>
    <row r="975" spans="1:16" x14ac:dyDescent="0.3">
      <c r="A975" s="2" t="s">
        <v>5989</v>
      </c>
      <c r="B975" s="8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INDEX(products!$A$2:$G$49, MATCH(orders!$D975, products!$A$2:$A$49, 0), MATCH(orders!I$1, products!$A$1:$G$1, 0))</f>
        <v>Lib</v>
      </c>
      <c r="J975" t="str">
        <f>INDEX(products!$A$2:$G$49, MATCH(orders!$D975, products!$A$2:$A$49, 0), MATCH(orders!J$1, products!$A$1:$G$1, 0))</f>
        <v>M</v>
      </c>
      <c r="K975" s="1">
        <f>INDEX(products!$A$2:$G$49, MATCH(orders!$D975, products!$A$2:$A$49, 0), MATCH(orders!K$1, products!$A$1:$G$1, 0))</f>
        <v>1</v>
      </c>
      <c r="L975" s="5">
        <f>INDEX(products!$A$2:$G$49, MATCH(orders!$D975, products!$A$2:$A$49, 0), MATCH(orders!L$1, products!$A$1:$G$1, 0))</f>
        <v>14.55</v>
      </c>
      <c r="M975" s="10">
        <f t="shared" si="15"/>
        <v>87.300000000000011</v>
      </c>
      <c r="N975" t="str" cm="1">
        <f t="array" ref="N975">_xlfn.IFS(I975 = "Exc", "Excelsa", I975 = "Ara", "Arabica", I975 = "Lib","Liberica",I975 = "Rob", "Robusta")</f>
        <v>Liberica</v>
      </c>
      <c r="O975" t="str" cm="1">
        <f t="array" ref="O975">_xlfn.IFS(J975 = "M", "Medium", J975 = "L", "Light", J975 = "D","Dark")</f>
        <v>Medium</v>
      </c>
      <c r="P975" t="str">
        <f>_xlfn.XLOOKUP(Orders[[#This Row],[Customer ID]], customers!$A$2:$A$1001, customers!$I$2:$I$1001, "", 0)</f>
        <v>No</v>
      </c>
    </row>
    <row r="976" spans="1:16" x14ac:dyDescent="0.3">
      <c r="A976" s="2" t="s">
        <v>5995</v>
      </c>
      <c r="B976" s="8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INDEX(products!$A$2:$G$49, MATCH(orders!$D976, products!$A$2:$A$49, 0), MATCH(orders!I$1, products!$A$1:$G$1, 0))</f>
        <v>Rob</v>
      </c>
      <c r="J976" t="str">
        <f>INDEX(products!$A$2:$G$49, MATCH(orders!$D976, products!$A$2:$A$49, 0), MATCH(orders!J$1, products!$A$1:$G$1, 0))</f>
        <v>D</v>
      </c>
      <c r="K976" s="1">
        <f>INDEX(products!$A$2:$G$49, MATCH(orders!$D976, products!$A$2:$A$49, 0), MATCH(orders!K$1, products!$A$1:$G$1, 0))</f>
        <v>0.5</v>
      </c>
      <c r="L976" s="5">
        <f>INDEX(products!$A$2:$G$49, MATCH(orders!$D976, products!$A$2:$A$49, 0), MATCH(orders!L$1, products!$A$1:$G$1, 0))</f>
        <v>5.3699999999999992</v>
      </c>
      <c r="M976" s="10">
        <f t="shared" si="15"/>
        <v>5.3699999999999992</v>
      </c>
      <c r="N976" t="str" cm="1">
        <f t="array" ref="N976">_xlfn.IFS(I976 = "Exc", "Excelsa", I976 = "Ara", "Arabica", I976 = "Lib","Liberica",I976 = "Rob", "Robusta")</f>
        <v>Robusta</v>
      </c>
      <c r="O976" t="str" cm="1">
        <f t="array" ref="O976">_xlfn.IFS(J976 = "M", "Medium", J976 = "L", "Light", J976 = "D","Dark")</f>
        <v>Dark</v>
      </c>
      <c r="P976" t="str">
        <f>_xlfn.XLOOKUP(Orders[[#This Row],[Customer ID]], customers!$A$2:$A$1001, customers!$I$2:$I$1001, "", 0)</f>
        <v>Yes</v>
      </c>
    </row>
    <row r="977" spans="1:16" x14ac:dyDescent="0.3">
      <c r="A977" s="2" t="s">
        <v>6001</v>
      </c>
      <c r="B977" s="8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INDEX(products!$A$2:$G$49, MATCH(orders!$D977, products!$A$2:$A$49, 0), MATCH(orders!I$1, products!$A$1:$G$1, 0))</f>
        <v>Ara</v>
      </c>
      <c r="J977" t="str">
        <f>INDEX(products!$A$2:$G$49, MATCH(orders!$D977, products!$A$2:$A$49, 0), MATCH(orders!J$1, products!$A$1:$G$1, 0))</f>
        <v>D</v>
      </c>
      <c r="K977" s="1">
        <f>INDEX(products!$A$2:$G$49, MATCH(orders!$D977, products!$A$2:$A$49, 0), MATCH(orders!K$1, products!$A$1:$G$1, 0))</f>
        <v>0.2</v>
      </c>
      <c r="L977" s="5">
        <f>INDEX(products!$A$2:$G$49, MATCH(orders!$D977, products!$A$2:$A$49, 0), MATCH(orders!L$1, products!$A$1:$G$1, 0))</f>
        <v>2.9849999999999999</v>
      </c>
      <c r="M977" s="10">
        <f t="shared" si="15"/>
        <v>8.9550000000000001</v>
      </c>
      <c r="N977" t="str" cm="1">
        <f t="array" ref="N977">_xlfn.IFS(I977 = "Exc", "Excelsa", I977 = "Ara", "Arabica", I977 = "Lib","Liberica",I977 = "Rob", "Robusta")</f>
        <v>Arabica</v>
      </c>
      <c r="O977" t="str" cm="1">
        <f t="array" ref="O977">_xlfn.IFS(J977 = "M", "Medium", J977 = "L", "Light", J977 = "D","Dark")</f>
        <v>Dark</v>
      </c>
      <c r="P977" t="str">
        <f>_xlfn.XLOOKUP(Orders[[#This Row],[Customer ID]], customers!$A$2:$A$1001, customers!$I$2:$I$1001, "", 0)</f>
        <v>Yes</v>
      </c>
    </row>
    <row r="978" spans="1:16" x14ac:dyDescent="0.3">
      <c r="A978" s="2" t="s">
        <v>6007</v>
      </c>
      <c r="B978" s="8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INDEX(products!$A$2:$G$49, MATCH(orders!$D978, products!$A$2:$A$49, 0), MATCH(orders!I$1, products!$A$1:$G$1, 0))</f>
        <v>Rob</v>
      </c>
      <c r="J978" t="str">
        <f>INDEX(products!$A$2:$G$49, MATCH(orders!$D978, products!$A$2:$A$49, 0), MATCH(orders!J$1, products!$A$1:$G$1, 0))</f>
        <v>L</v>
      </c>
      <c r="K978" s="1">
        <f>INDEX(products!$A$2:$G$49, MATCH(orders!$D978, products!$A$2:$A$49, 0), MATCH(orders!K$1, products!$A$1:$G$1, 0))</f>
        <v>2.5</v>
      </c>
      <c r="L978" s="5">
        <f>INDEX(products!$A$2:$G$49, MATCH(orders!$D978, products!$A$2:$A$49, 0), MATCH(orders!L$1, products!$A$1:$G$1, 0))</f>
        <v>27.484999999999996</v>
      </c>
      <c r="M978" s="10">
        <f t="shared" si="15"/>
        <v>137.42499999999998</v>
      </c>
      <c r="N978" t="str" cm="1">
        <f t="array" ref="N978">_xlfn.IFS(I978 = "Exc", "Excelsa", I978 = "Ara", "Arabica", I978 = "Lib","Liberica",I978 = "Rob", "Robusta")</f>
        <v>Robusta</v>
      </c>
      <c r="O978" t="str" cm="1">
        <f t="array" ref="O978">_xlfn.IFS(J978 = "M", "Medium", J978 = "L", "Light", J978 = "D","Dark")</f>
        <v>Light</v>
      </c>
      <c r="P978" t="str">
        <f>_xlfn.XLOOKUP(Orders[[#This Row],[Customer ID]], customers!$A$2:$A$1001, customers!$I$2:$I$1001, "", 0)</f>
        <v>Yes</v>
      </c>
    </row>
    <row r="979" spans="1:16" x14ac:dyDescent="0.3">
      <c r="A979" s="2" t="s">
        <v>6013</v>
      </c>
      <c r="B979" s="8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INDEX(products!$A$2:$G$49, MATCH(orders!$D979, products!$A$2:$A$49, 0), MATCH(orders!I$1, products!$A$1:$G$1, 0))</f>
        <v>Rob</v>
      </c>
      <c r="J979" t="str">
        <f>INDEX(products!$A$2:$G$49, MATCH(orders!$D979, products!$A$2:$A$49, 0), MATCH(orders!J$1, products!$A$1:$G$1, 0))</f>
        <v>L</v>
      </c>
      <c r="K979" s="1">
        <f>INDEX(products!$A$2:$G$49, MATCH(orders!$D979, products!$A$2:$A$49, 0), MATCH(orders!K$1, products!$A$1:$G$1, 0))</f>
        <v>1</v>
      </c>
      <c r="L979" s="5">
        <f>INDEX(products!$A$2:$G$49, MATCH(orders!$D979, products!$A$2:$A$49, 0), MATCH(orders!L$1, products!$A$1:$G$1, 0))</f>
        <v>11.95</v>
      </c>
      <c r="M979" s="10">
        <f t="shared" si="15"/>
        <v>59.75</v>
      </c>
      <c r="N979" t="str" cm="1">
        <f t="array" ref="N979">_xlfn.IFS(I979 = "Exc", "Excelsa", I979 = "Ara", "Arabica", I979 = "Lib","Liberica",I979 = "Rob", "Robusta")</f>
        <v>Robusta</v>
      </c>
      <c r="O979" t="str" cm="1">
        <f t="array" ref="O979">_xlfn.IFS(J979 = "M", "Medium", J979 = "L", "Light", J979 = "D","Dark")</f>
        <v>Light</v>
      </c>
      <c r="P979" t="str">
        <f>_xlfn.XLOOKUP(Orders[[#This Row],[Customer ID]], customers!$A$2:$A$1001, customers!$I$2:$I$1001, "", 0)</f>
        <v>No</v>
      </c>
    </row>
    <row r="980" spans="1:16" x14ac:dyDescent="0.3">
      <c r="A980" s="2" t="s">
        <v>6019</v>
      </c>
      <c r="B980" s="8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INDEX(products!$A$2:$G$49, MATCH(orders!$D980, products!$A$2:$A$49, 0), MATCH(orders!I$1, products!$A$1:$G$1, 0))</f>
        <v>Ara</v>
      </c>
      <c r="J980" t="str">
        <f>INDEX(products!$A$2:$G$49, MATCH(orders!$D980, products!$A$2:$A$49, 0), MATCH(orders!J$1, products!$A$1:$G$1, 0))</f>
        <v>L</v>
      </c>
      <c r="K980" s="1">
        <f>INDEX(products!$A$2:$G$49, MATCH(orders!$D980, products!$A$2:$A$49, 0), MATCH(orders!K$1, products!$A$1:$G$1, 0))</f>
        <v>0.5</v>
      </c>
      <c r="L980" s="5">
        <f>INDEX(products!$A$2:$G$49, MATCH(orders!$D980, products!$A$2:$A$49, 0), MATCH(orders!L$1, products!$A$1:$G$1, 0))</f>
        <v>7.77</v>
      </c>
      <c r="M980" s="10">
        <f t="shared" si="15"/>
        <v>23.31</v>
      </c>
      <c r="N980" t="str" cm="1">
        <f t="array" ref="N980">_xlfn.IFS(I980 = "Exc", "Excelsa", I980 = "Ara", "Arabica", I980 = "Lib","Liberica",I980 = "Rob", "Robusta")</f>
        <v>Arabica</v>
      </c>
      <c r="O980" t="str" cm="1">
        <f t="array" ref="O980">_xlfn.IFS(J980 = "M", "Medium", J980 = "L", "Light", J980 = "D","Dark")</f>
        <v>Light</v>
      </c>
      <c r="P980" t="str">
        <f>_xlfn.XLOOKUP(Orders[[#This Row],[Customer ID]], customers!$A$2:$A$1001, customers!$I$2:$I$1001, "", 0)</f>
        <v>No</v>
      </c>
    </row>
    <row r="981" spans="1:16" x14ac:dyDescent="0.3">
      <c r="A981" s="2" t="s">
        <v>6025</v>
      </c>
      <c r="B981" s="8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INDEX(products!$A$2:$G$49, MATCH(orders!$D981, products!$A$2:$A$49, 0), MATCH(orders!I$1, products!$A$1:$G$1, 0))</f>
        <v>Rob</v>
      </c>
      <c r="J981" t="str">
        <f>INDEX(products!$A$2:$G$49, MATCH(orders!$D981, products!$A$2:$A$49, 0), MATCH(orders!J$1, products!$A$1:$G$1, 0))</f>
        <v>D</v>
      </c>
      <c r="K981" s="1">
        <f>INDEX(products!$A$2:$G$49, MATCH(orders!$D981, products!$A$2:$A$49, 0), MATCH(orders!K$1, products!$A$1:$G$1, 0))</f>
        <v>0.5</v>
      </c>
      <c r="L981" s="5">
        <f>INDEX(products!$A$2:$G$49, MATCH(orders!$D981, products!$A$2:$A$49, 0), MATCH(orders!L$1, products!$A$1:$G$1, 0))</f>
        <v>5.3699999999999992</v>
      </c>
      <c r="M981" s="10">
        <f t="shared" si="15"/>
        <v>10.739999999999998</v>
      </c>
      <c r="N981" t="str" cm="1">
        <f t="array" ref="N981">_xlfn.IFS(I981 = "Exc", "Excelsa", I981 = "Ara", "Arabica", I981 = "Lib","Liberica",I981 = "Rob", "Robusta")</f>
        <v>Robusta</v>
      </c>
      <c r="O981" t="str" cm="1">
        <f t="array" ref="O981">_xlfn.IFS(J981 = "M", "Medium", J981 = "L", "Light", J981 = "D","Dark")</f>
        <v>Dark</v>
      </c>
      <c r="P981" t="str">
        <f>_xlfn.XLOOKUP(Orders[[#This Row],[Customer ID]], customers!$A$2:$A$1001, customers!$I$2:$I$1001, "", 0)</f>
        <v>No</v>
      </c>
    </row>
    <row r="982" spans="1:16" x14ac:dyDescent="0.3">
      <c r="A982" s="2" t="s">
        <v>6030</v>
      </c>
      <c r="B982" s="8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INDEX(products!$A$2:$G$49, MATCH(orders!$D982, products!$A$2:$A$49, 0), MATCH(orders!I$1, products!$A$1:$G$1, 0))</f>
        <v>Exc</v>
      </c>
      <c r="J982" t="str">
        <f>INDEX(products!$A$2:$G$49, MATCH(orders!$D982, products!$A$2:$A$49, 0), MATCH(orders!J$1, products!$A$1:$G$1, 0))</f>
        <v>D</v>
      </c>
      <c r="K982" s="1">
        <f>INDEX(products!$A$2:$G$49, MATCH(orders!$D982, products!$A$2:$A$49, 0), MATCH(orders!K$1, products!$A$1:$G$1, 0))</f>
        <v>2.5</v>
      </c>
      <c r="L982" s="5">
        <f>INDEX(products!$A$2:$G$49, MATCH(orders!$D982, products!$A$2:$A$49, 0), MATCH(orders!L$1, products!$A$1:$G$1, 0))</f>
        <v>27.945</v>
      </c>
      <c r="M982" s="10">
        <f t="shared" si="15"/>
        <v>167.67000000000002</v>
      </c>
      <c r="N982" t="str" cm="1">
        <f t="array" ref="N982">_xlfn.IFS(I982 = "Exc", "Excelsa", I982 = "Ara", "Arabica", I982 = "Lib","Liberica",I982 = "Rob", "Robusta")</f>
        <v>Excelsa</v>
      </c>
      <c r="O982" t="str" cm="1">
        <f t="array" ref="O982">_xlfn.IFS(J982 = "M", "Medium", J982 = "L", "Light", J982 = "D","Dark")</f>
        <v>Dark</v>
      </c>
      <c r="P982" t="str">
        <f>_xlfn.XLOOKUP(Orders[[#This Row],[Customer ID]], customers!$A$2:$A$1001, customers!$I$2:$I$1001, "", 0)</f>
        <v>Yes</v>
      </c>
    </row>
    <row r="983" spans="1:16" x14ac:dyDescent="0.3">
      <c r="A983" s="2" t="s">
        <v>6035</v>
      </c>
      <c r="B983" s="8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INDEX(products!$A$2:$G$49, MATCH(orders!$D983, products!$A$2:$A$49, 0), MATCH(orders!I$1, products!$A$1:$G$1, 0))</f>
        <v>Exc</v>
      </c>
      <c r="J983" t="str">
        <f>INDEX(products!$A$2:$G$49, MATCH(orders!$D983, products!$A$2:$A$49, 0), MATCH(orders!J$1, products!$A$1:$G$1, 0))</f>
        <v>D</v>
      </c>
      <c r="K983" s="1">
        <f>INDEX(products!$A$2:$G$49, MATCH(orders!$D983, products!$A$2:$A$49, 0), MATCH(orders!K$1, products!$A$1:$G$1, 0))</f>
        <v>0.2</v>
      </c>
      <c r="L983" s="5">
        <f>INDEX(products!$A$2:$G$49, MATCH(orders!$D983, products!$A$2:$A$49, 0), MATCH(orders!L$1, products!$A$1:$G$1, 0))</f>
        <v>3.645</v>
      </c>
      <c r="M983" s="10">
        <f t="shared" si="15"/>
        <v>21.87</v>
      </c>
      <c r="N983" t="str" cm="1">
        <f t="array" ref="N983">_xlfn.IFS(I983 = "Exc", "Excelsa", I983 = "Ara", "Arabica", I983 = "Lib","Liberica",I983 = "Rob", "Robusta")</f>
        <v>Excelsa</v>
      </c>
      <c r="O983" t="str" cm="1">
        <f t="array" ref="O983">_xlfn.IFS(J983 = "M", "Medium", J983 = "L", "Light", J983 = "D","Dark")</f>
        <v>Dark</v>
      </c>
      <c r="P983" t="str">
        <f>_xlfn.XLOOKUP(Orders[[#This Row],[Customer ID]], customers!$A$2:$A$1001, customers!$I$2:$I$1001, "", 0)</f>
        <v>Yes</v>
      </c>
    </row>
    <row r="984" spans="1:16" x14ac:dyDescent="0.3">
      <c r="A984" s="2" t="s">
        <v>6041</v>
      </c>
      <c r="B984" s="8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INDEX(products!$A$2:$G$49, MATCH(orders!$D984, products!$A$2:$A$49, 0), MATCH(orders!I$1, products!$A$1:$G$1, 0))</f>
        <v>Rob</v>
      </c>
      <c r="J984" t="str">
        <f>INDEX(products!$A$2:$G$49, MATCH(orders!$D984, products!$A$2:$A$49, 0), MATCH(orders!J$1, products!$A$1:$G$1, 0))</f>
        <v>L</v>
      </c>
      <c r="K984" s="1">
        <f>INDEX(products!$A$2:$G$49, MATCH(orders!$D984, products!$A$2:$A$49, 0), MATCH(orders!K$1, products!$A$1:$G$1, 0))</f>
        <v>1</v>
      </c>
      <c r="L984" s="5">
        <f>INDEX(products!$A$2:$G$49, MATCH(orders!$D984, products!$A$2:$A$49, 0), MATCH(orders!L$1, products!$A$1:$G$1, 0))</f>
        <v>11.95</v>
      </c>
      <c r="M984" s="10">
        <f t="shared" si="15"/>
        <v>23.9</v>
      </c>
      <c r="N984" t="str" cm="1">
        <f t="array" ref="N984">_xlfn.IFS(I984 = "Exc", "Excelsa", I984 = "Ara", "Arabica", I984 = "Lib","Liberica",I984 = "Rob", "Robusta")</f>
        <v>Robusta</v>
      </c>
      <c r="O984" t="str" cm="1">
        <f t="array" ref="O984">_xlfn.IFS(J984 = "M", "Medium", J984 = "L", "Light", J984 = "D","Dark")</f>
        <v>Light</v>
      </c>
      <c r="P984" t="str">
        <f>_xlfn.XLOOKUP(Orders[[#This Row],[Customer ID]], customers!$A$2:$A$1001, customers!$I$2:$I$1001, "", 0)</f>
        <v>Yes</v>
      </c>
    </row>
    <row r="985" spans="1:16" x14ac:dyDescent="0.3">
      <c r="A985" s="2" t="s">
        <v>6047</v>
      </c>
      <c r="B985" s="8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INDEX(products!$A$2:$G$49, MATCH(orders!$D985, products!$A$2:$A$49, 0), MATCH(orders!I$1, products!$A$1:$G$1, 0))</f>
        <v>Ara</v>
      </c>
      <c r="J985" t="str">
        <f>INDEX(products!$A$2:$G$49, MATCH(orders!$D985, products!$A$2:$A$49, 0), MATCH(orders!J$1, products!$A$1:$G$1, 0))</f>
        <v>M</v>
      </c>
      <c r="K985" s="1">
        <f>INDEX(products!$A$2:$G$49, MATCH(orders!$D985, products!$A$2:$A$49, 0), MATCH(orders!K$1, products!$A$1:$G$1, 0))</f>
        <v>0.2</v>
      </c>
      <c r="L985" s="5">
        <f>INDEX(products!$A$2:$G$49, MATCH(orders!$D985, products!$A$2:$A$49, 0), MATCH(orders!L$1, products!$A$1:$G$1, 0))</f>
        <v>3.375</v>
      </c>
      <c r="M985" s="10">
        <f t="shared" si="15"/>
        <v>6.75</v>
      </c>
      <c r="N985" t="str" cm="1">
        <f t="array" ref="N985">_xlfn.IFS(I985 = "Exc", "Excelsa", I985 = "Ara", "Arabica", I985 = "Lib","Liberica",I985 = "Rob", "Robusta")</f>
        <v>Arabica</v>
      </c>
      <c r="O985" t="str" cm="1">
        <f t="array" ref="O985">_xlfn.IFS(J985 = "M", "Medium", J985 = "L", "Light", J985 = "D","Dark")</f>
        <v>Medium</v>
      </c>
      <c r="P985" t="str">
        <f>_xlfn.XLOOKUP(Orders[[#This Row],[Customer ID]], customers!$A$2:$A$1001, customers!$I$2:$I$1001, "", 0)</f>
        <v>Yes</v>
      </c>
    </row>
    <row r="986" spans="1:16" x14ac:dyDescent="0.3">
      <c r="A986" s="2" t="s">
        <v>6053</v>
      </c>
      <c r="B986" s="8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INDEX(products!$A$2:$G$49, MATCH(orders!$D986, products!$A$2:$A$49, 0), MATCH(orders!I$1, products!$A$1:$G$1, 0))</f>
        <v>Exc</v>
      </c>
      <c r="J986" t="str">
        <f>INDEX(products!$A$2:$G$49, MATCH(orders!$D986, products!$A$2:$A$49, 0), MATCH(orders!J$1, products!$A$1:$G$1, 0))</f>
        <v>M</v>
      </c>
      <c r="K986" s="1">
        <f>INDEX(products!$A$2:$G$49, MATCH(orders!$D986, products!$A$2:$A$49, 0), MATCH(orders!K$1, products!$A$1:$G$1, 0))</f>
        <v>2.5</v>
      </c>
      <c r="L986" s="5">
        <f>INDEX(products!$A$2:$G$49, MATCH(orders!$D986, products!$A$2:$A$49, 0), MATCH(orders!L$1, products!$A$1:$G$1, 0))</f>
        <v>31.624999999999996</v>
      </c>
      <c r="M986" s="10">
        <f t="shared" si="15"/>
        <v>31.624999999999996</v>
      </c>
      <c r="N986" t="str" cm="1">
        <f t="array" ref="N986">_xlfn.IFS(I986 = "Exc", "Excelsa", I986 = "Ara", "Arabica", I986 = "Lib","Liberica",I986 = "Rob", "Robusta")</f>
        <v>Excelsa</v>
      </c>
      <c r="O986" t="str" cm="1">
        <f t="array" ref="O986">_xlfn.IFS(J986 = "M", "Medium", J986 = "L", "Light", J986 = "D","Dark")</f>
        <v>Medium</v>
      </c>
      <c r="P986" t="str">
        <f>_xlfn.XLOOKUP(Orders[[#This Row],[Customer ID]], customers!$A$2:$A$1001, customers!$I$2:$I$1001, "", 0)</f>
        <v>Yes</v>
      </c>
    </row>
    <row r="987" spans="1:16" x14ac:dyDescent="0.3">
      <c r="A987" s="2" t="s">
        <v>6058</v>
      </c>
      <c r="B987" s="8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INDEX(products!$A$2:$G$49, MATCH(orders!$D987, products!$A$2:$A$49, 0), MATCH(orders!I$1, products!$A$1:$G$1, 0))</f>
        <v>Rob</v>
      </c>
      <c r="J987" t="str">
        <f>INDEX(products!$A$2:$G$49, MATCH(orders!$D987, products!$A$2:$A$49, 0), MATCH(orders!J$1, products!$A$1:$G$1, 0))</f>
        <v>L</v>
      </c>
      <c r="K987" s="1">
        <f>INDEX(products!$A$2:$G$49, MATCH(orders!$D987, products!$A$2:$A$49, 0), MATCH(orders!K$1, products!$A$1:$G$1, 0))</f>
        <v>1</v>
      </c>
      <c r="L987" s="5">
        <f>INDEX(products!$A$2:$G$49, MATCH(orders!$D987, products!$A$2:$A$49, 0), MATCH(orders!L$1, products!$A$1:$G$1, 0))</f>
        <v>11.95</v>
      </c>
      <c r="M987" s="10">
        <f t="shared" si="15"/>
        <v>47.8</v>
      </c>
      <c r="N987" t="str" cm="1">
        <f t="array" ref="N987">_xlfn.IFS(I987 = "Exc", "Excelsa", I987 = "Ara", "Arabica", I987 = "Lib","Liberica",I987 = "Rob", "Robusta")</f>
        <v>Robusta</v>
      </c>
      <c r="O987" t="str" cm="1">
        <f t="array" ref="O987">_xlfn.IFS(J987 = "M", "Medium", J987 = "L", "Light", J987 = "D","Dark")</f>
        <v>Light</v>
      </c>
      <c r="P987" t="str">
        <f>_xlfn.XLOOKUP(Orders[[#This Row],[Customer ID]], customers!$A$2:$A$1001, customers!$I$2:$I$1001, "", 0)</f>
        <v>No</v>
      </c>
    </row>
    <row r="988" spans="1:16" x14ac:dyDescent="0.3">
      <c r="A988" s="2" t="s">
        <v>6064</v>
      </c>
      <c r="B988" s="8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INDEX(products!$A$2:$G$49, MATCH(orders!$D988, products!$A$2:$A$49, 0), MATCH(orders!I$1, products!$A$1:$G$1, 0))</f>
        <v>Lib</v>
      </c>
      <c r="J988" t="str">
        <f>INDEX(products!$A$2:$G$49, MATCH(orders!$D988, products!$A$2:$A$49, 0), MATCH(orders!J$1, products!$A$1:$G$1, 0))</f>
        <v>M</v>
      </c>
      <c r="K988" s="1">
        <f>INDEX(products!$A$2:$G$49, MATCH(orders!$D988, products!$A$2:$A$49, 0), MATCH(orders!K$1, products!$A$1:$G$1, 0))</f>
        <v>2.5</v>
      </c>
      <c r="L988" s="5">
        <f>INDEX(products!$A$2:$G$49, MATCH(orders!$D988, products!$A$2:$A$49, 0), MATCH(orders!L$1, products!$A$1:$G$1, 0))</f>
        <v>33.464999999999996</v>
      </c>
      <c r="M988" s="10">
        <f t="shared" si="15"/>
        <v>33.464999999999996</v>
      </c>
      <c r="N988" t="str" cm="1">
        <f t="array" ref="N988">_xlfn.IFS(I988 = "Exc", "Excelsa", I988 = "Ara", "Arabica", I988 = "Lib","Liberica",I988 = "Rob", "Robusta")</f>
        <v>Liberica</v>
      </c>
      <c r="O988" t="str" cm="1">
        <f t="array" ref="O988">_xlfn.IFS(J988 = "M", "Medium", J988 = "L", "Light", J988 = "D","Dark")</f>
        <v>Medium</v>
      </c>
      <c r="P988" t="str">
        <f>_xlfn.XLOOKUP(Orders[[#This Row],[Customer ID]], customers!$A$2:$A$1001, customers!$I$2:$I$1001, "", 0)</f>
        <v>No</v>
      </c>
    </row>
    <row r="989" spans="1:16" x14ac:dyDescent="0.3">
      <c r="A989" s="2" t="s">
        <v>6070</v>
      </c>
      <c r="B989" s="8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INDEX(products!$A$2:$G$49, MATCH(orders!$D989, products!$A$2:$A$49, 0), MATCH(orders!I$1, products!$A$1:$G$1, 0))</f>
        <v>Ara</v>
      </c>
      <c r="J989" t="str">
        <f>INDEX(products!$A$2:$G$49, MATCH(orders!$D989, products!$A$2:$A$49, 0), MATCH(orders!J$1, products!$A$1:$G$1, 0))</f>
        <v>D</v>
      </c>
      <c r="K989" s="1">
        <f>INDEX(products!$A$2:$G$49, MATCH(orders!$D989, products!$A$2:$A$49, 0), MATCH(orders!K$1, products!$A$1:$G$1, 0))</f>
        <v>0.5</v>
      </c>
      <c r="L989" s="5">
        <f>INDEX(products!$A$2:$G$49, MATCH(orders!$D989, products!$A$2:$A$49, 0), MATCH(orders!L$1, products!$A$1:$G$1, 0))</f>
        <v>5.97</v>
      </c>
      <c r="M989" s="10">
        <f t="shared" si="15"/>
        <v>29.849999999999998</v>
      </c>
      <c r="N989" t="str" cm="1">
        <f t="array" ref="N989">_xlfn.IFS(I989 = "Exc", "Excelsa", I989 = "Ara", "Arabica", I989 = "Lib","Liberica",I989 = "Rob", "Robusta")</f>
        <v>Arabica</v>
      </c>
      <c r="O989" t="str" cm="1">
        <f t="array" ref="O989">_xlfn.IFS(J989 = "M", "Medium", J989 = "L", "Light", J989 = "D","Dark")</f>
        <v>Dark</v>
      </c>
      <c r="P989" t="str">
        <f>_xlfn.XLOOKUP(Orders[[#This Row],[Customer ID]], customers!$A$2:$A$1001, customers!$I$2:$I$1001, "", 0)</f>
        <v>Yes</v>
      </c>
    </row>
    <row r="990" spans="1:16" x14ac:dyDescent="0.3">
      <c r="A990" s="2" t="s">
        <v>6076</v>
      </c>
      <c r="B990" s="8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INDEX(products!$A$2:$G$49, MATCH(orders!$D990, products!$A$2:$A$49, 0), MATCH(orders!I$1, products!$A$1:$G$1, 0))</f>
        <v>Rob</v>
      </c>
      <c r="J990" t="str">
        <f>INDEX(products!$A$2:$G$49, MATCH(orders!$D990, products!$A$2:$A$49, 0), MATCH(orders!J$1, products!$A$1:$G$1, 0))</f>
        <v>M</v>
      </c>
      <c r="K990" s="1">
        <f>INDEX(products!$A$2:$G$49, MATCH(orders!$D990, products!$A$2:$A$49, 0), MATCH(orders!K$1, products!$A$1:$G$1, 0))</f>
        <v>1</v>
      </c>
      <c r="L990" s="5">
        <f>INDEX(products!$A$2:$G$49, MATCH(orders!$D990, products!$A$2:$A$49, 0), MATCH(orders!L$1, products!$A$1:$G$1, 0))</f>
        <v>9.9499999999999993</v>
      </c>
      <c r="M990" s="10">
        <f t="shared" si="15"/>
        <v>29.849999999999998</v>
      </c>
      <c r="N990" t="str" cm="1">
        <f t="array" ref="N990">_xlfn.IFS(I990 = "Exc", "Excelsa", I990 = "Ara", "Arabica", I990 = "Lib","Liberica",I990 = "Rob", "Robusta")</f>
        <v>Robusta</v>
      </c>
      <c r="O990" t="str" cm="1">
        <f t="array" ref="O990">_xlfn.IFS(J990 = "M", "Medium", J990 = "L", "Light", J990 = "D","Dark")</f>
        <v>Medium</v>
      </c>
      <c r="P990" t="str">
        <f>_xlfn.XLOOKUP(Orders[[#This Row],[Customer ID]], customers!$A$2:$A$1001, customers!$I$2:$I$1001, "", 0)</f>
        <v>Yes</v>
      </c>
    </row>
    <row r="991" spans="1:16" x14ac:dyDescent="0.3">
      <c r="A991" s="2" t="s">
        <v>6081</v>
      </c>
      <c r="B991" s="8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INDEX(products!$A$2:$G$49, MATCH(orders!$D991, products!$A$2:$A$49, 0), MATCH(orders!I$1, products!$A$1:$G$1, 0))</f>
        <v>Ara</v>
      </c>
      <c r="J991" t="str">
        <f>INDEX(products!$A$2:$G$49, MATCH(orders!$D991, products!$A$2:$A$49, 0), MATCH(orders!J$1, products!$A$1:$G$1, 0))</f>
        <v>M</v>
      </c>
      <c r="K991" s="1">
        <f>INDEX(products!$A$2:$G$49, MATCH(orders!$D991, products!$A$2:$A$49, 0), MATCH(orders!K$1, products!$A$1:$G$1, 0))</f>
        <v>2.5</v>
      </c>
      <c r="L991" s="5">
        <f>INDEX(products!$A$2:$G$49, MATCH(orders!$D991, products!$A$2:$A$49, 0), MATCH(orders!L$1, products!$A$1:$G$1, 0))</f>
        <v>25.874999999999996</v>
      </c>
      <c r="M991" s="10">
        <f t="shared" si="15"/>
        <v>155.24999999999997</v>
      </c>
      <c r="N991" t="str" cm="1">
        <f t="array" ref="N991">_xlfn.IFS(I991 = "Exc", "Excelsa", I991 = "Ara", "Arabica", I991 = "Lib","Liberica",I991 = "Rob", "Robusta")</f>
        <v>Arabica</v>
      </c>
      <c r="O991" t="str" cm="1">
        <f t="array" ref="O991">_xlfn.IFS(J991 = "M", "Medium", J991 = "L", "Light", J991 = "D","Dark")</f>
        <v>Medium</v>
      </c>
      <c r="P991" t="str">
        <f>_xlfn.XLOOKUP(Orders[[#This Row],[Customer ID]], customers!$A$2:$A$1001, customers!$I$2:$I$1001, "", 0)</f>
        <v>Yes</v>
      </c>
    </row>
    <row r="992" spans="1:16" x14ac:dyDescent="0.3">
      <c r="A992" s="2" t="s">
        <v>6086</v>
      </c>
      <c r="B992" s="8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INDEX(products!$A$2:$G$49, MATCH(orders!$D992, products!$A$2:$A$49, 0), MATCH(orders!I$1, products!$A$1:$G$1, 0))</f>
        <v>Exc</v>
      </c>
      <c r="J992" t="str">
        <f>INDEX(products!$A$2:$G$49, MATCH(orders!$D992, products!$A$2:$A$49, 0), MATCH(orders!J$1, products!$A$1:$G$1, 0))</f>
        <v>D</v>
      </c>
      <c r="K992" s="1">
        <f>INDEX(products!$A$2:$G$49, MATCH(orders!$D992, products!$A$2:$A$49, 0), MATCH(orders!K$1, products!$A$1:$G$1, 0))</f>
        <v>0.2</v>
      </c>
      <c r="L992" s="5">
        <f>INDEX(products!$A$2:$G$49, MATCH(orders!$D992, products!$A$2:$A$49, 0), MATCH(orders!L$1, products!$A$1:$G$1, 0))</f>
        <v>3.645</v>
      </c>
      <c r="M992" s="10">
        <f t="shared" si="15"/>
        <v>18.225000000000001</v>
      </c>
      <c r="N992" t="str" cm="1">
        <f t="array" ref="N992">_xlfn.IFS(I992 = "Exc", "Excelsa", I992 = "Ara", "Arabica", I992 = "Lib","Liberica",I992 = "Rob", "Robusta")</f>
        <v>Excelsa</v>
      </c>
      <c r="O992" t="str" cm="1">
        <f t="array" ref="O992">_xlfn.IFS(J992 = "M", "Medium", J992 = "L", "Light", J992 = "D","Dark")</f>
        <v>Dark</v>
      </c>
      <c r="P992" t="str">
        <f>_xlfn.XLOOKUP(Orders[[#This Row],[Customer ID]], customers!$A$2:$A$1001, customers!$I$2:$I$1001, "", 0)</f>
        <v>No</v>
      </c>
    </row>
    <row r="993" spans="1:16" x14ac:dyDescent="0.3">
      <c r="A993" s="2" t="s">
        <v>6086</v>
      </c>
      <c r="B993" s="8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INDEX(products!$A$2:$G$49, MATCH(orders!$D993, products!$A$2:$A$49, 0), MATCH(orders!I$1, products!$A$1:$G$1, 0))</f>
        <v>Lib</v>
      </c>
      <c r="J993" t="str">
        <f>INDEX(products!$A$2:$G$49, MATCH(orders!$D993, products!$A$2:$A$49, 0), MATCH(orders!J$1, products!$A$1:$G$1, 0))</f>
        <v>D</v>
      </c>
      <c r="K993" s="1">
        <f>INDEX(products!$A$2:$G$49, MATCH(orders!$D993, products!$A$2:$A$49, 0), MATCH(orders!K$1, products!$A$1:$G$1, 0))</f>
        <v>0.5</v>
      </c>
      <c r="L993" s="5">
        <f>INDEX(products!$A$2:$G$49, MATCH(orders!$D993, products!$A$2:$A$49, 0), MATCH(orders!L$1, products!$A$1:$G$1, 0))</f>
        <v>7.77</v>
      </c>
      <c r="M993" s="10">
        <f t="shared" si="15"/>
        <v>15.54</v>
      </c>
      <c r="N993" t="str" cm="1">
        <f t="array" ref="N993">_xlfn.IFS(I993 = "Exc", "Excelsa", I993 = "Ara", "Arabica", I993 = "Lib","Liberica",I993 = "Rob", "Robusta")</f>
        <v>Liberica</v>
      </c>
      <c r="O993" t="str" cm="1">
        <f t="array" ref="O993">_xlfn.IFS(J993 = "M", "Medium", J993 = "L", "Light", J993 = "D","Dark")</f>
        <v>Dark</v>
      </c>
      <c r="P993" t="str">
        <f>_xlfn.XLOOKUP(Orders[[#This Row],[Customer ID]], customers!$A$2:$A$1001, customers!$I$2:$I$1001, "", 0)</f>
        <v>No</v>
      </c>
    </row>
    <row r="994" spans="1:16" x14ac:dyDescent="0.3">
      <c r="A994" s="2" t="s">
        <v>6096</v>
      </c>
      <c r="B994" s="8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INDEX(products!$A$2:$G$49, MATCH(orders!$D994, products!$A$2:$A$49, 0), MATCH(orders!I$1, products!$A$1:$G$1, 0))</f>
        <v>Lib</v>
      </c>
      <c r="J994" t="str">
        <f>INDEX(products!$A$2:$G$49, MATCH(orders!$D994, products!$A$2:$A$49, 0), MATCH(orders!J$1, products!$A$1:$G$1, 0))</f>
        <v>L</v>
      </c>
      <c r="K994" s="1">
        <f>INDEX(products!$A$2:$G$49, MATCH(orders!$D994, products!$A$2:$A$49, 0), MATCH(orders!K$1, products!$A$1:$G$1, 0))</f>
        <v>2.5</v>
      </c>
      <c r="L994" s="5">
        <f>INDEX(products!$A$2:$G$49, MATCH(orders!$D994, products!$A$2:$A$49, 0), MATCH(orders!L$1, products!$A$1:$G$1, 0))</f>
        <v>36.454999999999998</v>
      </c>
      <c r="M994" s="10">
        <f t="shared" si="15"/>
        <v>109.36499999999999</v>
      </c>
      <c r="N994" t="str" cm="1">
        <f t="array" ref="N994">_xlfn.IFS(I994 = "Exc", "Excelsa", I994 = "Ara", "Arabica", I994 = "Lib","Liberica",I994 = "Rob", "Robusta")</f>
        <v>Liberica</v>
      </c>
      <c r="O994" t="str" cm="1">
        <f t="array" ref="O994">_xlfn.IFS(J994 = "M", "Medium", J994 = "L", "Light", J994 = "D","Dark")</f>
        <v>Light</v>
      </c>
      <c r="P994" t="str">
        <f>_xlfn.XLOOKUP(Orders[[#This Row],[Customer ID]], customers!$A$2:$A$1001, customers!$I$2:$I$1001, "", 0)</f>
        <v>No</v>
      </c>
    </row>
    <row r="995" spans="1:16" x14ac:dyDescent="0.3">
      <c r="A995" s="2" t="s">
        <v>6101</v>
      </c>
      <c r="B995" s="8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INDEX(products!$A$2:$G$49, MATCH(orders!$D995, products!$A$2:$A$49, 0), MATCH(orders!I$1, products!$A$1:$G$1, 0))</f>
        <v>Ara</v>
      </c>
      <c r="J995" t="str">
        <f>INDEX(products!$A$2:$G$49, MATCH(orders!$D995, products!$A$2:$A$49, 0), MATCH(orders!J$1, products!$A$1:$G$1, 0))</f>
        <v>L</v>
      </c>
      <c r="K995" s="1">
        <f>INDEX(products!$A$2:$G$49, MATCH(orders!$D995, products!$A$2:$A$49, 0), MATCH(orders!K$1, products!$A$1:$G$1, 0))</f>
        <v>1</v>
      </c>
      <c r="L995" s="5">
        <f>INDEX(products!$A$2:$G$49, MATCH(orders!$D995, products!$A$2:$A$49, 0), MATCH(orders!L$1, products!$A$1:$G$1, 0))</f>
        <v>12.95</v>
      </c>
      <c r="M995" s="10">
        <f t="shared" si="15"/>
        <v>77.699999999999989</v>
      </c>
      <c r="N995" t="str" cm="1">
        <f t="array" ref="N995">_xlfn.IFS(I995 = "Exc", "Excelsa", I995 = "Ara", "Arabica", I995 = "Lib","Liberica",I995 = "Rob", "Robusta")</f>
        <v>Arabica</v>
      </c>
      <c r="O995" t="str" cm="1">
        <f t="array" ref="O995">_xlfn.IFS(J995 = "M", "Medium", J995 = "L", "Light", J995 = "D","Dark")</f>
        <v>Light</v>
      </c>
      <c r="P995" t="str">
        <f>_xlfn.XLOOKUP(Orders[[#This Row],[Customer ID]], customers!$A$2:$A$1001, customers!$I$2:$I$1001, "", 0)</f>
        <v>No</v>
      </c>
    </row>
    <row r="996" spans="1:16" x14ac:dyDescent="0.3">
      <c r="A996" s="2" t="s">
        <v>6106</v>
      </c>
      <c r="B996" s="8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INDEX(products!$A$2:$G$49, MATCH(orders!$D996, products!$A$2:$A$49, 0), MATCH(orders!I$1, products!$A$1:$G$1, 0))</f>
        <v>Ara</v>
      </c>
      <c r="J996" t="str">
        <f>INDEX(products!$A$2:$G$49, MATCH(orders!$D996, products!$A$2:$A$49, 0), MATCH(orders!J$1, products!$A$1:$G$1, 0))</f>
        <v>D</v>
      </c>
      <c r="K996" s="1">
        <f>INDEX(products!$A$2:$G$49, MATCH(orders!$D996, products!$A$2:$A$49, 0), MATCH(orders!K$1, products!$A$1:$G$1, 0))</f>
        <v>0.2</v>
      </c>
      <c r="L996" s="5">
        <f>INDEX(products!$A$2:$G$49, MATCH(orders!$D996, products!$A$2:$A$49, 0), MATCH(orders!L$1, products!$A$1:$G$1, 0))</f>
        <v>2.9849999999999999</v>
      </c>
      <c r="M996" s="10">
        <f t="shared" si="15"/>
        <v>8.9550000000000001</v>
      </c>
      <c r="N996" t="str" cm="1">
        <f t="array" ref="N996">_xlfn.IFS(I996 = "Exc", "Excelsa", I996 = "Ara", "Arabica", I996 = "Lib","Liberica",I996 = "Rob", "Robusta")</f>
        <v>Arabica</v>
      </c>
      <c r="O996" t="str" cm="1">
        <f t="array" ref="O996">_xlfn.IFS(J996 = "M", "Medium", J996 = "L", "Light", J996 = "D","Dark")</f>
        <v>Dark</v>
      </c>
      <c r="P996" t="str">
        <f>_xlfn.XLOOKUP(Orders[[#This Row],[Customer ID]], customers!$A$2:$A$1001, customers!$I$2:$I$1001, "", 0)</f>
        <v>No</v>
      </c>
    </row>
    <row r="997" spans="1:16" x14ac:dyDescent="0.3">
      <c r="A997" s="2" t="s">
        <v>6111</v>
      </c>
      <c r="B997" s="8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INDEX(products!$A$2:$G$49, MATCH(orders!$D997, products!$A$2:$A$49, 0), MATCH(orders!I$1, products!$A$1:$G$1, 0))</f>
        <v>Rob</v>
      </c>
      <c r="J997" t="str">
        <f>INDEX(products!$A$2:$G$49, MATCH(orders!$D997, products!$A$2:$A$49, 0), MATCH(orders!J$1, products!$A$1:$G$1, 0))</f>
        <v>L</v>
      </c>
      <c r="K997" s="1">
        <f>INDEX(products!$A$2:$G$49, MATCH(orders!$D997, products!$A$2:$A$49, 0), MATCH(orders!K$1, products!$A$1:$G$1, 0))</f>
        <v>2.5</v>
      </c>
      <c r="L997" s="5">
        <f>INDEX(products!$A$2:$G$49, MATCH(orders!$D997, products!$A$2:$A$49, 0), MATCH(orders!L$1, products!$A$1:$G$1, 0))</f>
        <v>27.484999999999996</v>
      </c>
      <c r="M997" s="10">
        <f t="shared" si="15"/>
        <v>27.484999999999996</v>
      </c>
      <c r="N997" t="str" cm="1">
        <f t="array" ref="N997">_xlfn.IFS(I997 = "Exc", "Excelsa", I997 = "Ara", "Arabica", I997 = "Lib","Liberica",I997 = "Rob", "Robusta")</f>
        <v>Robusta</v>
      </c>
      <c r="O997" t="str" cm="1">
        <f t="array" ref="O997">_xlfn.IFS(J997 = "M", "Medium", J997 = "L", "Light", J997 = "D","Dark")</f>
        <v>Light</v>
      </c>
      <c r="P997" t="str">
        <f>_xlfn.XLOOKUP(Orders[[#This Row],[Customer ID]], customers!$A$2:$A$1001, customers!$I$2:$I$1001, "", 0)</f>
        <v>No</v>
      </c>
    </row>
    <row r="998" spans="1:16" x14ac:dyDescent="0.3">
      <c r="A998" s="2" t="s">
        <v>6117</v>
      </c>
      <c r="B998" s="8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INDEX(products!$A$2:$G$49, MATCH(orders!$D998, products!$A$2:$A$49, 0), MATCH(orders!I$1, products!$A$1:$G$1, 0))</f>
        <v>Rob</v>
      </c>
      <c r="J998" t="str">
        <f>INDEX(products!$A$2:$G$49, MATCH(orders!$D998, products!$A$2:$A$49, 0), MATCH(orders!J$1, products!$A$1:$G$1, 0))</f>
        <v>M</v>
      </c>
      <c r="K998" s="1">
        <f>INDEX(products!$A$2:$G$49, MATCH(orders!$D998, products!$A$2:$A$49, 0), MATCH(orders!K$1, products!$A$1:$G$1, 0))</f>
        <v>0.5</v>
      </c>
      <c r="L998" s="5">
        <f>INDEX(products!$A$2:$G$49, MATCH(orders!$D998, products!$A$2:$A$49, 0), MATCH(orders!L$1, products!$A$1:$G$1, 0))</f>
        <v>5.97</v>
      </c>
      <c r="M998" s="10">
        <f t="shared" si="15"/>
        <v>29.849999999999998</v>
      </c>
      <c r="N998" t="str" cm="1">
        <f t="array" ref="N998">_xlfn.IFS(I998 = "Exc", "Excelsa", I998 = "Ara", "Arabica", I998 = "Lib","Liberica",I998 = "Rob", "Robusta")</f>
        <v>Robusta</v>
      </c>
      <c r="O998" t="str" cm="1">
        <f t="array" ref="O998">_xlfn.IFS(J998 = "M", "Medium", J998 = "L", "Light", J998 = "D","Dark")</f>
        <v>Medium</v>
      </c>
      <c r="P998" t="str">
        <f>_xlfn.XLOOKUP(Orders[[#This Row],[Customer ID]], customers!$A$2:$A$1001, customers!$I$2:$I$1001, "", 0)</f>
        <v>No</v>
      </c>
    </row>
    <row r="999" spans="1:16" x14ac:dyDescent="0.3">
      <c r="A999" s="2" t="s">
        <v>6122</v>
      </c>
      <c r="B999" s="8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INDEX(products!$A$2:$G$49, MATCH(orders!$D999, products!$A$2:$A$49, 0), MATCH(orders!I$1, products!$A$1:$G$1, 0))</f>
        <v>Ara</v>
      </c>
      <c r="J999" t="str">
        <f>INDEX(products!$A$2:$G$49, MATCH(orders!$D999, products!$A$2:$A$49, 0), MATCH(orders!J$1, products!$A$1:$G$1, 0))</f>
        <v>M</v>
      </c>
      <c r="K999" s="1">
        <f>INDEX(products!$A$2:$G$49, MATCH(orders!$D999, products!$A$2:$A$49, 0), MATCH(orders!K$1, products!$A$1:$G$1, 0))</f>
        <v>0.5</v>
      </c>
      <c r="L999" s="5">
        <f>INDEX(products!$A$2:$G$49, MATCH(orders!$D999, products!$A$2:$A$49, 0), MATCH(orders!L$1, products!$A$1:$G$1, 0))</f>
        <v>6.75</v>
      </c>
      <c r="M999" s="10">
        <f t="shared" si="15"/>
        <v>27</v>
      </c>
      <c r="N999" t="str" cm="1">
        <f t="array" ref="N999">_xlfn.IFS(I999 = "Exc", "Excelsa", I999 = "Ara", "Arabica", I999 = "Lib","Liberica",I999 = "Rob", "Robusta")</f>
        <v>Arabica</v>
      </c>
      <c r="O999" t="str" cm="1">
        <f t="array" ref="O999">_xlfn.IFS(J999 = "M", "Medium", J999 = "L", "Light", J999 = "D","Dark")</f>
        <v>Medium</v>
      </c>
      <c r="P999" t="str">
        <f>_xlfn.XLOOKUP(Orders[[#This Row],[Customer ID]], customers!$A$2:$A$1001, customers!$I$2:$I$1001, "", 0)</f>
        <v>No</v>
      </c>
    </row>
    <row r="1000" spans="1:16" x14ac:dyDescent="0.3">
      <c r="A1000" s="2" t="s">
        <v>6127</v>
      </c>
      <c r="B1000" s="8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INDEX(products!$A$2:$G$49, MATCH(orders!$D1000, products!$A$2:$A$49, 0), MATCH(orders!I$1, products!$A$1:$G$1, 0))</f>
        <v>Ara</v>
      </c>
      <c r="J1000" t="str">
        <f>INDEX(products!$A$2:$G$49, MATCH(orders!$D1000, products!$A$2:$A$49, 0), MATCH(orders!J$1, products!$A$1:$G$1, 0))</f>
        <v>D</v>
      </c>
      <c r="K1000" s="1">
        <f>INDEX(products!$A$2:$G$49, MATCH(orders!$D1000, products!$A$2:$A$49, 0), MATCH(orders!K$1, products!$A$1:$G$1, 0))</f>
        <v>1</v>
      </c>
      <c r="L1000" s="5">
        <f>INDEX(products!$A$2:$G$49, MATCH(orders!$D1000, products!$A$2:$A$49, 0), MATCH(orders!L$1, products!$A$1:$G$1, 0))</f>
        <v>9.9499999999999993</v>
      </c>
      <c r="M1000" s="10">
        <f t="shared" si="15"/>
        <v>9.9499999999999993</v>
      </c>
      <c r="N1000" t="str" cm="1">
        <f t="array" ref="N1000">_xlfn.IFS(I1000 = "Exc", "Excelsa", I1000 = "Ara", "Arabica", I1000 = "Lib","Liberica",I1000 = "Rob", "Robusta")</f>
        <v>Arabica</v>
      </c>
      <c r="O1000" t="str" cm="1">
        <f t="array" ref="O1000">_xlfn.IFS(J1000 = "M", "Medium", J1000 = "L", "Light", J1000 = "D","Dark")</f>
        <v>Dark</v>
      </c>
      <c r="P1000" t="str">
        <f>_xlfn.XLOOKUP(Orders[[#This Row],[Customer ID]], customers!$A$2:$A$1001, customers!$I$2:$I$1001, "", 0)</f>
        <v>No</v>
      </c>
    </row>
    <row r="1001" spans="1:16" x14ac:dyDescent="0.3">
      <c r="A1001" s="2" t="s">
        <v>6133</v>
      </c>
      <c r="B1001" s="8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INDEX(products!$A$2:$G$49, MATCH(orders!$D1001, products!$A$2:$A$49, 0), MATCH(orders!I$1, products!$A$1:$G$1, 0))</f>
        <v>Exc</v>
      </c>
      <c r="J1001" t="str">
        <f>INDEX(products!$A$2:$G$49, MATCH(orders!$D1001, products!$A$2:$A$49, 0), MATCH(orders!J$1, products!$A$1:$G$1, 0))</f>
        <v>M</v>
      </c>
      <c r="K1001" s="1">
        <f>INDEX(products!$A$2:$G$49, MATCH(orders!$D1001, products!$A$2:$A$49, 0), MATCH(orders!K$1, products!$A$1:$G$1, 0))</f>
        <v>0.2</v>
      </c>
      <c r="L1001" s="5">
        <f>INDEX(products!$A$2:$G$49, MATCH(orders!$D1001, products!$A$2:$A$49, 0), MATCH(orders!L$1, products!$A$1:$G$1, 0))</f>
        <v>4.125</v>
      </c>
      <c r="M1001" s="10">
        <f t="shared" si="15"/>
        <v>12.375</v>
      </c>
      <c r="N1001" t="str" cm="1">
        <f t="array" ref="N1001">_xlfn.IFS(I1001 = "Exc", "Excelsa", I1001 = "Ara", "Arabica", I1001 = "Lib","Liberica",I1001 = "Rob", "Robusta")</f>
        <v>Excelsa</v>
      </c>
      <c r="O1001" t="str" cm="1">
        <f t="array" ref="O1001">_xlfn.IFS(J1001 = "M", "Medium", J1001 = "L", "Light", J1001 = "D","Dark")</f>
        <v>Medium</v>
      </c>
      <c r="P1001" t="str">
        <f>_xlfn.XLOOKUP(Orders[[#This Row],[Customer ID]], customers!$A$2:$A$1001, customers!$I$2:$I$1001, "", 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5" workbookViewId="0">
      <selection activeCell="A49" sqref="A49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D1" sqref="D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7.5546875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TotalSales</vt:lpstr>
      <vt:lpstr> CountryBarChart</vt:lpstr>
      <vt:lpstr>Top5Customers</vt:lpstr>
      <vt:lpstr>Dashboard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Tetiana Holub</cp:lastModifiedBy>
  <cp:revision/>
  <dcterms:created xsi:type="dcterms:W3CDTF">2022-11-26T09:51:45Z</dcterms:created>
  <dcterms:modified xsi:type="dcterms:W3CDTF">2025-02-19T18:16:48Z</dcterms:modified>
  <cp:category/>
  <cp:contentStatus/>
</cp:coreProperties>
</file>