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tahirenuriyeva/Downloads/"/>
    </mc:Choice>
  </mc:AlternateContent>
  <xr:revisionPtr revIDLastSave="0" documentId="8_{E78F49E9-9B6E-A646-A87F-9D300220A097}" xr6:coauthVersionLast="47" xr6:coauthVersionMax="47" xr10:uidLastSave="{00000000-0000-0000-0000-000000000000}"/>
  <bookViews>
    <workbookView xWindow="320" yWindow="820" windowWidth="28480" windowHeight="15660" activeTab="1" xr2:uid="{8BACC903-4D2B-B442-BCDD-A6E6B29D8937}"/>
  </bookViews>
  <sheets>
    <sheet name="Sentyabr" sheetId="2" r:id="rId1"/>
    <sheet name="Dashboard" sheetId="5" r:id="rId2"/>
    <sheet name="Analysis" sheetId="7" r:id="rId3"/>
    <sheet name="calendar2" sheetId="3" r:id="rId4"/>
    <sheet name="calendar" sheetId="4" r:id="rId5"/>
  </sheets>
  <definedNames>
    <definedName name="_xlnm._FilterDatabase" localSheetId="0" hidden="1">Sentyabr!$B$2:$B$75</definedName>
    <definedName name="Date">#REF!</definedName>
    <definedName name="NativeTimeline_İşə_qəbul_tarixi">#N/A</definedName>
    <definedName name="say">Dashboard!$G$10</definedName>
    <definedName name="Slicer_Cinsi">#N/A</definedName>
    <definedName name="Slicer_Column3">#N/A</definedName>
    <definedName name="Slicer_İşlədiyi_Gün">#N/A</definedName>
    <definedName name="Slicer_müqavilə_forması">#N/A</definedName>
    <definedName name="Slicer_müqavilə_forması1">#N/A</definedName>
    <definedName name="Slicer_Vəzifə">#N/A</definedName>
  </definedNames>
  <calcPr calcId="191029"/>
  <pivotCaches>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46BE6895-7355-4a93-B00E-2C351335B9C9}">
      <x15:slicerCaches xmlns:x14="http://schemas.microsoft.com/office/spreadsheetml/2009/9/main">
        <x14:slicerCache r:id="rId10"/>
        <x14:slicerCache r:id="rId11"/>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2" l="1"/>
  <c r="G10" i="5"/>
  <c r="F26" i="2"/>
  <c r="J17" i="2" a="1"/>
  <c r="J17" i="2" s="1"/>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E227" i="4" a="1"/>
  <c r="E227" i="4" s="1"/>
  <c r="F227" i="4" s="1"/>
  <c r="D227" i="4" a="1"/>
  <c r="D227" i="4" s="1"/>
  <c r="E207" i="4" a="1"/>
  <c r="E207" i="4" s="1"/>
  <c r="F207" i="4" s="1"/>
  <c r="D207" i="4" a="1"/>
  <c r="D207" i="4" s="1"/>
  <c r="E184" i="4" a="1"/>
  <c r="E184" i="4" s="1"/>
  <c r="F184" i="4" s="1"/>
  <c r="D184" i="4" a="1"/>
  <c r="D184" i="4" s="1"/>
  <c r="E162" i="4" a="1"/>
  <c r="E162" i="4" s="1"/>
  <c r="F162" i="4" s="1"/>
  <c r="D162" i="4" a="1"/>
  <c r="D162" i="4" s="1"/>
  <c r="J19" i="2" s="1" a="1"/>
  <c r="J19" i="2" s="1"/>
  <c r="E141" i="4" a="1"/>
  <c r="E141" i="4" s="1"/>
  <c r="F141" i="4" s="1"/>
  <c r="D141" i="4" a="1"/>
  <c r="D141" i="4" s="1"/>
  <c r="E118" i="4" a="1"/>
  <c r="E118" i="4" s="1"/>
  <c r="F118" i="4" s="1"/>
  <c r="D118" i="4" a="1"/>
  <c r="D118" i="4" s="1"/>
  <c r="E99" i="4" a="1"/>
  <c r="E99" i="4" s="1"/>
  <c r="F99" i="4" s="1"/>
  <c r="D99" i="4" a="1"/>
  <c r="D99" i="4" s="1"/>
  <c r="E79" i="4" a="1"/>
  <c r="E79" i="4" s="1"/>
  <c r="F79" i="4" s="1"/>
  <c r="D79" i="4" a="1"/>
  <c r="D79" i="4" s="1"/>
  <c r="E58" i="4" a="1"/>
  <c r="E58" i="4" s="1"/>
  <c r="F58" i="4" s="1"/>
  <c r="D58" i="4" a="1"/>
  <c r="D58" i="4" s="1"/>
  <c r="E41" i="4" a="1"/>
  <c r="E41" i="4" s="1"/>
  <c r="F41" i="4" s="1"/>
  <c r="D41" i="4" a="1"/>
  <c r="D41" i="4" s="1"/>
  <c r="E21" i="4" a="1"/>
  <c r="E21" i="4" s="1"/>
  <c r="F21" i="4" s="1"/>
  <c r="D21" i="4" a="1"/>
  <c r="D21" i="4" s="1"/>
  <c r="E1" i="4" a="1"/>
  <c r="E1" i="4" s="1"/>
  <c r="F1" i="4" s="1"/>
  <c r="D1" i="4" a="1"/>
  <c r="D1" i="4" s="1"/>
  <c r="F16" i="3" a="1"/>
  <c r="F16" i="3" s="1"/>
  <c r="D16" i="3" a="1"/>
  <c r="D16" i="3" s="1"/>
  <c r="F241" i="4" l="1"/>
  <c r="F233" i="4"/>
  <c r="F225" i="4"/>
  <c r="F217" i="4"/>
  <c r="F209" i="4"/>
  <c r="F201" i="4"/>
  <c r="F193" i="4"/>
  <c r="F185" i="4"/>
  <c r="F177" i="4"/>
  <c r="F169" i="4"/>
  <c r="F161" i="4"/>
  <c r="F153" i="4"/>
  <c r="F145" i="4"/>
  <c r="F137" i="4"/>
  <c r="F129" i="4"/>
  <c r="F121" i="4"/>
  <c r="F113" i="4"/>
  <c r="F105" i="4"/>
  <c r="F97" i="4"/>
  <c r="F89" i="4"/>
  <c r="F81" i="4"/>
  <c r="F73" i="4"/>
  <c r="F65" i="4"/>
  <c r="F57" i="4"/>
  <c r="F49" i="4"/>
  <c r="F33" i="4"/>
  <c r="F25" i="4"/>
  <c r="F17" i="4"/>
  <c r="F9" i="4"/>
  <c r="F248" i="4"/>
  <c r="F240" i="4"/>
  <c r="F232" i="4"/>
  <c r="F224" i="4"/>
  <c r="F216" i="4"/>
  <c r="F208" i="4"/>
  <c r="F200" i="4"/>
  <c r="F192" i="4"/>
  <c r="F176" i="4"/>
  <c r="F168" i="4"/>
  <c r="F160" i="4"/>
  <c r="F152" i="4"/>
  <c r="F144" i="4"/>
  <c r="F136" i="4"/>
  <c r="F128" i="4"/>
  <c r="F120" i="4"/>
  <c r="F112" i="4"/>
  <c r="F104" i="4"/>
  <c r="F96" i="4"/>
  <c r="F88" i="4"/>
  <c r="F80" i="4"/>
  <c r="F72" i="4"/>
  <c r="F64" i="4"/>
  <c r="F56" i="4"/>
  <c r="F48" i="4"/>
  <c r="F40" i="4"/>
  <c r="F32" i="4"/>
  <c r="F24" i="4"/>
  <c r="F16" i="4"/>
  <c r="F8" i="4"/>
  <c r="F247" i="4"/>
  <c r="F239" i="4"/>
  <c r="F231" i="4"/>
  <c r="F223" i="4"/>
  <c r="F215" i="4"/>
  <c r="F199" i="4"/>
  <c r="F191" i="4"/>
  <c r="F183" i="4"/>
  <c r="F175" i="4"/>
  <c r="F167" i="4"/>
  <c r="F159" i="4"/>
  <c r="F151" i="4"/>
  <c r="F143" i="4"/>
  <c r="F135" i="4"/>
  <c r="F127" i="4"/>
  <c r="F119" i="4"/>
  <c r="F111" i="4"/>
  <c r="F103" i="4"/>
  <c r="F95" i="4"/>
  <c r="F87" i="4"/>
  <c r="F71" i="4"/>
  <c r="F63" i="4"/>
  <c r="F55" i="4"/>
  <c r="F47" i="4"/>
  <c r="F39" i="4"/>
  <c r="F31" i="4"/>
  <c r="F23" i="4"/>
  <c r="F15" i="4"/>
  <c r="F7" i="4"/>
  <c r="F246" i="4"/>
  <c r="F238" i="4"/>
  <c r="F230" i="4"/>
  <c r="F222" i="4"/>
  <c r="F214" i="4"/>
  <c r="F206" i="4"/>
  <c r="F198" i="4"/>
  <c r="F190" i="4"/>
  <c r="F182" i="4"/>
  <c r="F174" i="4"/>
  <c r="F166" i="4"/>
  <c r="F158" i="4"/>
  <c r="F150" i="4"/>
  <c r="F142" i="4"/>
  <c r="F134" i="4"/>
  <c r="F126" i="4"/>
  <c r="F110" i="4"/>
  <c r="F102" i="4"/>
  <c r="F94" i="4"/>
  <c r="F86" i="4"/>
  <c r="F78" i="4"/>
  <c r="F70" i="4"/>
  <c r="F62" i="4"/>
  <c r="F54" i="4"/>
  <c r="F46" i="4"/>
  <c r="F38" i="4"/>
  <c r="F30" i="4"/>
  <c r="F22" i="4"/>
  <c r="F14" i="4"/>
  <c r="F6" i="4"/>
  <c r="F245" i="4"/>
  <c r="F237" i="4"/>
  <c r="F229" i="4"/>
  <c r="F221" i="4"/>
  <c r="F213" i="4"/>
  <c r="F205" i="4"/>
  <c r="F197" i="4"/>
  <c r="F189" i="4"/>
  <c r="F181" i="4"/>
  <c r="F173" i="4"/>
  <c r="F165" i="4"/>
  <c r="F157" i="4"/>
  <c r="F149" i="4"/>
  <c r="F133" i="4"/>
  <c r="F125" i="4"/>
  <c r="F117" i="4"/>
  <c r="F109" i="4"/>
  <c r="F101" i="4"/>
  <c r="F93" i="4"/>
  <c r="F85" i="4"/>
  <c r="F77" i="4"/>
  <c r="F69" i="4"/>
  <c r="F61" i="4"/>
  <c r="F53" i="4"/>
  <c r="F45" i="4"/>
  <c r="F37" i="4"/>
  <c r="F29" i="4"/>
  <c r="F13" i="4"/>
  <c r="F5" i="4"/>
  <c r="F244" i="4"/>
  <c r="F236" i="4"/>
  <c r="F228" i="4"/>
  <c r="F220" i="4"/>
  <c r="F212" i="4"/>
  <c r="F204" i="4"/>
  <c r="F196" i="4"/>
  <c r="F188" i="4"/>
  <c r="F180" i="4"/>
  <c r="F172" i="4"/>
  <c r="F164" i="4"/>
  <c r="F156" i="4"/>
  <c r="F148" i="4"/>
  <c r="F140" i="4"/>
  <c r="F132" i="4"/>
  <c r="F124" i="4"/>
  <c r="F116" i="4"/>
  <c r="F108" i="4"/>
  <c r="F100" i="4"/>
  <c r="F92" i="4"/>
  <c r="F84" i="4"/>
  <c r="F76" i="4"/>
  <c r="F68" i="4"/>
  <c r="F60" i="4"/>
  <c r="F52" i="4"/>
  <c r="F44" i="4"/>
  <c r="F36" i="4"/>
  <c r="F28" i="4"/>
  <c r="F20" i="4"/>
  <c r="F12" i="4"/>
  <c r="F4" i="4"/>
  <c r="F243" i="4"/>
  <c r="F235" i="4"/>
  <c r="F219" i="4"/>
  <c r="F211" i="4"/>
  <c r="F203" i="4"/>
  <c r="F195" i="4"/>
  <c r="F187" i="4"/>
  <c r="F179" i="4"/>
  <c r="F171" i="4"/>
  <c r="F163" i="4"/>
  <c r="F155" i="4"/>
  <c r="F147" i="4"/>
  <c r="F139" i="4"/>
  <c r="F131" i="4"/>
  <c r="F123" i="4"/>
  <c r="F115" i="4"/>
  <c r="F107" i="4"/>
  <c r="F91" i="4"/>
  <c r="F83" i="4"/>
  <c r="F75" i="4"/>
  <c r="F67" i="4"/>
  <c r="F59" i="4"/>
  <c r="F51" i="4"/>
  <c r="F43" i="4"/>
  <c r="F35" i="4"/>
  <c r="F27" i="4"/>
  <c r="F19" i="4"/>
  <c r="F11" i="4"/>
  <c r="F3" i="4"/>
  <c r="F242" i="4"/>
  <c r="F234" i="4"/>
  <c r="F226" i="4"/>
  <c r="F218" i="4"/>
  <c r="F210" i="4"/>
  <c r="F202" i="4"/>
  <c r="F194" i="4"/>
  <c r="F186" i="4"/>
  <c r="F178" i="4"/>
  <c r="F170" i="4"/>
  <c r="F154" i="4"/>
  <c r="F146" i="4"/>
  <c r="F138" i="4"/>
  <c r="F130" i="4"/>
  <c r="F122" i="4"/>
  <c r="F114" i="4"/>
  <c r="F106" i="4"/>
  <c r="F98" i="4"/>
  <c r="F90" i="4"/>
  <c r="F82" i="4"/>
  <c r="F74" i="4"/>
  <c r="F66" i="4"/>
  <c r="F50" i="4"/>
  <c r="F42" i="4"/>
  <c r="F34" i="4"/>
  <c r="F26" i="4"/>
  <c r="F18" i="4"/>
  <c r="F10" i="4"/>
  <c r="F2" i="4"/>
  <c r="AH22" i="2"/>
  <c r="AH23" i="2"/>
  <c r="AL23" i="2" s="1"/>
  <c r="AH24" i="2"/>
  <c r="AH25" i="2"/>
  <c r="AL25" i="2" s="1"/>
  <c r="AH26" i="2"/>
  <c r="AH27" i="2"/>
  <c r="AH28" i="2"/>
  <c r="AL28" i="2" s="1"/>
  <c r="AH29" i="2"/>
  <c r="AL29" i="2" s="1"/>
  <c r="AH30" i="2"/>
  <c r="AL30" i="2" s="1"/>
  <c r="AH31" i="2"/>
  <c r="AH32" i="2"/>
  <c r="AL32" i="2" s="1"/>
  <c r="AH33" i="2"/>
  <c r="AH34" i="2"/>
  <c r="AH35" i="2"/>
  <c r="AH36" i="2"/>
  <c r="AH37" i="2"/>
  <c r="AL37" i="2" s="1"/>
  <c r="AH38" i="2"/>
  <c r="AH39" i="2"/>
  <c r="AH40" i="2"/>
  <c r="AL40" i="2" s="1"/>
  <c r="AH41" i="2"/>
  <c r="AL41" i="2" s="1"/>
  <c r="AH42" i="2"/>
  <c r="AL42" i="2" s="1"/>
  <c r="AH43" i="2"/>
  <c r="AL43" i="2" s="1"/>
  <c r="AH44" i="2"/>
  <c r="AL44" i="2" s="1"/>
  <c r="AH45" i="2"/>
  <c r="AL45" i="2" s="1"/>
  <c r="AH46" i="2"/>
  <c r="AL46" i="2" s="1"/>
  <c r="AH47" i="2"/>
  <c r="AH48" i="2"/>
  <c r="AL48" i="2" s="1"/>
  <c r="AH49" i="2"/>
  <c r="AL49" i="2" s="1"/>
  <c r="AH50" i="2"/>
  <c r="AH51" i="2"/>
  <c r="AL51" i="2" s="1"/>
  <c r="AH52" i="2"/>
  <c r="AH53" i="2"/>
  <c r="AL53" i="2" s="1"/>
  <c r="AH54" i="2"/>
  <c r="AH55" i="2"/>
  <c r="AL55" i="2" s="1"/>
  <c r="AH56" i="2"/>
  <c r="AH57" i="2"/>
  <c r="AL57" i="2" s="1"/>
  <c r="AH58" i="2"/>
  <c r="AH59" i="2"/>
  <c r="AL59" i="2" s="1"/>
  <c r="AH60" i="2"/>
  <c r="AH61" i="2"/>
  <c r="AL61" i="2" s="1"/>
  <c r="AH62" i="2"/>
  <c r="AH63" i="2"/>
  <c r="AH64" i="2"/>
  <c r="AH65" i="2"/>
  <c r="AH66" i="2"/>
  <c r="AL66" i="2" s="1"/>
  <c r="AH67" i="2"/>
  <c r="AL67" i="2" s="1"/>
  <c r="AH68" i="2"/>
  <c r="AL68" i="2" s="1"/>
  <c r="AH69" i="2"/>
  <c r="AL69" i="2" s="1"/>
  <c r="AH70" i="2"/>
  <c r="AH71" i="2"/>
  <c r="AH72" i="2"/>
  <c r="AH73" i="2"/>
  <c r="AH74" i="2"/>
  <c r="AL74" i="2" s="1"/>
  <c r="AH75" i="2"/>
  <c r="AL75" i="2" s="1"/>
  <c r="AH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21" i="2"/>
  <c r="D2" i="3"/>
  <c r="D3" i="3"/>
  <c r="D4" i="3"/>
  <c r="D5" i="3"/>
  <c r="D6" i="3"/>
  <c r="D7" i="3"/>
  <c r="D8" i="3"/>
  <c r="D9" i="3"/>
  <c r="D10" i="3"/>
  <c r="D11" i="3"/>
  <c r="D12" i="3"/>
  <c r="D13" i="3"/>
  <c r="C2" i="3"/>
  <c r="AI22" i="2"/>
  <c r="AJ22" i="2"/>
  <c r="AK22" i="2"/>
  <c r="AI23" i="2"/>
  <c r="AJ23" i="2"/>
  <c r="AK23" i="2"/>
  <c r="AI24" i="2"/>
  <c r="AJ24" i="2"/>
  <c r="AK24" i="2"/>
  <c r="AI25" i="2"/>
  <c r="AJ25" i="2"/>
  <c r="AK25" i="2"/>
  <c r="AI26" i="2"/>
  <c r="AJ26" i="2"/>
  <c r="AK26" i="2"/>
  <c r="AI27" i="2"/>
  <c r="AJ27" i="2"/>
  <c r="AK27" i="2"/>
  <c r="AI28" i="2"/>
  <c r="AJ28" i="2"/>
  <c r="AK28" i="2"/>
  <c r="AI29" i="2"/>
  <c r="AJ29" i="2"/>
  <c r="AK29" i="2"/>
  <c r="AI30" i="2"/>
  <c r="AJ30" i="2"/>
  <c r="AK30" i="2"/>
  <c r="AL31" i="2"/>
  <c r="AI31" i="2"/>
  <c r="AJ31" i="2"/>
  <c r="AK31" i="2"/>
  <c r="AI32" i="2"/>
  <c r="AJ32" i="2"/>
  <c r="AK32" i="2"/>
  <c r="AI33" i="2"/>
  <c r="AJ33" i="2"/>
  <c r="AK33" i="2"/>
  <c r="AI34" i="2"/>
  <c r="AJ34" i="2"/>
  <c r="AK34" i="2"/>
  <c r="AI35" i="2"/>
  <c r="AJ35" i="2"/>
  <c r="AK35" i="2"/>
  <c r="AI36" i="2"/>
  <c r="AJ36" i="2"/>
  <c r="AK36" i="2"/>
  <c r="AI37" i="2"/>
  <c r="AJ37" i="2"/>
  <c r="AK37" i="2"/>
  <c r="AL38" i="2"/>
  <c r="AI38" i="2"/>
  <c r="AJ38" i="2"/>
  <c r="AK38" i="2"/>
  <c r="AL39" i="2"/>
  <c r="AI39" i="2"/>
  <c r="AJ39" i="2"/>
  <c r="AK39" i="2"/>
  <c r="AI40" i="2"/>
  <c r="AJ40" i="2"/>
  <c r="AK40" i="2"/>
  <c r="AI41" i="2"/>
  <c r="AJ41" i="2"/>
  <c r="AK41" i="2"/>
  <c r="AI42" i="2"/>
  <c r="AJ42" i="2"/>
  <c r="AK42" i="2"/>
  <c r="AI43" i="2"/>
  <c r="AJ43" i="2"/>
  <c r="AK43" i="2"/>
  <c r="AI44" i="2"/>
  <c r="AJ44" i="2"/>
  <c r="AK44" i="2"/>
  <c r="AI45" i="2"/>
  <c r="AJ45" i="2"/>
  <c r="AK45" i="2"/>
  <c r="AI46" i="2"/>
  <c r="AJ46" i="2"/>
  <c r="AK46" i="2"/>
  <c r="AI47" i="2"/>
  <c r="AJ47" i="2"/>
  <c r="AK47" i="2"/>
  <c r="AI48" i="2"/>
  <c r="AJ48" i="2"/>
  <c r="AK48" i="2"/>
  <c r="AI49" i="2"/>
  <c r="AJ49" i="2"/>
  <c r="AK49" i="2"/>
  <c r="AI50" i="2"/>
  <c r="AJ50" i="2"/>
  <c r="AK50" i="2"/>
  <c r="AI51" i="2"/>
  <c r="AJ51" i="2"/>
  <c r="AK51" i="2"/>
  <c r="AI52" i="2"/>
  <c r="AJ52" i="2"/>
  <c r="AK52" i="2"/>
  <c r="AI53" i="2"/>
  <c r="AJ53" i="2"/>
  <c r="AK53" i="2"/>
  <c r="AI54" i="2"/>
  <c r="AJ54" i="2"/>
  <c r="AK54" i="2"/>
  <c r="AI55" i="2"/>
  <c r="AJ55" i="2"/>
  <c r="AK55" i="2"/>
  <c r="AI56" i="2"/>
  <c r="AJ56" i="2"/>
  <c r="AK56" i="2"/>
  <c r="AI57" i="2"/>
  <c r="AJ57" i="2"/>
  <c r="AK57" i="2"/>
  <c r="AI58" i="2"/>
  <c r="AJ58" i="2"/>
  <c r="AK58" i="2"/>
  <c r="AI59" i="2"/>
  <c r="AJ59" i="2"/>
  <c r="AK59" i="2"/>
  <c r="AI60" i="2"/>
  <c r="AJ60" i="2"/>
  <c r="AK60" i="2"/>
  <c r="AI61" i="2"/>
  <c r="AJ61" i="2"/>
  <c r="AK61" i="2"/>
  <c r="AI62" i="2"/>
  <c r="AJ62" i="2"/>
  <c r="AK62" i="2"/>
  <c r="AL63" i="2"/>
  <c r="AI63" i="2"/>
  <c r="AJ63" i="2"/>
  <c r="AK63" i="2"/>
  <c r="AI64" i="2"/>
  <c r="AJ64" i="2"/>
  <c r="AK64" i="2"/>
  <c r="AI65" i="2"/>
  <c r="AJ65" i="2"/>
  <c r="AK65" i="2"/>
  <c r="AI66" i="2"/>
  <c r="AJ66" i="2"/>
  <c r="AK66" i="2"/>
  <c r="AI67" i="2"/>
  <c r="AJ67" i="2"/>
  <c r="AK67" i="2"/>
  <c r="AI68" i="2"/>
  <c r="AJ68" i="2"/>
  <c r="AK68" i="2"/>
  <c r="AI69" i="2"/>
  <c r="AJ69" i="2"/>
  <c r="AK69" i="2"/>
  <c r="AL70" i="2"/>
  <c r="AI70" i="2"/>
  <c r="AJ70" i="2"/>
  <c r="AK70" i="2"/>
  <c r="AL71" i="2"/>
  <c r="AI71" i="2"/>
  <c r="AJ71" i="2"/>
  <c r="AK71" i="2"/>
  <c r="AI72" i="2"/>
  <c r="AJ72" i="2"/>
  <c r="AK72" i="2"/>
  <c r="AI73" i="2"/>
  <c r="AJ73" i="2"/>
  <c r="AK73" i="2"/>
  <c r="AI74" i="2"/>
  <c r="AJ74" i="2"/>
  <c r="AK74" i="2"/>
  <c r="AI75" i="2"/>
  <c r="AJ75" i="2"/>
  <c r="AK75" i="2"/>
  <c r="F22" i="2"/>
  <c r="F23" i="2"/>
  <c r="F24" i="2"/>
  <c r="F25" i="2"/>
  <c r="F27" i="2"/>
  <c r="F28"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21" i="2"/>
  <c r="AL21" i="2" l="1"/>
  <c r="AL47" i="2"/>
  <c r="AL22" i="2"/>
  <c r="AL52" i="2"/>
  <c r="AL36" i="2"/>
  <c r="AL35" i="2"/>
  <c r="AL27" i="2"/>
  <c r="AL58" i="2"/>
  <c r="AL50" i="2"/>
  <c r="AL34" i="2"/>
  <c r="AL26" i="2"/>
  <c r="AL73" i="2"/>
  <c r="AL65" i="2"/>
  <c r="AL33" i="2"/>
  <c r="AL72" i="2"/>
  <c r="AL64" i="2"/>
  <c r="AL56" i="2"/>
  <c r="AL24" i="2"/>
  <c r="AL62" i="2"/>
  <c r="AL54" i="2"/>
  <c r="AL60" i="2"/>
  <c r="E5" i="3" l="1"/>
  <c r="E2" i="3"/>
  <c r="C11" i="3"/>
  <c r="E11" i="3" s="1"/>
  <c r="C12" i="3"/>
  <c r="E12" i="3" s="1"/>
  <c r="C13" i="3"/>
  <c r="E13" i="3" s="1"/>
  <c r="C10" i="3"/>
  <c r="C3" i="3"/>
  <c r="E3" i="3" s="1"/>
  <c r="C4" i="3"/>
  <c r="E4" i="3" s="1"/>
  <c r="C5" i="3"/>
  <c r="C6" i="3"/>
  <c r="E6" i="3" s="1"/>
  <c r="C7" i="3"/>
  <c r="E7" i="3" s="1"/>
  <c r="C8" i="3"/>
  <c r="E8" i="3" s="1"/>
  <c r="C9" i="3"/>
  <c r="E9" i="3" s="1"/>
  <c r="E10" i="3" l="1"/>
  <c r="AK21" i="2" l="1"/>
  <c r="AJ21" i="2"/>
  <c r="AI2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<sst xmlns="http://schemas.openxmlformats.org/spreadsheetml/2006/main" count="1676" uniqueCount="189">
  <si>
    <t>№</t>
  </si>
  <si>
    <t>Ad Soyad Ata adı</t>
  </si>
  <si>
    <t>Vəzifə</t>
  </si>
  <si>
    <t>İşə qəbul tarixi</t>
  </si>
  <si>
    <t>İşlədiyi Gün</t>
  </si>
  <si>
    <t>Ezamiyyət</t>
  </si>
  <si>
    <t>Xəstəlik</t>
  </si>
  <si>
    <t>Məzuniyyət</t>
  </si>
  <si>
    <t>Yekun  əmək haqqı</t>
  </si>
  <si>
    <t>+</t>
  </si>
  <si>
    <t>-</t>
  </si>
  <si>
    <t>X</t>
  </si>
  <si>
    <t>M</t>
  </si>
  <si>
    <t>E</t>
  </si>
  <si>
    <t>Gəlib</t>
  </si>
  <si>
    <t>Gəlməyib</t>
  </si>
  <si>
    <t>Xəstə</t>
  </si>
  <si>
    <t>Menecer</t>
  </si>
  <si>
    <t>Elvin Həsənov Fərhad</t>
  </si>
  <si>
    <t>Aylin Əliyeva Vaqif</t>
  </si>
  <si>
    <t>Orxan Quliyev Tural</t>
  </si>
  <si>
    <t>Nigar Rzayeva Samir</t>
  </si>
  <si>
    <t>Kamran Məmmədli Rəşad</t>
  </si>
  <si>
    <t>Lale Hüseynova Emin</t>
  </si>
  <si>
    <t>Elnur Şıxlı Faiq</t>
  </si>
  <si>
    <t>Sevinc İsmayılova Rauf</t>
  </si>
  <si>
    <t>Fərid Məmmədov Elçin</t>
  </si>
  <si>
    <t>Günay Məmmədova İlqar</t>
  </si>
  <si>
    <t>Rəşad Hüseynov Tural</t>
  </si>
  <si>
    <t>Səbinə Quliyeva Vahid</t>
  </si>
  <si>
    <t>Murad Əliyev Rauf</t>
  </si>
  <si>
    <t>Leyla Məmmədova Fərid</t>
  </si>
  <si>
    <t>Elçin Rzayev Samir</t>
  </si>
  <si>
    <t>Aysel Həsənova Vüsal</t>
  </si>
  <si>
    <t>Farid Məmmədli Rəşad</t>
  </si>
  <si>
    <t>Nərmin Quliyeva Tunar</t>
  </si>
  <si>
    <t>Orxan Hüseynov Emin</t>
  </si>
  <si>
    <t>Şəbnəm Məmmədova İlham</t>
  </si>
  <si>
    <t>Kamran Əliyev Rəşid</t>
  </si>
  <si>
    <t>Zəhra Quliyeva Fərid</t>
  </si>
  <si>
    <t>Elnur Həsənov Samir</t>
  </si>
  <si>
    <t>Sevinc Məmmədova Tural</t>
  </si>
  <si>
    <t>Elvin Rzayev Vahid</t>
  </si>
  <si>
    <t>Aytac Hüseynova İlqar</t>
  </si>
  <si>
    <t>Fərid Məmmədov Rauf</t>
  </si>
  <si>
    <t>Leyla Əliyeva Samir</t>
  </si>
  <si>
    <t>Nigar Həsənova Tunar</t>
  </si>
  <si>
    <t>Murad Məmmədli Emin</t>
  </si>
  <si>
    <t>Günay Quliyeva Fərid</t>
  </si>
  <si>
    <t>Rəşad Hüseynov Vüsal</t>
  </si>
  <si>
    <t>Səbinə Əliyeva İlham</t>
  </si>
  <si>
    <t>Elçin Məmmədov Rəşad</t>
  </si>
  <si>
    <t>Aysel Rzayeva Fərhad</t>
  </si>
  <si>
    <t>Farid Hüseynov Tural</t>
  </si>
  <si>
    <t>Nərmin Məmmədova Samir</t>
  </si>
  <si>
    <t>Orxan Əliyev Vahid</t>
  </si>
  <si>
    <t>Şəbnəm Quliyeva İlqar</t>
  </si>
  <si>
    <t>Kamran Həsənov Rauf</t>
  </si>
  <si>
    <t>Zəhra Məmmədova Fərid</t>
  </si>
  <si>
    <t>Elnur Rzayev Samir</t>
  </si>
  <si>
    <t>Sevinc Hüseynova Tural</t>
  </si>
  <si>
    <t>Elvin Məmmədli Emin</t>
  </si>
  <si>
    <t>Aytac Quliyeva Rəşad</t>
  </si>
  <si>
    <t>Fərid Həsənov Vüsal</t>
  </si>
  <si>
    <t>Leyla Məmmədova İlham</t>
  </si>
  <si>
    <t>Nigar Əliyeva Rəşid</t>
  </si>
  <si>
    <t>Murad Hüseynov Fərid</t>
  </si>
  <si>
    <t>Günay Məmmədli Samir</t>
  </si>
  <si>
    <t>Rəşad Quliyev Tural</t>
  </si>
  <si>
    <t>Səbinə Hüseynova Emin</t>
  </si>
  <si>
    <t>Android Proqramçı Baş mütəxəssis</t>
  </si>
  <si>
    <t>Bəyannaməçi</t>
  </si>
  <si>
    <t>Müştəri əlaqələri üzrə operator</t>
  </si>
  <si>
    <t>Çatdırılma xidməti üzrə Mütəxəssis</t>
  </si>
  <si>
    <t>Anbardar</t>
  </si>
  <si>
    <t>Filial Meneceri</t>
  </si>
  <si>
    <t>İT üzrə mütəxəssis (helpdesk)</t>
  </si>
  <si>
    <t>Sorğu işləri üzrə operator</t>
  </si>
  <si>
    <t>Alış mütəxəssisi</t>
  </si>
  <si>
    <t>Sığorta işləri üzrə operator</t>
  </si>
  <si>
    <t>Kassir-Operator</t>
  </si>
  <si>
    <t>Sosial media üzrə Menecer</t>
  </si>
  <si>
    <t>Gömrük işləri üzrə mütəxəssis</t>
  </si>
  <si>
    <t>Müştəri xidmətləri üzrə operator</t>
  </si>
  <si>
    <t>Xəzinədar</t>
  </si>
  <si>
    <t>Sürücü</t>
  </si>
  <si>
    <t>Full Stack proqramçı (PHP)Aparıcı mütəxəssis</t>
  </si>
  <si>
    <t>Problemli Məsələlərin Həlli üzrə mütəxəssis</t>
  </si>
  <si>
    <t>İT üzrə inzibati mütəxəssis</t>
  </si>
  <si>
    <t>Full Stack proqramçı (PHP) mütəxəssis</t>
  </si>
  <si>
    <t>Daxili təchizat üzrə mütəxəssis</t>
  </si>
  <si>
    <t>Logistika üzrə menecer</t>
  </si>
  <si>
    <t>BackEnd Proqramçı Baş mütəxəssis</t>
  </si>
  <si>
    <t>Sorğu işləri üzrə menecer</t>
  </si>
  <si>
    <t>Logistika üzrə mütəxəssis</t>
  </si>
  <si>
    <t>Biznes Analitik</t>
  </si>
  <si>
    <t>Günay Məmmədova  Rəşid</t>
  </si>
  <si>
    <t>may</t>
  </si>
  <si>
    <t>sentyabr</t>
  </si>
  <si>
    <t>staj</t>
  </si>
  <si>
    <t>işdən çıxış tarixi</t>
  </si>
  <si>
    <t>müqavilə forması</t>
  </si>
  <si>
    <t>Cinsi</t>
  </si>
  <si>
    <t>ay</t>
  </si>
  <si>
    <t>ayın əvvəli</t>
  </si>
  <si>
    <t>ayın sonu</t>
  </si>
  <si>
    <t>iş günləri</t>
  </si>
  <si>
    <t>əlavə bayramlar</t>
  </si>
  <si>
    <t>qadın</t>
  </si>
  <si>
    <t>kişi</t>
  </si>
  <si>
    <t>Aysel Rzayeva Rauf</t>
  </si>
  <si>
    <t>Elçin Məmmədov  İlqar</t>
  </si>
  <si>
    <t>Standart Maaş</t>
  </si>
  <si>
    <t>Günlük Maaş</t>
  </si>
  <si>
    <t>Tarif</t>
  </si>
  <si>
    <t>Aylıq iş günü</t>
  </si>
  <si>
    <t>Yanvar</t>
  </si>
  <si>
    <t>Fevral</t>
  </si>
  <si>
    <t>Mart</t>
  </si>
  <si>
    <t>Aprel</t>
  </si>
  <si>
    <t>May</t>
  </si>
  <si>
    <t>Iyun</t>
  </si>
  <si>
    <t>Iyul</t>
  </si>
  <si>
    <t>Avqust</t>
  </si>
  <si>
    <t>Sentyabr</t>
  </si>
  <si>
    <t>Oktyabr</t>
  </si>
  <si>
    <t>Noyabr</t>
  </si>
  <si>
    <t>Dekabr</t>
  </si>
  <si>
    <t>yanvar</t>
  </si>
  <si>
    <t>fevral</t>
  </si>
  <si>
    <t>mart</t>
  </si>
  <si>
    <t>aprel</t>
  </si>
  <si>
    <t>iyun</t>
  </si>
  <si>
    <t>iyul</t>
  </si>
  <si>
    <t>avqust</t>
  </si>
  <si>
    <t>oktyabr</t>
  </si>
  <si>
    <t>noyabr</t>
  </si>
  <si>
    <t>dekabr</t>
  </si>
  <si>
    <t>ayin son is gunu</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</si>
  <si>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</si>
  <si>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</si>
  <si>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</si>
  <si>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</si>
  <si>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</si>
  <si>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</si>
  <si>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</si>
  <si>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</si>
  <si>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</si>
  <si>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</si>
  <si>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</si>
  <si>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</si>
  <si>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</si>
  <si>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</si>
  <si>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</si>
  <si>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</si>
  <si>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</si>
  <si>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</si>
  <si>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</si>
  <si>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</si>
  <si>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</si>
  <si>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</si>
  <si>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</si>
  <si>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Row Labels</t>
  </si>
  <si>
    <t>Count of Cinsi</t>
  </si>
  <si>
    <t>Işdən ayrılıb</t>
  </si>
  <si>
    <t>Count of staj</t>
  </si>
  <si>
    <t>0-100</t>
  </si>
  <si>
    <t>400-500</t>
  </si>
  <si>
    <t>500-600</t>
  </si>
  <si>
    <t>600-700</t>
  </si>
  <si>
    <t>900-1000</t>
  </si>
  <si>
    <t>1000-1100</t>
  </si>
  <si>
    <t>1100-1200</t>
  </si>
  <si>
    <t>1200-1300</t>
  </si>
  <si>
    <t>1400-1500</t>
  </si>
  <si>
    <t>1500-1600</t>
  </si>
  <si>
    <t>Count of Yekun  əmək haqqı</t>
  </si>
  <si>
    <t>3 il</t>
  </si>
  <si>
    <t>4 il</t>
  </si>
  <si>
    <t>5 il</t>
  </si>
  <si>
    <t>6 il</t>
  </si>
  <si>
    <t>2 il</t>
  </si>
  <si>
    <t>Average of Yekun  əmək haqqı</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</si>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</sst>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yyyy\-mm\-dd;@"/>
  </numFmts>
  <fonts count="15" x14ac:knownFonts="1">
    <font>
      <sz val="12"/>
      <color theme="1"/>
      <name val="Aptos Narrow"/>
      <family val="2"/>
      <scheme val="minor"/>
    </font>
    <font>
      <sz val="12"/>
      <color theme="1"/>
      <name val="Aptos Narrow"/>
      <family val="2"/>
      <scheme val="minor"/>
    </font>
    <font>
      <sz val="10"/>
      <name val="Arial"/>
      <family val="2"/>
      <charset val="204"/>
    </font>
    <font>
      <b/>
      <sz val="11"/>
      <name val="Verdana"/>
      <family val="2"/>
    </font>
    <font>
      <sz val="10"/>
      <name val="Arial"/>
      <family val="2"/>
    </font>
    <font>
      <b/>
      <sz val="10"/>
      <name val="Palatino Linotype"/>
      <family val="1"/>
    </font>
    <font>
      <sz val="12"/>
      <color rgb="FF000000"/>
      <name val="Aptos Narrow"/>
      <family val="2"/>
      <scheme val="minor"/>
    </font>
    <font>
      <sz val="12"/>
      <name val="Verdana"/>
      <family val="2"/>
    </font>
    <font>
      <b/>
      <sz val="18"/>
      <color theme="0"/>
      <name val="Aptos Narrow"/>
      <scheme val="minor"/>
    </font>
    <font>
      <sz val="8"/>
      <name val="Aptos Narrow"/>
      <family val="2"/>
      <scheme val="minor"/>
    </font>
    <font>
      <b/>
      <sz val="12"/>
      <color rgb="FF000000"/>
      <name val="Aptos Narrow"/>
      <family val="2"/>
      <scheme val="minor"/>
    </font>
    <font>
      <sz val="14"/>
      <color theme="1"/>
      <name val="Aptos Narrow"/>
      <family val="2"/>
      <scheme val="minor"/>
    </font>
    <font>
      <b/>
      <sz val="16"/>
      <color theme="1"/>
      <name val="Aptos Narrow"/>
      <family val="2"/>
      <scheme val="minor"/>
    </font>
    <font>
      <b/>
      <sz val="14"/>
      <color theme="1"/>
      <name val="Aptos Narrow"/>
      <family val="2"/>
      <scheme val="minor"/>
    </font>
    <font>
      <sz val="12"/>
      <color rgb="FFA58457"/>
      <name val="Aptos Narrow"/>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2" tint="-0.499984740745262"/>
        <bgColor indexed="64"/>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theme="3"/>
        <bgColor indexed="64"/>
      </patternFill>
    </fill>
    <fill>
      <patternFill patternType="solid">
        <fgColor rgb="FFA58457"/>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theme="4" tint="0.39997558519241921"/>
      </top>
      <bottom/>
      <diagonal/>
    </border>
    <border>
      <left/>
      <right/>
      <top style="thin">
        <color theme="4" tint="0.39997558519241921"/>
      </top>
      <bottom/>
      <diagonal/>
    </border>
    <border>
      <left style="thin">
        <color indexed="64"/>
      </left>
      <right/>
      <top style="thin">
        <color indexed="64"/>
      </top>
      <bottom style="thin">
        <color theme="4" tint="0.39997558519241921"/>
      </bottom>
      <diagonal/>
    </border>
    <border>
      <left/>
      <right/>
      <top style="thin">
        <color indexed="64"/>
      </top>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2" fillId="0" borderId="0"/>
    <xf numFmtId="0" fontId="4" fillId="0" borderId="0"/>
  </cellStyleXfs>
  <cellXfs count="52">
    <xf numFmtId="0" fontId="0" fillId="0" borderId="0" xfId="0"/>
    <xf numFmtId="14" fontId="0" fillId="0" borderId="0" xfId="0" applyNumberFormat="1"/>
    <xf numFmtId="164" fontId="0" fillId="0" borderId="0" xfId="0" applyNumberFormat="1"/>
    <xf numFmtId="0" fontId="5" fillId="3" borderId="4" xfId="3" applyFont="1" applyFill="1" applyBorder="1" applyAlignment="1">
      <alignment horizontal="center" vertical="center"/>
    </xf>
    <xf numFmtId="0" fontId="5" fillId="5" borderId="4" xfId="3" applyFont="1" applyFill="1" applyBorder="1" applyAlignment="1">
      <alignment horizontal="center" vertical="center"/>
    </xf>
    <xf numFmtId="0" fontId="5" fillId="6" borderId="4" xfId="3" applyFont="1" applyFill="1" applyBorder="1" applyAlignment="1">
      <alignment horizontal="center" vertical="center"/>
    </xf>
    <xf numFmtId="0" fontId="5" fillId="7" borderId="4" xfId="3" applyFont="1" applyFill="1" applyBorder="1" applyAlignment="1">
      <alignment horizontal="center" vertical="center"/>
    </xf>
    <xf numFmtId="0" fontId="5" fillId="4" borderId="4" xfId="3" applyFont="1" applyFill="1" applyBorder="1" applyAlignment="1">
      <alignment horizontal="center" vertical="center"/>
    </xf>
    <xf numFmtId="14" fontId="6" fillId="0" borderId="5" xfId="0" applyNumberFormat="1" applyFont="1" applyBorder="1"/>
    <xf numFmtId="0" fontId="11" fillId="3" borderId="0" xfId="0" applyFont="1" applyFill="1"/>
    <xf numFmtId="0" fontId="0" fillId="3" borderId="9" xfId="0" applyFill="1" applyBorder="1"/>
    <xf numFmtId="0" fontId="0" fillId="3" borderId="10" xfId="0" applyFill="1" applyBorder="1"/>
    <xf numFmtId="0" fontId="0" fillId="0" borderId="8" xfId="0" applyBorder="1" applyAlignment="1">
      <alignment horizontal="center"/>
    </xf>
    <xf numFmtId="0" fontId="0" fillId="0" borderId="8" xfId="0" applyBorder="1"/>
    <xf numFmtId="0" fontId="6" fillId="0" borderId="8" xfId="0" applyFont="1" applyBorder="1"/>
    <xf numFmtId="0" fontId="7" fillId="8" borderId="8" xfId="3" applyFont="1" applyFill="1" applyBorder="1"/>
    <xf numFmtId="14" fontId="6" fillId="0" borderId="8" xfId="0" applyNumberFormat="1" applyFont="1" applyBorder="1"/>
    <xf numFmtId="1" fontId="0" fillId="0" borderId="8" xfId="0" applyNumberFormat="1" applyBorder="1"/>
    <xf numFmtId="0" fontId="6" fillId="0" borderId="5" xfId="0" applyFont="1" applyBorder="1"/>
    <xf numFmtId="0" fontId="7" fillId="8" borderId="5" xfId="3" applyFont="1" applyFill="1" applyBorder="1"/>
    <xf numFmtId="14" fontId="6" fillId="0" borderId="11" xfId="0" applyNumberFormat="1" applyFont="1" applyBorder="1"/>
    <xf numFmtId="0" fontId="0" fillId="0" borderId="5" xfId="0" applyBorder="1" applyAlignment="1">
      <alignment horizontal="center"/>
    </xf>
    <xf numFmtId="1" fontId="0" fillId="0" borderId="5" xfId="0" applyNumberFormat="1" applyBorder="1"/>
    <xf numFmtId="0" fontId="0" fillId="0" borderId="5" xfId="0" applyBorder="1"/>
    <xf numFmtId="0" fontId="3" fillId="2" borderId="2" xfId="2" applyFont="1" applyFill="1" applyBorder="1" applyAlignment="1">
      <alignment horizontal="center" vertical="center"/>
    </xf>
    <xf numFmtId="0" fontId="3" fillId="2" borderId="3" xfId="2" applyFont="1" applyFill="1" applyBorder="1" applyAlignment="1">
      <alignment horizontal="center" vertical="center"/>
    </xf>
    <xf numFmtId="0" fontId="3" fillId="2" borderId="1" xfId="2" applyFont="1" applyFill="1" applyBorder="1" applyAlignment="1">
      <alignment horizontal="center" vertical="center"/>
    </xf>
    <xf numFmtId="0" fontId="12" fillId="0" borderId="12" xfId="0" applyFont="1" applyBorder="1" applyAlignment="1">
      <alignment horizontal="center"/>
    </xf>
    <xf numFmtId="0" fontId="12" fillId="0" borderId="13" xfId="0" applyFont="1" applyBorder="1" applyAlignment="1">
      <alignment horizontal="center"/>
    </xf>
    <xf numFmtId="44" fontId="0" fillId="0" borderId="8" xfId="1" applyFont="1" applyBorder="1"/>
    <xf numFmtId="44" fontId="0" fillId="0" borderId="5" xfId="1" applyFont="1" applyBorder="1"/>
    <xf numFmtId="0" fontId="12" fillId="0" borderId="0" xfId="0" applyFont="1" applyAlignment="1">
      <alignment horizontal="center"/>
    </xf>
    <xf numFmtId="0" fontId="6" fillId="0" borderId="7" xfId="0" applyFont="1" applyBorder="1"/>
    <xf numFmtId="14" fontId="6" fillId="0" borderId="7" xfId="0" applyNumberFormat="1" applyFont="1" applyBorder="1"/>
    <xf numFmtId="0" fontId="0" fillId="0" borderId="7" xfId="0" applyBorder="1" applyAlignment="1">
      <alignment horizontal="center"/>
    </xf>
    <xf numFmtId="1" fontId="0" fillId="0" borderId="7" xfId="0" applyNumberFormat="1" applyBorder="1"/>
    <xf numFmtId="0" fontId="0" fillId="0" borderId="7" xfId="0" applyBorder="1"/>
    <xf numFmtId="0" fontId="13" fillId="3" borderId="9" xfId="0" applyFont="1" applyFill="1" applyBorder="1"/>
    <xf numFmtId="0" fontId="13" fillId="3" borderId="10" xfId="0" applyFont="1" applyFill="1" applyBorder="1"/>
    <xf numFmtId="0" fontId="7" fillId="8" borderId="7" xfId="0" applyFont="1" applyFill="1" applyBorder="1"/>
    <xf numFmtId="44" fontId="1" fillId="0" borderId="7" xfId="0" applyNumberFormat="1" applyFont="1" applyBorder="1"/>
    <xf numFmtId="0" fontId="0" fillId="0" borderId="0" xfId="0" pivotButton="1"/>
    <xf numFmtId="0" fontId="0" fillId="0" borderId="0" xfId="0" applyAlignment="1">
      <alignment horizontal="left"/>
    </xf>
    <xf numFmtId="44" fontId="0" fillId="0" borderId="0" xfId="0" applyNumberFormat="1" applyAlignment="1">
      <alignment horizontal="left"/>
    </xf>
    <xf numFmtId="44" fontId="0" fillId="0" borderId="0" xfId="0" applyNumberFormat="1"/>
    <xf numFmtId="0" fontId="10" fillId="10" borderId="0" xfId="0" applyFont="1" applyFill="1"/>
    <xf numFmtId="0" fontId="0" fillId="10" borderId="0" xfId="0" applyFill="1"/>
    <xf numFmtId="14" fontId="6" fillId="10" borderId="0" xfId="0" applyNumberFormat="1" applyFont="1" applyFill="1"/>
    <xf numFmtId="0" fontId="14" fillId="10" borderId="0" xfId="0" applyFont="1" applyFill="1"/>
    <xf numFmtId="0" fontId="8" fillId="9" borderId="0" xfId="0" applyFont="1" applyFill="1" applyAlignment="1">
      <alignment horizontal="center" vertical="center"/>
    </xf>
    <xf numFmtId="0" fontId="5" fillId="0" borderId="5" xfId="3" applyFont="1" applyBorder="1" applyAlignment="1">
      <alignment horizontal="center" vertical="center"/>
    </xf>
    <xf numFmtId="0" fontId="5" fillId="0" borderId="6" xfId="3" applyFont="1" applyBorder="1" applyAlignment="1">
      <alignment horizontal="center" vertical="center"/>
    </xf>
  </cellXfs>
  <cellStyles count="4">
    <cellStyle name="Currency" xfId="1" builtinId="4"/>
    <cellStyle name="Normal" xfId="0" builtinId="0"/>
    <cellStyle name="Normal 2" xfId="3" xr:uid="{7B79AD2A-9B85-6444-9744-E22B311FF1E0}"/>
    <cellStyle name="Обычный_Лист1" xfId="2" xr:uid="{D81B7D22-756E-3E46-8774-3D136FD1A663}"/>
  </cellStyles>
  <dxfs count="53">
    <dxf>
      <font>
        <b/>
        <i val="0"/>
        <color theme="1"/>
      </font>
      <fill>
        <patternFill>
          <fgColor auto="1"/>
          <bgColor rgb="FF00B050"/>
        </patternFill>
      </fill>
    </dxf>
    <dxf>
      <fill>
        <patternFill>
          <bgColor rgb="FFFF0000"/>
        </patternFill>
      </fill>
    </dxf>
    <dxf>
      <fill>
        <patternFill>
          <bgColor rgb="FFFFFF00"/>
        </patternFill>
      </fill>
    </dxf>
    <dxf>
      <fill>
        <patternFill>
          <bgColor theme="2" tint="-0.499984740745262"/>
        </patternFill>
      </fill>
    </dxf>
    <dxf>
      <fill>
        <patternFill>
          <bgColor rgb="FFFFC000"/>
        </patternFill>
      </fill>
    </dxf>
    <dxf>
      <fill>
        <patternFill>
          <bgColor rgb="FFFF0000"/>
        </patternFill>
      </fill>
    </dxf>
    <dxf>
      <font>
        <b/>
        <i val="0"/>
        <color theme="1"/>
      </font>
      <fill>
        <patternFill>
          <fgColor auto="1"/>
          <bgColor rgb="FF00B050"/>
        </patternFill>
      </fill>
    </dxf>
    <dxf>
      <fill>
        <patternFill>
          <bgColor rgb="FFFF0000"/>
        </patternFill>
      </fill>
    </dxf>
    <dxf>
      <fill>
        <patternFill>
          <bgColor rgb="FFFFFF00"/>
        </patternFill>
      </fill>
    </dxf>
    <dxf>
      <fill>
        <patternFill>
          <bgColor theme="2" tint="-0.499984740745262"/>
        </patternFill>
      </fill>
    </dxf>
    <dxf>
      <fill>
        <patternFill>
          <bgColor rgb="FFFFC000"/>
        </patternFill>
      </fill>
    </dxf>
    <dxf>
      <fill>
        <patternFill>
          <bgColor rgb="FFFF0000"/>
        </patternFill>
      </fill>
    </dxf>
    <dxf>
      <font>
        <b val="0"/>
        <i val="0"/>
        <strike val="0"/>
        <condense val="0"/>
        <extend val="0"/>
        <outline val="0"/>
        <shadow val="0"/>
        <u val="none"/>
        <vertAlign val="baseline"/>
        <sz val="12"/>
        <color theme="1"/>
        <name val="Aptos Narrow"/>
        <family val="2"/>
        <scheme val="minor"/>
      </font>
      <numFmt numFmtId="34" formatCode="_(&quot;₼&quot;* #,##0.00_);_(&quot;₼&quot;* \(#,##0.00\);_(&quot;₼&quot;* &quot;-&quot;??_);_(@_)"/>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numFmt numFmtId="1"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rgb="FF000000"/>
        <name val="Aptos Narrow"/>
        <family val="2"/>
        <scheme val="minor"/>
      </font>
      <numFmt numFmtId="19" formatCode="dd/mm/yy"/>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rgb="FF000000"/>
        <name val="Aptos Narrow"/>
        <family val="2"/>
        <scheme val="minor"/>
      </font>
      <numFmt numFmtId="19" formatCode="dd/mm/yy"/>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rgb="FF000000"/>
        <name val="Aptos Narrow"/>
        <family val="2"/>
        <scheme val="minor"/>
      </font>
      <numFmt numFmtId="19" formatCode="dd/mm/yy"/>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auto="1"/>
        <name val="Verdana"/>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auto="1"/>
        <name val="Verdana"/>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style="thin">
          <color indexed="64"/>
        </left>
        <right/>
        <top style="thin">
          <color indexed="64"/>
        </top>
        <bottom/>
        <vertical/>
        <horizontal/>
      </border>
    </dxf>
    <dxf>
      <font>
        <b/>
        <i val="0"/>
        <strike val="0"/>
        <condense val="0"/>
        <extend val="0"/>
        <outline val="0"/>
        <shadow val="0"/>
        <u val="none"/>
        <vertAlign val="baseline"/>
        <sz val="16"/>
        <color theme="1"/>
        <name val="Aptos Narrow"/>
        <family val="2"/>
        <scheme val="minor"/>
      </font>
      <alignment horizontal="center"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CAB293"/>
      <color rgb="FFA58457"/>
      <color rgb="FFB07037"/>
      <color rgb="FFEC7C30"/>
      <color rgb="FFC8B192"/>
      <color rgb="FFC26626"/>
      <color rgb="FFEFB8A1"/>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[Tabel1.xlsx]Analysis!PivotTable12</c:name>
    <c:fmtId val="7"/>
  </c:pivotSource>
  <c:chart>
    <c:title>
      <c:tx>
        <c:rich>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r>
              <a:rPr lang="en-US" sz="1800" b="1">
                <a:solidFill>
                  <a:schemeClr val="tx1"/>
                </a:solidFill>
                <a:latin typeface="Palatino Linotype" panose="02040502050505030304" pitchFamily="18" charset="0"/>
              </a:rPr>
              <a:t>Illərə</a:t>
            </a:r>
            <a:r>
              <a:rPr lang="en-US" sz="1800" b="1" baseline="0">
                <a:solidFill>
                  <a:schemeClr val="tx1"/>
                </a:solidFill>
                <a:latin typeface="Palatino Linotype" panose="02040502050505030304" pitchFamily="18" charset="0"/>
              </a:rPr>
              <a:t> görə işçi sayı</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endParaRPr lang="en-AZ"/>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EC7C3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882313609870337E-2"/>
          <c:y val="0.17441394234840282"/>
          <c:w val="0.95299969199834045"/>
          <c:h val="0.71774471302872123"/>
        </c:manualLayout>
      </c:layout>
      <c:lineChart>
        <c:grouping val="stacked"/>
        <c:varyColors val="0"/>
        <c:ser>
          <c:idx val="0"/>
          <c:order val="0"/>
          <c:tx>
            <c:strRef>
              <c:f>Analysis!$B$21</c:f>
              <c:strCache>
                <c:ptCount val="1"/>
                <c:pt idx="0">
                  <c:v>Total</c:v>
                </c:pt>
              </c:strCache>
            </c:strRef>
          </c:tx>
          <c:spPr>
            <a:ln w="28575" cap="rnd">
              <a:solidFill>
                <a:srgbClr val="EC7C30"/>
              </a:solidFill>
              <a:round/>
            </a:ln>
            <a:effectLst/>
          </c:spPr>
          <c:marker>
            <c:symbol val="none"/>
          </c:marker>
          <c:cat>
            <c:strRef>
              <c:f>Analysis!$A$22:$A$27</c:f>
              <c:strCache>
                <c:ptCount val="6"/>
                <c:pt idx="0">
                  <c:v>2018</c:v>
                </c:pt>
                <c:pt idx="1">
                  <c:v>2019</c:v>
                </c:pt>
                <c:pt idx="2">
                  <c:v>2020</c:v>
                </c:pt>
                <c:pt idx="3">
                  <c:v>2021</c:v>
                </c:pt>
                <c:pt idx="4">
                  <c:v>2022</c:v>
                </c:pt>
                <c:pt idx="5">
                  <c:v>2023</c:v>
                </c:pt>
              </c:strCache>
            </c:strRef>
          </c:cat>
          <c:val>
            <c:numRef>
              <c:f>Analysis!$B$22:$B$27</c:f>
              <c:numCache>
                <c:formatCode>General</c:formatCode>
                <c:ptCount val="6"/>
                <c:pt idx="0">
                  <c:v>1</c:v>
                </c:pt>
                <c:pt idx="1">
                  <c:v>12</c:v>
                </c:pt>
                <c:pt idx="2">
                  <c:v>13</c:v>
                </c:pt>
                <c:pt idx="3">
                  <c:v>14</c:v>
                </c:pt>
                <c:pt idx="4">
                  <c:v>13</c:v>
                </c:pt>
                <c:pt idx="5">
                  <c:v>2</c:v>
                </c:pt>
              </c:numCache>
            </c:numRef>
          </c:val>
          <c:smooth val="0"/>
          <c:extLst>
            <c:ext xmlns:c16="http://schemas.microsoft.com/office/drawing/2014/chart" uri="{C3380CC4-5D6E-409C-BE32-E72D297353CC}">
              <c16:uniqueId val="{00000000-9A99-E440-93D8-DFFF3BFBB1C3}"/>
            </c:ext>
          </c:extLst>
        </c:ser>
        <c:dLbls>
          <c:showLegendKey val="0"/>
          <c:showVal val="0"/>
          <c:showCatName val="0"/>
          <c:showSerName val="0"/>
          <c:showPercent val="0"/>
          <c:showBubbleSize val="0"/>
        </c:dLbls>
        <c:smooth val="0"/>
        <c:axId val="1814843776"/>
        <c:axId val="1814829408"/>
      </c:lineChart>
      <c:catAx>
        <c:axId val="181484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alatino Linotype" panose="02040502050505030304" pitchFamily="18" charset="0"/>
                <a:ea typeface="+mn-ea"/>
                <a:cs typeface="+mn-cs"/>
              </a:defRPr>
            </a:pPr>
            <a:endParaRPr lang="en-AZ"/>
          </a:p>
        </c:txPr>
        <c:crossAx val="1814829408"/>
        <c:crosses val="autoZero"/>
        <c:auto val="1"/>
        <c:lblAlgn val="ctr"/>
        <c:lblOffset val="100"/>
        <c:noMultiLvlLbl val="0"/>
      </c:catAx>
      <c:valAx>
        <c:axId val="1814829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Palatino Linotype" panose="02040502050505030304" pitchFamily="18" charset="0"/>
                <a:ea typeface="+mn-ea"/>
                <a:cs typeface="+mn-cs"/>
              </a:defRPr>
            </a:pPr>
            <a:endParaRPr lang="en-AZ"/>
          </a:p>
        </c:txPr>
        <c:crossAx val="1814843776"/>
        <c:crosses val="autoZero"/>
        <c:crossBetween val="between"/>
      </c:valAx>
      <c:spPr>
        <a:noFill/>
        <a:ln w="25400">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CAB293"/>
    </a:solidFill>
    <a:ln w="9525" cap="flat" cmpd="sng" algn="ctr">
      <a:solidFill>
        <a:srgbClr val="B07037"/>
      </a:solid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[Tabel1.xlsx]Analysis!PivotTable4</c:name>
    <c:fmtId val="2"/>
  </c:pivotSource>
  <c:chart>
    <c:title>
      <c:tx>
        <c:rich>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r>
              <a:rPr lang="en-US" sz="1800" b="1" i="0" u="none" strike="noStrike" baseline="0">
                <a:solidFill>
                  <a:schemeClr val="tx1"/>
                </a:solidFill>
                <a:effectLst/>
                <a:latin typeface="Palatino Linotype" panose="02040502050505030304" pitchFamily="18" charset="0"/>
              </a:rPr>
              <a:t>Cinsə görə işçi sayı</a:t>
            </a:r>
            <a:endParaRPr lang="en-US" sz="1800" b="1">
              <a:solidFill>
                <a:schemeClr val="tx1"/>
              </a:solidFill>
              <a:latin typeface="Palatino Linotype" panose="0204050205050503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C7C3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54218464890978"/>
          <c:y val="0.13289933355791705"/>
          <c:w val="0.83648511979359286"/>
          <c:h val="0.74965185287140412"/>
        </c:manualLayout>
      </c:layout>
      <c:barChart>
        <c:barDir val="bar"/>
        <c:grouping val="clustered"/>
        <c:varyColors val="0"/>
        <c:ser>
          <c:idx val="0"/>
          <c:order val="0"/>
          <c:tx>
            <c:strRef>
              <c:f>Analysis!$B$3</c:f>
              <c:strCache>
                <c:ptCount val="1"/>
                <c:pt idx="0">
                  <c:v>Total</c:v>
                </c:pt>
              </c:strCache>
            </c:strRef>
          </c:tx>
          <c:spPr>
            <a:solidFill>
              <a:srgbClr val="EC7C30"/>
            </a:solidFill>
            <a:ln>
              <a:noFill/>
            </a:ln>
            <a:effectLst/>
          </c:spPr>
          <c:invertIfNegative val="0"/>
          <c:cat>
            <c:strRef>
              <c:f>Analysis!$A$4:$A$5</c:f>
              <c:strCache>
                <c:ptCount val="2"/>
                <c:pt idx="0">
                  <c:v>kişi</c:v>
                </c:pt>
                <c:pt idx="1">
                  <c:v>qadın</c:v>
                </c:pt>
              </c:strCache>
            </c:strRef>
          </c:cat>
          <c:val>
            <c:numRef>
              <c:f>Analysis!$B$4:$B$5</c:f>
              <c:numCache>
                <c:formatCode>General</c:formatCode>
                <c:ptCount val="2"/>
                <c:pt idx="0">
                  <c:v>26</c:v>
                </c:pt>
                <c:pt idx="1">
                  <c:v>29</c:v>
                </c:pt>
              </c:numCache>
            </c:numRef>
          </c:val>
          <c:extLst>
            <c:ext xmlns:c16="http://schemas.microsoft.com/office/drawing/2014/chart" uri="{C3380CC4-5D6E-409C-BE32-E72D297353CC}">
              <c16:uniqueId val="{00000000-D1B2-C445-889E-187AB6E94393}"/>
            </c:ext>
          </c:extLst>
        </c:ser>
        <c:dLbls>
          <c:showLegendKey val="0"/>
          <c:showVal val="0"/>
          <c:showCatName val="0"/>
          <c:showSerName val="0"/>
          <c:showPercent val="0"/>
          <c:showBubbleSize val="0"/>
        </c:dLbls>
        <c:gapWidth val="219"/>
        <c:axId val="1814836080"/>
        <c:axId val="1814837792"/>
      </c:barChart>
      <c:catAx>
        <c:axId val="181483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Palatino Linotype" panose="02040502050505030304" pitchFamily="18" charset="0"/>
                <a:ea typeface="+mn-ea"/>
                <a:cs typeface="+mn-cs"/>
              </a:defRPr>
            </a:pPr>
            <a:endParaRPr lang="en-AZ"/>
          </a:p>
        </c:txPr>
        <c:crossAx val="1814837792"/>
        <c:crosses val="autoZero"/>
        <c:auto val="1"/>
        <c:lblAlgn val="ctr"/>
        <c:lblOffset val="100"/>
        <c:noMultiLvlLbl val="0"/>
      </c:catAx>
      <c:valAx>
        <c:axId val="1814837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Palatino Linotype" panose="02040502050505030304" pitchFamily="18" charset="0"/>
                <a:ea typeface="+mn-ea"/>
                <a:cs typeface="+mn-cs"/>
              </a:defRPr>
            </a:pPr>
            <a:endParaRPr lang="en-AZ"/>
          </a:p>
        </c:txPr>
        <c:crossAx val="1814836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AB293"/>
    </a:solidFill>
    <a:ln w="9525" cap="flat" cmpd="sng" algn="ctr">
      <a:solidFill>
        <a:srgbClr val="B07037"/>
      </a:solid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[Tabel1.xlsx]Analysis!PivotTable10</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r>
              <a:rPr lang="en-US" sz="1800" b="1" i="0" u="none" strike="noStrike" baseline="0">
                <a:solidFill>
                  <a:schemeClr val="tx1"/>
                </a:solidFill>
                <a:effectLst/>
                <a:latin typeface="Palatino Linotype" panose="02040502050505030304" pitchFamily="18" charset="0"/>
              </a:rPr>
              <a:t>Cinsə görə ortalama əmək haqqı</a:t>
            </a:r>
            <a:endParaRPr lang="en-US" sz="1800" b="1">
              <a:solidFill>
                <a:schemeClr val="tx1"/>
              </a:solidFill>
              <a:latin typeface="Palatino Linotype" panose="0204050205050503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C7C3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59860608623911"/>
          <c:y val="0.18869940315070072"/>
          <c:w val="0.80493858246533789"/>
          <c:h val="0.64383153019885686"/>
        </c:manualLayout>
      </c:layout>
      <c:barChart>
        <c:barDir val="col"/>
        <c:grouping val="clustered"/>
        <c:varyColors val="0"/>
        <c:ser>
          <c:idx val="0"/>
          <c:order val="0"/>
          <c:tx>
            <c:strRef>
              <c:f>Analysis!$I$12</c:f>
              <c:strCache>
                <c:ptCount val="1"/>
                <c:pt idx="0">
                  <c:v>Total</c:v>
                </c:pt>
              </c:strCache>
            </c:strRef>
          </c:tx>
          <c:spPr>
            <a:solidFill>
              <a:srgbClr val="EC7C30"/>
            </a:solidFill>
            <a:ln>
              <a:noFill/>
            </a:ln>
            <a:effectLst/>
          </c:spPr>
          <c:invertIfNegative val="0"/>
          <c:cat>
            <c:strRef>
              <c:f>Analysis!$H$13:$H$14</c:f>
              <c:strCache>
                <c:ptCount val="2"/>
                <c:pt idx="0">
                  <c:v>kişi</c:v>
                </c:pt>
                <c:pt idx="1">
                  <c:v>qadın</c:v>
                </c:pt>
              </c:strCache>
            </c:strRef>
          </c:cat>
          <c:val>
            <c:numRef>
              <c:f>Analysis!$I$13:$I$14</c:f>
              <c:numCache>
                <c:formatCode>_("₼"* #,##0.00_);_("₼"* \(#,##0.00\);_("₼"* "-"??_);_(@_)</c:formatCode>
                <c:ptCount val="2"/>
                <c:pt idx="0">
                  <c:v>599.92424242424238</c:v>
                </c:pt>
                <c:pt idx="1">
                  <c:v>805.47962382445132</c:v>
                </c:pt>
              </c:numCache>
            </c:numRef>
          </c:val>
          <c:extLst>
            <c:ext xmlns:c16="http://schemas.microsoft.com/office/drawing/2014/chart" uri="{C3380CC4-5D6E-409C-BE32-E72D297353CC}">
              <c16:uniqueId val="{00000000-C64C-2B43-A77D-8B4888A87E79}"/>
            </c:ext>
          </c:extLst>
        </c:ser>
        <c:dLbls>
          <c:showLegendKey val="0"/>
          <c:showVal val="0"/>
          <c:showCatName val="0"/>
          <c:showSerName val="0"/>
          <c:showPercent val="0"/>
          <c:showBubbleSize val="0"/>
        </c:dLbls>
        <c:gapWidth val="219"/>
        <c:overlap val="-27"/>
        <c:axId val="214996463"/>
        <c:axId val="215017295"/>
      </c:barChart>
      <c:catAx>
        <c:axId val="21499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Palatino Linotype" panose="02040502050505030304" pitchFamily="18" charset="0"/>
                <a:ea typeface="+mn-ea"/>
                <a:cs typeface="+mn-cs"/>
              </a:defRPr>
            </a:pPr>
            <a:endParaRPr lang="en-AZ"/>
          </a:p>
        </c:txPr>
        <c:crossAx val="215017295"/>
        <c:crosses val="autoZero"/>
        <c:auto val="1"/>
        <c:lblAlgn val="ctr"/>
        <c:lblOffset val="100"/>
        <c:noMultiLvlLbl val="0"/>
      </c:catAx>
      <c:valAx>
        <c:axId val="215017295"/>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Palatino Linotype" panose="02040502050505030304" pitchFamily="18" charset="0"/>
                <a:ea typeface="+mn-ea"/>
                <a:cs typeface="+mn-cs"/>
              </a:defRPr>
            </a:pPr>
            <a:endParaRPr lang="en-AZ"/>
          </a:p>
        </c:txPr>
        <c:crossAx val="214996463"/>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AB293"/>
    </a:solidFill>
    <a:ln w="9525" cap="flat" cmpd="sng" algn="ctr">
      <a:solidFill>
        <a:srgbClr val="B07037"/>
      </a:solid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[Tabel1.xlsx]Analysis!PivotTable11</c:name>
    <c:fmtId val="2"/>
  </c:pivotSource>
  <c:chart>
    <c:title>
      <c:tx>
        <c:rich>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r>
              <a:rPr lang="en-US" sz="1800" b="1" i="0" u="none" strike="noStrike" baseline="0">
                <a:solidFill>
                  <a:schemeClr val="tx1"/>
                </a:solidFill>
                <a:effectLst/>
                <a:latin typeface="Palatino Linotype" panose="02040502050505030304" pitchFamily="18" charset="0"/>
              </a:rPr>
              <a:t>Staja görə ortalama əmək haqqı</a:t>
            </a:r>
            <a:endParaRPr lang="en-US" sz="1800" b="1">
              <a:solidFill>
                <a:schemeClr val="tx1"/>
              </a:solidFill>
              <a:latin typeface="Palatino Linotype" panose="0204050205050503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EC7C3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06679854273978"/>
          <c:y val="0.15331310852683028"/>
          <c:w val="0.87193320145726028"/>
          <c:h val="0.76800630644189394"/>
        </c:manualLayout>
      </c:layout>
      <c:lineChart>
        <c:grouping val="stacked"/>
        <c:varyColors val="0"/>
        <c:ser>
          <c:idx val="0"/>
          <c:order val="0"/>
          <c:tx>
            <c:strRef>
              <c:f>Analysis!$I$19</c:f>
              <c:strCache>
                <c:ptCount val="1"/>
                <c:pt idx="0">
                  <c:v>Total</c:v>
                </c:pt>
              </c:strCache>
            </c:strRef>
          </c:tx>
          <c:spPr>
            <a:ln w="28575" cap="rnd">
              <a:solidFill>
                <a:srgbClr val="EC7C30"/>
              </a:solidFill>
              <a:round/>
            </a:ln>
            <a:effectLst/>
          </c:spPr>
          <c:marker>
            <c:symbol val="none"/>
          </c:marker>
          <c:cat>
            <c:strRef>
              <c:f>Analysis!$H$20:$H$25</c:f>
              <c:strCache>
                <c:ptCount val="6"/>
                <c:pt idx="0">
                  <c:v>2 il</c:v>
                </c:pt>
                <c:pt idx="1">
                  <c:v>3 il</c:v>
                </c:pt>
                <c:pt idx="2">
                  <c:v>4 il</c:v>
                </c:pt>
                <c:pt idx="3">
                  <c:v>5 il</c:v>
                </c:pt>
                <c:pt idx="4">
                  <c:v>6 il</c:v>
                </c:pt>
                <c:pt idx="5">
                  <c:v>Işdən ayrılıb</c:v>
                </c:pt>
              </c:strCache>
            </c:strRef>
          </c:cat>
          <c:val>
            <c:numRef>
              <c:f>Analysis!$I$20:$I$25</c:f>
              <c:numCache>
                <c:formatCode>_("₼"* #,##0.00_);_("₼"* \(#,##0.00\);_("₼"* "-"??_);_(@_)</c:formatCode>
                <c:ptCount val="6"/>
                <c:pt idx="0">
                  <c:v>579.60101010101016</c:v>
                </c:pt>
                <c:pt idx="1">
                  <c:v>660.36994949494954</c:v>
                </c:pt>
                <c:pt idx="2">
                  <c:v>894.07575757575751</c:v>
                </c:pt>
                <c:pt idx="3">
                  <c:v>940.36225895316795</c:v>
                </c:pt>
                <c:pt idx="4">
                  <c:v>663.49999999999989</c:v>
                </c:pt>
                <c:pt idx="5">
                  <c:v>0</c:v>
                </c:pt>
              </c:numCache>
            </c:numRef>
          </c:val>
          <c:smooth val="0"/>
          <c:extLst>
            <c:ext xmlns:c16="http://schemas.microsoft.com/office/drawing/2014/chart" uri="{C3380CC4-5D6E-409C-BE32-E72D297353CC}">
              <c16:uniqueId val="{00000000-F1FE-ED4D-AA1A-FF1586EB9057}"/>
            </c:ext>
          </c:extLst>
        </c:ser>
        <c:dLbls>
          <c:showLegendKey val="0"/>
          <c:showVal val="0"/>
          <c:showCatName val="0"/>
          <c:showSerName val="0"/>
          <c:showPercent val="0"/>
          <c:showBubbleSize val="0"/>
        </c:dLbls>
        <c:smooth val="0"/>
        <c:axId val="215019983"/>
        <c:axId val="215021695"/>
      </c:lineChart>
      <c:catAx>
        <c:axId val="21501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alatino Linotype" panose="02040502050505030304" pitchFamily="18" charset="0"/>
                <a:ea typeface="+mn-ea"/>
                <a:cs typeface="+mn-cs"/>
              </a:defRPr>
            </a:pPr>
            <a:endParaRPr lang="en-AZ"/>
          </a:p>
        </c:txPr>
        <c:crossAx val="215021695"/>
        <c:crosses val="autoZero"/>
        <c:auto val="1"/>
        <c:lblAlgn val="ctr"/>
        <c:lblOffset val="100"/>
        <c:noMultiLvlLbl val="0"/>
      </c:catAx>
      <c:valAx>
        <c:axId val="215021695"/>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Palatino Linotype" panose="02040502050505030304" pitchFamily="18" charset="0"/>
                <a:ea typeface="+mn-ea"/>
                <a:cs typeface="+mn-cs"/>
              </a:defRPr>
            </a:pPr>
            <a:endParaRPr lang="en-AZ"/>
          </a:p>
        </c:txPr>
        <c:crossAx val="215019983"/>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CAB293"/>
    </a:solidFill>
    <a:ln w="9525" cap="flat" cmpd="sng" algn="ctr">
      <a:solidFill>
        <a:srgbClr val="B07037"/>
      </a:solid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[Tabel1.xlsx]Analysis!PivotTable5</c:name>
    <c:fmtId val="2"/>
  </c:pivotSource>
  <c:chart>
    <c:title>
      <c:tx>
        <c:rich>
          <a:bodyPr rot="0" spcFirstLastPara="1" vertOverflow="ellipsis" vert="horz" wrap="square" anchor="ctr" anchorCtr="1"/>
          <a:lstStyle/>
          <a:p>
            <a:pPr>
              <a:defRPr sz="2000" b="1" i="0" u="none" strike="noStrike" kern="1200" spc="0" baseline="0">
                <a:solidFill>
                  <a:schemeClr val="tx1"/>
                </a:solidFill>
                <a:latin typeface="Palatino Linotype" panose="02040502050505030304" pitchFamily="18" charset="0"/>
                <a:ea typeface="+mn-ea"/>
                <a:cs typeface="+mn-cs"/>
              </a:defRPr>
            </a:pPr>
            <a:r>
              <a:rPr lang="en-US" sz="2000" b="1" i="0" u="none" strike="noStrike" baseline="0">
                <a:solidFill>
                  <a:schemeClr val="tx1"/>
                </a:solidFill>
                <a:effectLst/>
                <a:latin typeface="Palatino Linotype" panose="02040502050505030304" pitchFamily="18" charset="0"/>
              </a:rPr>
              <a:t>Staja görə işçi sayı</a:t>
            </a:r>
            <a:endParaRPr lang="en-US" sz="2000" b="1">
              <a:solidFill>
                <a:schemeClr val="tx1"/>
              </a:solidFill>
              <a:latin typeface="Palatino Linotype" panose="02040502050505030304" pitchFamily="18" charset="0"/>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Palatino Linotype" panose="020405020505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C7C3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AZ"/>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749122185309298E-2"/>
          <c:y val="0.14531220768234521"/>
          <c:w val="0.94958655198719921"/>
          <c:h val="0.71309977745823994"/>
        </c:manualLayout>
      </c:layout>
      <c:barChart>
        <c:barDir val="col"/>
        <c:grouping val="clustered"/>
        <c:varyColors val="0"/>
        <c:ser>
          <c:idx val="0"/>
          <c:order val="0"/>
          <c:tx>
            <c:strRef>
              <c:f>Analysis!$B$9</c:f>
              <c:strCache>
                <c:ptCount val="1"/>
                <c:pt idx="0">
                  <c:v>Total</c:v>
                </c:pt>
              </c:strCache>
            </c:strRef>
          </c:tx>
          <c:spPr>
            <a:solidFill>
              <a:srgbClr val="EC7C3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A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Analysis!$A$10:$A$15</c:f>
              <c:strCache>
                <c:ptCount val="6"/>
                <c:pt idx="0">
                  <c:v>2 il</c:v>
                </c:pt>
                <c:pt idx="1">
                  <c:v>3 il</c:v>
                </c:pt>
                <c:pt idx="2">
                  <c:v>4 il</c:v>
                </c:pt>
                <c:pt idx="3">
                  <c:v>5 il</c:v>
                </c:pt>
                <c:pt idx="4">
                  <c:v>6 il</c:v>
                </c:pt>
                <c:pt idx="5">
                  <c:v>Işdən ayrılıb</c:v>
                </c:pt>
              </c:strCache>
            </c:strRef>
          </c:cat>
          <c:val>
            <c:numRef>
              <c:f>Analysis!$B$10:$B$15</c:f>
              <c:numCache>
                <c:formatCode>General</c:formatCode>
                <c:ptCount val="6"/>
                <c:pt idx="0">
                  <c:v>3</c:v>
                </c:pt>
                <c:pt idx="1">
                  <c:v>12</c:v>
                </c:pt>
                <c:pt idx="2">
                  <c:v>16</c:v>
                </c:pt>
                <c:pt idx="3">
                  <c:v>11</c:v>
                </c:pt>
                <c:pt idx="4">
                  <c:v>7</c:v>
                </c:pt>
                <c:pt idx="5">
                  <c:v>6</c:v>
                </c:pt>
              </c:numCache>
            </c:numRef>
          </c:val>
          <c:extLst>
            <c:ext xmlns:c16="http://schemas.microsoft.com/office/drawing/2014/chart" uri="{C3380CC4-5D6E-409C-BE32-E72D297353CC}">
              <c16:uniqueId val="{00000000-1310-8446-B8D0-464800006064}"/>
            </c:ext>
          </c:extLst>
        </c:ser>
        <c:dLbls>
          <c:showLegendKey val="0"/>
          <c:showVal val="0"/>
          <c:showCatName val="0"/>
          <c:showSerName val="0"/>
          <c:showPercent val="0"/>
          <c:showBubbleSize val="0"/>
        </c:dLbls>
        <c:gapWidth val="219"/>
        <c:overlap val="-27"/>
        <c:axId val="214992287"/>
        <c:axId val="1544372895"/>
      </c:barChart>
      <c:catAx>
        <c:axId val="21499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Palatino Linotype" panose="02040502050505030304" pitchFamily="18" charset="0"/>
                <a:ea typeface="+mn-ea"/>
                <a:cs typeface="+mn-cs"/>
              </a:defRPr>
            </a:pPr>
            <a:endParaRPr lang="en-AZ"/>
          </a:p>
        </c:txPr>
        <c:crossAx val="1544372895"/>
        <c:crosses val="autoZero"/>
        <c:auto val="1"/>
        <c:lblAlgn val="ctr"/>
        <c:lblOffset val="100"/>
        <c:noMultiLvlLbl val="0"/>
      </c:catAx>
      <c:valAx>
        <c:axId val="1544372895"/>
        <c:scaling>
          <c:orientation val="minMax"/>
        </c:scaling>
        <c:delete val="1"/>
        <c:axPos val="l"/>
        <c:numFmt formatCode="General" sourceLinked="1"/>
        <c:majorTickMark val="none"/>
        <c:minorTickMark val="none"/>
        <c:tickLblPos val="nextTo"/>
        <c:crossAx val="2149922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AB293"/>
    </a:solidFill>
    <a:ln w="9525" cap="flat" cmpd="sng" algn="ctr">
      <a:solidFill>
        <a:srgbClr val="B07037"/>
      </a:solid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[Tabel1.xlsx]Analysis!PivotTable7</c:name>
    <c:fmtId val="2"/>
  </c:pivotSource>
  <c:chart>
    <c:title>
      <c:tx>
        <c:rich>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r>
              <a:rPr lang="en-US" sz="1800" b="1" i="0" u="none" strike="noStrike" baseline="0">
                <a:solidFill>
                  <a:schemeClr val="tx1"/>
                </a:solidFill>
                <a:effectLst/>
                <a:latin typeface="Palatino Linotype" panose="02040502050505030304" pitchFamily="18" charset="0"/>
              </a:rPr>
              <a:t>Maaş aralığına görə işçi sayı</a:t>
            </a:r>
            <a:endParaRPr lang="en-US" sz="1800" b="1">
              <a:solidFill>
                <a:schemeClr val="tx1"/>
              </a:solidFill>
              <a:latin typeface="Palatino Linotype" panose="0204050205050503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Palatino Linotype" panose="020405020505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C7C3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77569200901001E-2"/>
          <c:y val="0.16637299139048536"/>
          <c:w val="0.91930256527615484"/>
          <c:h val="0.65425970372396547"/>
        </c:manualLayout>
      </c:layout>
      <c:barChart>
        <c:barDir val="col"/>
        <c:grouping val="clustered"/>
        <c:varyColors val="0"/>
        <c:ser>
          <c:idx val="0"/>
          <c:order val="0"/>
          <c:tx>
            <c:strRef>
              <c:f>Analysis!$F$15</c:f>
              <c:strCache>
                <c:ptCount val="1"/>
                <c:pt idx="0">
                  <c:v>Total</c:v>
                </c:pt>
              </c:strCache>
            </c:strRef>
          </c:tx>
          <c:spPr>
            <a:solidFill>
              <a:srgbClr val="EC7C30"/>
            </a:solidFill>
            <a:ln>
              <a:noFill/>
            </a:ln>
            <a:effectLst/>
          </c:spPr>
          <c:invertIfNegative val="0"/>
          <c:cat>
            <c:strRef>
              <c:f>Analysis!$E$16:$E$25</c:f>
              <c:strCache>
                <c:ptCount val="10"/>
                <c:pt idx="0">
                  <c:v>0-100</c:v>
                </c:pt>
                <c:pt idx="1">
                  <c:v>400-500</c:v>
                </c:pt>
                <c:pt idx="2">
                  <c:v>500-600</c:v>
                </c:pt>
                <c:pt idx="3">
                  <c:v>600-700</c:v>
                </c:pt>
                <c:pt idx="4">
                  <c:v>900-1000</c:v>
                </c:pt>
                <c:pt idx="5">
                  <c:v>1000-1100</c:v>
                </c:pt>
                <c:pt idx="6">
                  <c:v>1100-1200</c:v>
                </c:pt>
                <c:pt idx="7">
                  <c:v>1200-1300</c:v>
                </c:pt>
                <c:pt idx="8">
                  <c:v>1400-1500</c:v>
                </c:pt>
                <c:pt idx="9">
                  <c:v>1500-1600</c:v>
                </c:pt>
              </c:strCache>
            </c:strRef>
          </c:cat>
          <c:val>
            <c:numRef>
              <c:f>Analysis!$F$16:$F$25</c:f>
              <c:numCache>
                <c:formatCode>General</c:formatCode>
                <c:ptCount val="10"/>
                <c:pt idx="0">
                  <c:v>6</c:v>
                </c:pt>
                <c:pt idx="1">
                  <c:v>13</c:v>
                </c:pt>
                <c:pt idx="2">
                  <c:v>9</c:v>
                </c:pt>
                <c:pt idx="3">
                  <c:v>9</c:v>
                </c:pt>
                <c:pt idx="4">
                  <c:v>4</c:v>
                </c:pt>
                <c:pt idx="5">
                  <c:v>1</c:v>
                </c:pt>
                <c:pt idx="6">
                  <c:v>5</c:v>
                </c:pt>
                <c:pt idx="7">
                  <c:v>1</c:v>
                </c:pt>
                <c:pt idx="8">
                  <c:v>3</c:v>
                </c:pt>
                <c:pt idx="9">
                  <c:v>4</c:v>
                </c:pt>
              </c:numCache>
            </c:numRef>
          </c:val>
          <c:extLst>
            <c:ext xmlns:c16="http://schemas.microsoft.com/office/drawing/2014/chart" uri="{C3380CC4-5D6E-409C-BE32-E72D297353CC}">
              <c16:uniqueId val="{00000000-3024-7249-86C7-C53DC83DCA65}"/>
            </c:ext>
          </c:extLst>
        </c:ser>
        <c:dLbls>
          <c:showLegendKey val="0"/>
          <c:showVal val="0"/>
          <c:showCatName val="0"/>
          <c:showSerName val="0"/>
          <c:showPercent val="0"/>
          <c:showBubbleSize val="0"/>
        </c:dLbls>
        <c:gapWidth val="219"/>
        <c:overlap val="-27"/>
        <c:axId val="218900096"/>
        <c:axId val="218512384"/>
      </c:barChart>
      <c:catAx>
        <c:axId val="21890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alatino Linotype" panose="02040502050505030304" pitchFamily="18" charset="0"/>
                <a:ea typeface="+mn-ea"/>
                <a:cs typeface="+mn-cs"/>
              </a:defRPr>
            </a:pPr>
            <a:endParaRPr lang="en-AZ"/>
          </a:p>
        </c:txPr>
        <c:crossAx val="218512384"/>
        <c:crosses val="autoZero"/>
        <c:auto val="1"/>
        <c:lblAlgn val="ctr"/>
        <c:lblOffset val="100"/>
        <c:noMultiLvlLbl val="0"/>
      </c:catAx>
      <c:valAx>
        <c:axId val="218512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AZ"/>
          </a:p>
        </c:txPr>
        <c:crossAx val="2189000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AB293"/>
    </a:solidFill>
    <a:ln w="9525" cap="flat" cmpd="sng" algn="ctr">
      <a:solidFill>
        <a:srgbClr val="B07037"/>
      </a:solidFill>
      <a:round/>
    </a:ln>
    <a:effectLst/>
  </c:spPr>
  <c:txPr>
    <a:bodyPr/>
    <a:lstStyle/>
    <a:p>
      <a:pPr>
        <a:defRPr/>
      </a:pPr>
      <a:endParaRPr lang="en-AZ"/>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[Tabel1.xlsx]Analysis!PivotTable8</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Palatino Linotype" panose="02040502050505030304" pitchFamily="18" charset="0"/>
                <a:ea typeface="+mn-ea"/>
                <a:cs typeface="+mn-cs"/>
              </a:defRPr>
            </a:pPr>
            <a:r>
              <a:rPr lang="en-US" sz="1600" b="1" i="0" u="none" strike="noStrike" baseline="0">
                <a:solidFill>
                  <a:schemeClr val="tx1"/>
                </a:solidFill>
                <a:effectLst/>
                <a:latin typeface="Palatino Linotype" panose="02040502050505030304" pitchFamily="18" charset="0"/>
              </a:rPr>
              <a:t>Maaş növünə görə işçi sayı</a:t>
            </a:r>
            <a:endParaRPr lang="en-US" sz="1600" b="1">
              <a:solidFill>
                <a:schemeClr val="tx1"/>
              </a:solidFill>
              <a:latin typeface="Palatino Linotype" panose="02040502050505030304" pitchFamily="18" charset="0"/>
            </a:endParaRPr>
          </a:p>
        </c:rich>
      </c:tx>
      <c:layout>
        <c:manualLayout>
          <c:xMode val="edge"/>
          <c:yMode val="edge"/>
          <c:x val="0.2655465758785146"/>
          <c:y val="3.298390429992868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Palatino Linotype" panose="02040502050505030304"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EFB8A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AZ"/>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rgbClr val="C26626"/>
          </a:solidFill>
          <a:ln w="19050">
            <a:noFill/>
          </a:ln>
          <a:effectLst/>
        </c:spPr>
        <c:dLbl>
          <c:idx val="0"/>
          <c:layout>
            <c:manualLayout>
              <c:x val="-0.22345416619624753"/>
              <c:y val="-0.16002220940957698"/>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solidFill>
                  <a:latin typeface="Palatino Linotype" panose="02040502050505030304" pitchFamily="18" charset="0"/>
                  <a:ea typeface="+mn-ea"/>
                  <a:cs typeface="+mn-cs"/>
                </a:defRPr>
              </a:pPr>
              <a:endParaRPr lang="en-AZ"/>
            </a:p>
          </c:txPr>
          <c:showLegendKey val="0"/>
          <c:showVal val="1"/>
          <c:showCatName val="1"/>
          <c:showSerName val="0"/>
          <c:showPercent val="0"/>
          <c:showBubbleSize val="0"/>
          <c:extLst>
            <c:ext xmlns:c15="http://schemas.microsoft.com/office/drawing/2012/chart" uri="{CE6537A1-D6FC-4f65-9D91-7224C49458BB}">
              <c15:layout>
                <c:manualLayout>
                  <c:w val="0.2460158696579112"/>
                  <c:h val="0.33598169226351204"/>
                </c:manualLayout>
              </c15:layout>
            </c:ext>
          </c:extLst>
        </c:dLbl>
      </c:pivotFmt>
      <c:pivotFmt>
        <c:idx val="6"/>
        <c:spPr>
          <a:solidFill>
            <a:srgbClr val="EFB8A1"/>
          </a:solidFill>
          <a:ln w="19050">
            <a:noFill/>
          </a:ln>
          <a:effectLst/>
        </c:spPr>
        <c:dLbl>
          <c:idx val="0"/>
          <c:layout>
            <c:manualLayout>
              <c:x val="0.22301396350132138"/>
              <c:y val="0.11909341383038481"/>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solidFill>
                  <a:latin typeface="Palatino Linotype" panose="02040502050505030304" pitchFamily="18" charset="0"/>
                  <a:ea typeface="+mn-ea"/>
                  <a:cs typeface="+mn-cs"/>
                </a:defRPr>
              </a:pPr>
              <a:endParaRPr lang="en-AZ"/>
            </a:p>
          </c:txPr>
          <c:showLegendKey val="0"/>
          <c:showVal val="1"/>
          <c:showCatName val="1"/>
          <c:showSerName val="0"/>
          <c:showPercent val="0"/>
          <c:showBubbleSize val="0"/>
          <c:extLst>
            <c:ext xmlns:c15="http://schemas.microsoft.com/office/drawing/2012/chart" uri="{CE6537A1-D6FC-4f65-9D91-7224C49458BB}">
              <c15:layout>
                <c:manualLayout>
                  <c:w val="0.2432172503334952"/>
                  <c:h val="0.20363461106077571"/>
                </c:manualLayout>
              </c15:layout>
            </c:ext>
          </c:extLst>
        </c:dLbl>
      </c:pivotFmt>
    </c:pivotFmts>
    <c:plotArea>
      <c:layout>
        <c:manualLayout>
          <c:layoutTarget val="inner"/>
          <c:xMode val="edge"/>
          <c:yMode val="edge"/>
          <c:x val="0.29371406774254721"/>
          <c:y val="0.17011977349815638"/>
          <c:w val="0.48903998325125203"/>
          <c:h val="0.77333639055910874"/>
        </c:manualLayout>
      </c:layout>
      <c:pieChart>
        <c:varyColors val="1"/>
        <c:ser>
          <c:idx val="0"/>
          <c:order val="0"/>
          <c:tx>
            <c:strRef>
              <c:f>Analysis!$I$3</c:f>
              <c:strCache>
                <c:ptCount val="1"/>
                <c:pt idx="0">
                  <c:v>Total</c:v>
                </c:pt>
              </c:strCache>
            </c:strRef>
          </c:tx>
          <c:spPr>
            <a:solidFill>
              <a:srgbClr val="EFB8A1"/>
            </a:solidFill>
            <a:ln>
              <a:noFill/>
            </a:ln>
          </c:spPr>
          <c:dPt>
            <c:idx val="0"/>
            <c:bubble3D val="0"/>
            <c:spPr>
              <a:solidFill>
                <a:srgbClr val="C26626"/>
              </a:solidFill>
              <a:ln w="19050">
                <a:noFill/>
              </a:ln>
              <a:effectLst/>
            </c:spPr>
            <c:extLst>
              <c:ext xmlns:c16="http://schemas.microsoft.com/office/drawing/2014/chart" uri="{C3380CC4-5D6E-409C-BE32-E72D297353CC}">
                <c16:uniqueId val="{00000001-14D5-1447-9B3D-4BD77E804B88}"/>
              </c:ext>
            </c:extLst>
          </c:dPt>
          <c:dPt>
            <c:idx val="1"/>
            <c:bubble3D val="0"/>
            <c:spPr>
              <a:solidFill>
                <a:srgbClr val="EFB8A1"/>
              </a:solidFill>
              <a:ln w="19050">
                <a:noFill/>
              </a:ln>
              <a:effectLst/>
            </c:spPr>
            <c:extLst>
              <c:ext xmlns:c16="http://schemas.microsoft.com/office/drawing/2014/chart" uri="{C3380CC4-5D6E-409C-BE32-E72D297353CC}">
                <c16:uniqueId val="{00000003-14D5-1447-9B3D-4BD77E804B88}"/>
              </c:ext>
            </c:extLst>
          </c:dPt>
          <c:dLbls>
            <c:dLbl>
              <c:idx val="0"/>
              <c:layout>
                <c:manualLayout>
                  <c:x val="-0.22345416619624753"/>
                  <c:y val="-0.16002220940957698"/>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solidFill>
                      <a:latin typeface="Palatino Linotype" panose="02040502050505030304" pitchFamily="18" charset="0"/>
                      <a:ea typeface="+mn-ea"/>
                      <a:cs typeface="+mn-cs"/>
                    </a:defRPr>
                  </a:pPr>
                  <a:endParaRPr lang="en-AZ"/>
                </a:p>
              </c:txPr>
              <c:showLegendKey val="0"/>
              <c:showVal val="1"/>
              <c:showCatName val="1"/>
              <c:showSerName val="0"/>
              <c:showPercent val="0"/>
              <c:showBubbleSize val="0"/>
              <c:extLst>
                <c:ext xmlns:c15="http://schemas.microsoft.com/office/drawing/2012/chart" uri="{CE6537A1-D6FC-4f65-9D91-7224C49458BB}">
                  <c15:layout>
                    <c:manualLayout>
                      <c:w val="0.2460158696579112"/>
                      <c:h val="0.33598169226351204"/>
                    </c:manualLayout>
                  </c15:layout>
                </c:ext>
                <c:ext xmlns:c16="http://schemas.microsoft.com/office/drawing/2014/chart" uri="{C3380CC4-5D6E-409C-BE32-E72D297353CC}">
                  <c16:uniqueId val="{00000001-14D5-1447-9B3D-4BD77E804B88}"/>
                </c:ext>
              </c:extLst>
            </c:dLbl>
            <c:dLbl>
              <c:idx val="1"/>
              <c:layout>
                <c:manualLayout>
                  <c:x val="0.22301396350132138"/>
                  <c:y val="0.11909341383038481"/>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solidFill>
                      <a:latin typeface="Palatino Linotype" panose="02040502050505030304" pitchFamily="18" charset="0"/>
                      <a:ea typeface="+mn-ea"/>
                      <a:cs typeface="+mn-cs"/>
                    </a:defRPr>
                  </a:pPr>
                  <a:endParaRPr lang="en-AZ"/>
                </a:p>
              </c:txPr>
              <c:showLegendKey val="0"/>
              <c:showVal val="1"/>
              <c:showCatName val="1"/>
              <c:showSerName val="0"/>
              <c:showPercent val="0"/>
              <c:showBubbleSize val="0"/>
              <c:extLst>
                <c:ext xmlns:c15="http://schemas.microsoft.com/office/drawing/2012/chart" uri="{CE6537A1-D6FC-4f65-9D91-7224C49458BB}">
                  <c15:layout>
                    <c:manualLayout>
                      <c:w val="0.2432172503334952"/>
                      <c:h val="0.20363461106077571"/>
                    </c:manualLayout>
                  </c15:layout>
                </c:ext>
                <c:ext xmlns:c16="http://schemas.microsoft.com/office/drawing/2014/chart" uri="{C3380CC4-5D6E-409C-BE32-E72D297353CC}">
                  <c16:uniqueId val="{00000003-14D5-1447-9B3D-4BD77E804B8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AZ"/>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Analysis!$H$4:$H$5</c:f>
              <c:strCache>
                <c:ptCount val="2"/>
                <c:pt idx="0">
                  <c:v>Günlük Maaş</c:v>
                </c:pt>
                <c:pt idx="1">
                  <c:v>Standart Maaş</c:v>
                </c:pt>
              </c:strCache>
            </c:strRef>
          </c:cat>
          <c:val>
            <c:numRef>
              <c:f>Analysis!$I$4:$I$5</c:f>
              <c:numCache>
                <c:formatCode>General</c:formatCode>
                <c:ptCount val="2"/>
                <c:pt idx="0">
                  <c:v>34</c:v>
                </c:pt>
                <c:pt idx="1">
                  <c:v>21</c:v>
                </c:pt>
              </c:numCache>
            </c:numRef>
          </c:val>
          <c:extLst>
            <c:ext xmlns:c16="http://schemas.microsoft.com/office/drawing/2014/chart" uri="{C3380CC4-5D6E-409C-BE32-E72D297353CC}">
              <c16:uniqueId val="{00000004-14D5-1447-9B3D-4BD77E804B8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C8B192"/>
    </a:solidFill>
    <a:ln w="9525" cap="flat" cmpd="sng" algn="ctr">
      <a:solidFill>
        <a:srgbClr val="B07037"/>
      </a:solidFill>
      <a:round/>
    </a:ln>
    <a:effectLst/>
    <a:scene3d>
      <a:camera prst="orthographicFront"/>
      <a:lightRig rig="threePt" dir="t"/>
    </a:scene3d>
    <a:sp3d/>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6.sv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sv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75452</xdr:colOff>
      <xdr:row>1</xdr:row>
      <xdr:rowOff>101600</xdr:rowOff>
    </xdr:from>
    <xdr:to>
      <xdr:col>4</xdr:col>
      <xdr:colOff>1930400</xdr:colOff>
      <xdr:row>15</xdr:row>
      <xdr:rowOff>128116</xdr:rowOff>
    </xdr:to>
    <mc:AlternateContent xmlns:mc="http://schemas.openxmlformats.org/markup-compatibility/2006" xmlns:sle15="http://schemas.microsoft.com/office/drawing/2012/slicer">
      <mc:Choice Requires="sle15">
        <xdr:graphicFrame macro="">
          <xdr:nvGraphicFramePr>
            <xdr:cNvPr id="2" name="Column3">
              <a:extLst>
                <a:ext uri="{FF2B5EF4-FFF2-40B4-BE49-F238E27FC236}">
                  <a16:creationId xmlns:a16="http://schemas.microsoft.com/office/drawing/2014/main" id="{035F2C8F-14B9-7780-7ACD-168DB144A257}"/>
                </a:ext>
              </a:extLst>
            </xdr:cNvPr>
            <xdr:cNvGraphicFramePr/>
          </xdr:nvGraphicFramePr>
          <xdr:xfrm>
            <a:off x="0" y="0"/>
            <a:ext cx="0" cy="0"/>
          </xdr:xfrm>
          <a:graphic>
            <a:graphicData uri="http://schemas.microsoft.com/office/drawing/2010/slicer">
              <sle:slicer xmlns:sle="http://schemas.microsoft.com/office/drawing/2010/slicer" name="Column3"/>
            </a:graphicData>
          </a:graphic>
        </xdr:graphicFrame>
      </mc:Choice>
      <mc:Fallback xmlns="">
        <xdr:sp macro="" textlink="">
          <xdr:nvSpPr>
            <xdr:cNvPr id="0" name=""/>
            <xdr:cNvSpPr>
              <a:spLocks noTextEdit="1"/>
            </xdr:cNvSpPr>
          </xdr:nvSpPr>
          <xdr:spPr>
            <a:xfrm>
              <a:off x="75452" y="313267"/>
              <a:ext cx="12461800" cy="29898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1992480</xdr:colOff>
      <xdr:row>1</xdr:row>
      <xdr:rowOff>69644</xdr:rowOff>
    </xdr:from>
    <xdr:to>
      <xdr:col>6</xdr:col>
      <xdr:colOff>409725</xdr:colOff>
      <xdr:row>4</xdr:row>
      <xdr:rowOff>161311</xdr:rowOff>
    </xdr:to>
    <mc:AlternateContent xmlns:mc="http://schemas.openxmlformats.org/markup-compatibility/2006" xmlns:sle15="http://schemas.microsoft.com/office/drawing/2012/slicer">
      <mc:Choice Requires="sle15">
        <xdr:graphicFrame macro="">
          <xdr:nvGraphicFramePr>
            <xdr:cNvPr id="3" name="müqavilə forması">
              <a:extLst>
                <a:ext uri="{FF2B5EF4-FFF2-40B4-BE49-F238E27FC236}">
                  <a16:creationId xmlns:a16="http://schemas.microsoft.com/office/drawing/2014/main" id="{2DA43419-4089-F0C6-6650-F03BC841F1B4}"/>
                </a:ext>
              </a:extLst>
            </xdr:cNvPr>
            <xdr:cNvGraphicFramePr/>
          </xdr:nvGraphicFramePr>
          <xdr:xfrm>
            <a:off x="0" y="0"/>
            <a:ext cx="0" cy="0"/>
          </xdr:xfrm>
          <a:graphic>
            <a:graphicData uri="http://schemas.microsoft.com/office/drawing/2010/slicer">
              <sle:slicer xmlns:sle="http://schemas.microsoft.com/office/drawing/2010/slicer" name="müqavilə forması"/>
            </a:graphicData>
          </a:graphic>
        </xdr:graphicFrame>
      </mc:Choice>
      <mc:Fallback xmlns="">
        <xdr:sp macro="" textlink="">
          <xdr:nvSpPr>
            <xdr:cNvPr id="0" name=""/>
            <xdr:cNvSpPr>
              <a:spLocks noTextEdit="1"/>
            </xdr:cNvSpPr>
          </xdr:nvSpPr>
          <xdr:spPr>
            <a:xfrm>
              <a:off x="12599332" y="281311"/>
              <a:ext cx="2744652" cy="72666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1974562</xdr:colOff>
      <xdr:row>12</xdr:row>
      <xdr:rowOff>35429</xdr:rowOff>
    </xdr:from>
    <xdr:to>
      <xdr:col>6</xdr:col>
      <xdr:colOff>429970</xdr:colOff>
      <xdr:row>15</xdr:row>
      <xdr:rowOff>119360</xdr:rowOff>
    </xdr:to>
    <mc:AlternateContent xmlns:mc="http://schemas.openxmlformats.org/markup-compatibility/2006" xmlns:sle15="http://schemas.microsoft.com/office/drawing/2012/slicer">
      <mc:Choice Requires="sle15">
        <xdr:graphicFrame macro="">
          <xdr:nvGraphicFramePr>
            <xdr:cNvPr id="6" name="Cinsi">
              <a:extLst>
                <a:ext uri="{FF2B5EF4-FFF2-40B4-BE49-F238E27FC236}">
                  <a16:creationId xmlns:a16="http://schemas.microsoft.com/office/drawing/2014/main" id="{22FF3543-7AFA-BFC8-111F-8203658520C2}"/>
                </a:ext>
              </a:extLst>
            </xdr:cNvPr>
            <xdr:cNvGraphicFramePr/>
          </xdr:nvGraphicFramePr>
          <xdr:xfrm>
            <a:off x="0" y="0"/>
            <a:ext cx="0" cy="0"/>
          </xdr:xfrm>
          <a:graphic>
            <a:graphicData uri="http://schemas.microsoft.com/office/drawing/2010/slicer">
              <sle:slicer xmlns:sle="http://schemas.microsoft.com/office/drawing/2010/slicer" name="Cinsi"/>
            </a:graphicData>
          </a:graphic>
        </xdr:graphicFrame>
      </mc:Choice>
      <mc:Fallback xmlns="">
        <xdr:sp macro="" textlink="">
          <xdr:nvSpPr>
            <xdr:cNvPr id="0" name=""/>
            <xdr:cNvSpPr>
              <a:spLocks noTextEdit="1"/>
            </xdr:cNvSpPr>
          </xdr:nvSpPr>
          <xdr:spPr>
            <a:xfrm>
              <a:off x="12581414" y="2575429"/>
              <a:ext cx="2782815" cy="7189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1985385</xdr:colOff>
      <xdr:row>5</xdr:row>
      <xdr:rowOff>80090</xdr:rowOff>
    </xdr:from>
    <xdr:to>
      <xdr:col>6</xdr:col>
      <xdr:colOff>418528</xdr:colOff>
      <xdr:row>11</xdr:row>
      <xdr:rowOff>145615</xdr:rowOff>
    </xdr:to>
    <mc:AlternateContent xmlns:mc="http://schemas.openxmlformats.org/markup-compatibility/2006" xmlns:sle15="http://schemas.microsoft.com/office/drawing/2012/slicer">
      <mc:Choice Requires="sle15">
        <xdr:graphicFrame macro="">
          <xdr:nvGraphicFramePr>
            <xdr:cNvPr id="9" name="İşlədiyi Gün">
              <a:extLst>
                <a:ext uri="{FF2B5EF4-FFF2-40B4-BE49-F238E27FC236}">
                  <a16:creationId xmlns:a16="http://schemas.microsoft.com/office/drawing/2014/main" id="{B5C24321-05D0-E499-2770-D087C806690A}"/>
                </a:ext>
              </a:extLst>
            </xdr:cNvPr>
            <xdr:cNvGraphicFramePr/>
          </xdr:nvGraphicFramePr>
          <xdr:xfrm>
            <a:off x="0" y="0"/>
            <a:ext cx="0" cy="0"/>
          </xdr:xfrm>
          <a:graphic>
            <a:graphicData uri="http://schemas.microsoft.com/office/drawing/2010/slicer">
              <sle:slicer xmlns:sle="http://schemas.microsoft.com/office/drawing/2010/slicer" name="İşlədiyi Gün"/>
            </a:graphicData>
          </a:graphic>
        </xdr:graphicFrame>
      </mc:Choice>
      <mc:Fallback xmlns="">
        <xdr:sp macro="" textlink="">
          <xdr:nvSpPr>
            <xdr:cNvPr id="0" name=""/>
            <xdr:cNvSpPr>
              <a:spLocks noTextEdit="1"/>
            </xdr:cNvSpPr>
          </xdr:nvSpPr>
          <xdr:spPr>
            <a:xfrm>
              <a:off x="12592237" y="1138423"/>
              <a:ext cx="2760550" cy="1335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50800</xdr:colOff>
      <xdr:row>40</xdr:row>
      <xdr:rowOff>106830</xdr:rowOff>
    </xdr:from>
    <xdr:to>
      <xdr:col>11</xdr:col>
      <xdr:colOff>365502</xdr:colOff>
      <xdr:row>58</xdr:row>
      <xdr:rowOff>15688</xdr:rowOff>
    </xdr:to>
    <xdr:graphicFrame macro="">
      <xdr:nvGraphicFramePr>
        <xdr:cNvPr id="2" name="Chart 1">
          <a:extLst>
            <a:ext uri="{FF2B5EF4-FFF2-40B4-BE49-F238E27FC236}">
              <a16:creationId xmlns:a16="http://schemas.microsoft.com/office/drawing/2014/main" id="{30AED99E-85F9-7245-8486-73BAF6E9E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153339</xdr:colOff>
      <xdr:row>22</xdr:row>
      <xdr:rowOff>44980</xdr:rowOff>
    </xdr:from>
    <xdr:to>
      <xdr:col>10</xdr:col>
      <xdr:colOff>726828</xdr:colOff>
      <xdr:row>39</xdr:row>
      <xdr:rowOff>198603</xdr:rowOff>
    </xdr:to>
    <xdr:graphicFrame macro="">
      <xdr:nvGraphicFramePr>
        <xdr:cNvPr id="3" name="Chart 2">
          <a:extLst>
            <a:ext uri="{FF2B5EF4-FFF2-40B4-BE49-F238E27FC236}">
              <a16:creationId xmlns:a16="http://schemas.microsoft.com/office/drawing/2014/main" id="{928A1565-E351-2C45-A232-4801B86A3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714936</xdr:colOff>
      <xdr:row>40</xdr:row>
      <xdr:rowOff>22411</xdr:rowOff>
    </xdr:from>
    <xdr:to>
      <xdr:col>33</xdr:col>
      <xdr:colOff>437030</xdr:colOff>
      <xdr:row>58</xdr:row>
      <xdr:rowOff>12355</xdr:rowOff>
    </xdr:to>
    <xdr:graphicFrame macro="">
      <xdr:nvGraphicFramePr>
        <xdr:cNvPr id="4" name="Chart 3">
          <a:extLst>
            <a:ext uri="{FF2B5EF4-FFF2-40B4-BE49-F238E27FC236}">
              <a16:creationId xmlns:a16="http://schemas.microsoft.com/office/drawing/2014/main" id="{A43C7163-E833-3E4D-80EE-179005E9A5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14891</xdr:colOff>
      <xdr:row>22</xdr:row>
      <xdr:rowOff>73571</xdr:rowOff>
    </xdr:from>
    <xdr:to>
      <xdr:col>19</xdr:col>
      <xdr:colOff>737477</xdr:colOff>
      <xdr:row>39</xdr:row>
      <xdr:rowOff>167289</xdr:rowOff>
    </xdr:to>
    <xdr:graphicFrame macro="">
      <xdr:nvGraphicFramePr>
        <xdr:cNvPr id="5" name="Chart 4">
          <a:extLst>
            <a:ext uri="{FF2B5EF4-FFF2-40B4-BE49-F238E27FC236}">
              <a16:creationId xmlns:a16="http://schemas.microsoft.com/office/drawing/2014/main" id="{8EB14642-CB53-474E-819B-4004DE16B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725433</xdr:colOff>
      <xdr:row>40</xdr:row>
      <xdr:rowOff>95281</xdr:rowOff>
    </xdr:from>
    <xdr:to>
      <xdr:col>25</xdr:col>
      <xdr:colOff>517167</xdr:colOff>
      <xdr:row>58</xdr:row>
      <xdr:rowOff>56203</xdr:rowOff>
    </xdr:to>
    <xdr:graphicFrame macro="">
      <xdr:nvGraphicFramePr>
        <xdr:cNvPr id="6" name="Chart 5">
          <a:extLst>
            <a:ext uri="{FF2B5EF4-FFF2-40B4-BE49-F238E27FC236}">
              <a16:creationId xmlns:a16="http://schemas.microsoft.com/office/drawing/2014/main" id="{F2BDD4C4-0535-0149-A88B-395CF5350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113394</xdr:colOff>
      <xdr:row>22</xdr:row>
      <xdr:rowOff>80661</xdr:rowOff>
    </xdr:from>
    <xdr:to>
      <xdr:col>31</xdr:col>
      <xdr:colOff>759972</xdr:colOff>
      <xdr:row>39</xdr:row>
      <xdr:rowOff>200478</xdr:rowOff>
    </xdr:to>
    <xdr:graphicFrame macro="">
      <xdr:nvGraphicFramePr>
        <xdr:cNvPr id="7" name="Chart 6">
          <a:extLst>
            <a:ext uri="{FF2B5EF4-FFF2-40B4-BE49-F238E27FC236}">
              <a16:creationId xmlns:a16="http://schemas.microsoft.com/office/drawing/2014/main" id="{1EBEA0B9-0F54-9E48-A2B0-DCB3AEF38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581670</xdr:colOff>
      <xdr:row>40</xdr:row>
      <xdr:rowOff>98838</xdr:rowOff>
    </xdr:from>
    <xdr:to>
      <xdr:col>18</xdr:col>
      <xdr:colOff>514767</xdr:colOff>
      <xdr:row>58</xdr:row>
      <xdr:rowOff>64074</xdr:rowOff>
    </xdr:to>
    <xdr:graphicFrame macro="">
      <xdr:nvGraphicFramePr>
        <xdr:cNvPr id="8" name="Chart 7">
          <a:extLst>
            <a:ext uri="{FF2B5EF4-FFF2-40B4-BE49-F238E27FC236}">
              <a16:creationId xmlns:a16="http://schemas.microsoft.com/office/drawing/2014/main" id="{344EEFCF-0ECA-FA4F-81BE-1A5634262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30846</xdr:colOff>
      <xdr:row>10</xdr:row>
      <xdr:rowOff>172131</xdr:rowOff>
    </xdr:from>
    <xdr:to>
      <xdr:col>9</xdr:col>
      <xdr:colOff>554973</xdr:colOff>
      <xdr:row>20</xdr:row>
      <xdr:rowOff>192289</xdr:rowOff>
    </xdr:to>
    <xdr:sp macro="" textlink="say">
      <xdr:nvSpPr>
        <xdr:cNvPr id="9" name="Rounded Rectangle 8">
          <a:extLst>
            <a:ext uri="{FF2B5EF4-FFF2-40B4-BE49-F238E27FC236}">
              <a16:creationId xmlns:a16="http://schemas.microsoft.com/office/drawing/2014/main" id="{7A8A21E0-AC64-357B-7580-15279867AF1B}"/>
            </a:ext>
          </a:extLst>
        </xdr:cNvPr>
        <xdr:cNvSpPr/>
      </xdr:nvSpPr>
      <xdr:spPr>
        <a:xfrm>
          <a:off x="3296560" y="2213202"/>
          <a:ext cx="4606270" cy="2061230"/>
        </a:xfrm>
        <a:prstGeom prst="roundRect">
          <a:avLst/>
        </a:prstGeom>
        <a:solidFill>
          <a:srgbClr val="CAB29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9ED2C89-4215-094C-BE4A-1EB6B1718CAB}" type="TxLink">
            <a:rPr lang="en-US" sz="6000" b="1" i="0" u="none" strike="noStrike">
              <a:solidFill>
                <a:srgbClr val="000000"/>
              </a:solidFill>
              <a:latin typeface="Palatino Linotype" panose="02040502050505030304" pitchFamily="18" charset="0"/>
            </a:rPr>
            <a:pPr algn="ctr"/>
            <a:t>55</a:t>
          </a:fld>
          <a:endParaRPr lang="en-US" sz="5400" b="1">
            <a:latin typeface="Palatino Linotype" panose="02040502050505030304" pitchFamily="18" charset="0"/>
          </a:endParaRPr>
        </a:p>
      </xdr:txBody>
    </xdr:sp>
    <xdr:clientData/>
  </xdr:twoCellAnchor>
  <xdr:twoCellAnchor>
    <xdr:from>
      <xdr:col>5</xdr:col>
      <xdr:colOff>317500</xdr:colOff>
      <xdr:row>11</xdr:row>
      <xdr:rowOff>174218</xdr:rowOff>
    </xdr:from>
    <xdr:to>
      <xdr:col>10</xdr:col>
      <xdr:colOff>499535</xdr:colOff>
      <xdr:row>15</xdr:row>
      <xdr:rowOff>68035</xdr:rowOff>
    </xdr:to>
    <xdr:sp macro="" textlink="">
      <xdr:nvSpPr>
        <xdr:cNvPr id="10" name="TextBox 9">
          <a:extLst>
            <a:ext uri="{FF2B5EF4-FFF2-40B4-BE49-F238E27FC236}">
              <a16:creationId xmlns:a16="http://schemas.microsoft.com/office/drawing/2014/main" id="{66D15A36-865C-6BBE-235E-4A00BBC2E36F}"/>
            </a:ext>
          </a:extLst>
        </xdr:cNvPr>
        <xdr:cNvSpPr txBox="1"/>
      </xdr:nvSpPr>
      <xdr:spPr>
        <a:xfrm>
          <a:off x="4399643" y="2419397"/>
          <a:ext cx="4264178" cy="710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latin typeface="Palatino Linotype" panose="02040502050505030304" pitchFamily="18" charset="0"/>
            </a:rPr>
            <a:t>Ümumi işçi sayı</a:t>
          </a:r>
        </a:p>
      </xdr:txBody>
    </xdr:sp>
    <xdr:clientData/>
  </xdr:twoCellAnchor>
  <xdr:twoCellAnchor editAs="oneCell">
    <xdr:from>
      <xdr:col>10</xdr:col>
      <xdr:colOff>364014</xdr:colOff>
      <xdr:row>11</xdr:row>
      <xdr:rowOff>73651</xdr:rowOff>
    </xdr:from>
    <xdr:to>
      <xdr:col>14</xdr:col>
      <xdr:colOff>269395</xdr:colOff>
      <xdr:row>21</xdr:row>
      <xdr:rowOff>4003</xdr:rowOff>
    </xdr:to>
    <mc:AlternateContent xmlns:mc="http://schemas.openxmlformats.org/markup-compatibility/2006" xmlns:a14="http://schemas.microsoft.com/office/drawing/2010/main">
      <mc:Choice Requires="a14">
        <xdr:graphicFrame macro="">
          <xdr:nvGraphicFramePr>
            <xdr:cNvPr id="11" name="müqavilə forması 1">
              <a:extLst>
                <a:ext uri="{FF2B5EF4-FFF2-40B4-BE49-F238E27FC236}">
                  <a16:creationId xmlns:a16="http://schemas.microsoft.com/office/drawing/2014/main" id="{9B1B23BE-E96F-2841-B78F-299B91DAD5F7}"/>
                </a:ext>
              </a:extLst>
            </xdr:cNvPr>
            <xdr:cNvGraphicFramePr/>
          </xdr:nvGraphicFramePr>
          <xdr:xfrm>
            <a:off x="0" y="0"/>
            <a:ext cx="0" cy="0"/>
          </xdr:xfrm>
          <a:graphic>
            <a:graphicData uri="http://schemas.microsoft.com/office/drawing/2010/slicer">
              <sle:slicer xmlns:sle="http://schemas.microsoft.com/office/drawing/2010/slicer" name="müqavilə forması 1"/>
            </a:graphicData>
          </a:graphic>
        </xdr:graphicFrame>
      </mc:Choice>
      <mc:Fallback xmlns="">
        <xdr:sp macro="" textlink="">
          <xdr:nvSpPr>
            <xdr:cNvPr id="0" name=""/>
            <xdr:cNvSpPr>
              <a:spLocks noTextEdit="1"/>
            </xdr:cNvSpPr>
          </xdr:nvSpPr>
          <xdr:spPr>
            <a:xfrm>
              <a:off x="8528300" y="2318830"/>
              <a:ext cx="3171095" cy="1971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198195</xdr:colOff>
      <xdr:row>10</xdr:row>
      <xdr:rowOff>211666</xdr:rowOff>
    </xdr:from>
    <xdr:to>
      <xdr:col>33</xdr:col>
      <xdr:colOff>327121</xdr:colOff>
      <xdr:row>21</xdr:row>
      <xdr:rowOff>187621</xdr:rowOff>
    </xdr:to>
    <mc:AlternateContent xmlns:mc="http://schemas.openxmlformats.org/markup-compatibility/2006" xmlns:a14="http://schemas.microsoft.com/office/drawing/2010/main">
      <mc:Choice Requires="a14">
        <xdr:graphicFrame macro="">
          <xdr:nvGraphicFramePr>
            <xdr:cNvPr id="12" name="Vəzifə">
              <a:extLst>
                <a:ext uri="{FF2B5EF4-FFF2-40B4-BE49-F238E27FC236}">
                  <a16:creationId xmlns:a16="http://schemas.microsoft.com/office/drawing/2014/main" id="{9F7FCB9F-EB15-ABAB-102E-807A185A50B2}"/>
                </a:ext>
              </a:extLst>
            </xdr:cNvPr>
            <xdr:cNvGraphicFramePr/>
          </xdr:nvGraphicFramePr>
          <xdr:xfrm>
            <a:off x="0" y="0"/>
            <a:ext cx="0" cy="0"/>
          </xdr:xfrm>
          <a:graphic>
            <a:graphicData uri="http://schemas.microsoft.com/office/drawing/2010/slicer">
              <sle:slicer xmlns:sle="http://schemas.microsoft.com/office/drawing/2010/slicer" name="Vəzifə"/>
            </a:graphicData>
          </a:graphic>
        </xdr:graphicFrame>
      </mc:Choice>
      <mc:Fallback xmlns="">
        <xdr:sp macro="" textlink="">
          <xdr:nvSpPr>
            <xdr:cNvPr id="0" name=""/>
            <xdr:cNvSpPr>
              <a:spLocks noTextEdit="1"/>
            </xdr:cNvSpPr>
          </xdr:nvSpPr>
          <xdr:spPr>
            <a:xfrm>
              <a:off x="16526766" y="2240037"/>
              <a:ext cx="10742498" cy="22338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519545</xdr:colOff>
      <xdr:row>11</xdr:row>
      <xdr:rowOff>19244</xdr:rowOff>
    </xdr:from>
    <xdr:to>
      <xdr:col>19</xdr:col>
      <xdr:colOff>711970</xdr:colOff>
      <xdr:row>20</xdr:row>
      <xdr:rowOff>127000</xdr:rowOff>
    </xdr:to>
    <mc:AlternateContent xmlns:mc="http://schemas.openxmlformats.org/markup-compatibility/2006" xmlns:tsle="http://schemas.microsoft.com/office/drawing/2012/timeslicer">
      <mc:Choice Requires="tsle">
        <xdr:graphicFrame macro="">
          <xdr:nvGraphicFramePr>
            <xdr:cNvPr id="13" name="İşə qəbul tarixi">
              <a:extLst>
                <a:ext uri="{FF2B5EF4-FFF2-40B4-BE49-F238E27FC236}">
                  <a16:creationId xmlns:a16="http://schemas.microsoft.com/office/drawing/2014/main" id="{C9CFD015-3AD6-C44F-AE32-99F9B4EDFEDB}"/>
                </a:ext>
              </a:extLst>
            </xdr:cNvPr>
            <xdr:cNvGraphicFramePr/>
          </xdr:nvGraphicFramePr>
          <xdr:xfrm>
            <a:off x="0" y="0"/>
            <a:ext cx="0" cy="0"/>
          </xdr:xfrm>
          <a:graphic>
            <a:graphicData uri="http://schemas.microsoft.com/office/drawing/2012/timeslicer">
              <tsle:timeslicer name="İşə qəbul tarixi"/>
            </a:graphicData>
          </a:graphic>
        </xdr:graphicFrame>
      </mc:Choice>
      <mc:Fallback xmlns="">
        <xdr:sp macro="" textlink="">
          <xdr:nvSpPr>
            <xdr:cNvPr id="0" name=""/>
            <xdr:cNvSpPr>
              <a:spLocks noTextEdit="1"/>
            </xdr:cNvSpPr>
          </xdr:nvSpPr>
          <xdr:spPr>
            <a:xfrm>
              <a:off x="11949545" y="2264423"/>
              <a:ext cx="4274568" cy="19447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13</xdr:col>
      <xdr:colOff>68036</xdr:colOff>
      <xdr:row>2</xdr:row>
      <xdr:rowOff>113392</xdr:rowOff>
    </xdr:from>
    <xdr:to>
      <xdr:col>23</xdr:col>
      <xdr:colOff>692726</xdr:colOff>
      <xdr:row>10</xdr:row>
      <xdr:rowOff>76968</xdr:rowOff>
    </xdr:to>
    <xdr:sp macro="" textlink="">
      <xdr:nvSpPr>
        <xdr:cNvPr id="14" name="TextBox 13">
          <a:extLst>
            <a:ext uri="{FF2B5EF4-FFF2-40B4-BE49-F238E27FC236}">
              <a16:creationId xmlns:a16="http://schemas.microsoft.com/office/drawing/2014/main" id="{18EDF85D-F315-9E93-88BA-C84F4EC04531}"/>
            </a:ext>
          </a:extLst>
        </xdr:cNvPr>
        <xdr:cNvSpPr txBox="1"/>
      </xdr:nvSpPr>
      <xdr:spPr>
        <a:xfrm>
          <a:off x="10681607" y="521606"/>
          <a:ext cx="8788976" cy="1596433"/>
        </a:xfrm>
        <a:prstGeom prst="rect">
          <a:avLst/>
        </a:prstGeom>
        <a:solidFill>
          <a:srgbClr val="CAB293"/>
        </a:solidFill>
        <a:ln w="9525" cmpd="sng">
          <a:solidFill>
            <a:schemeClr val="tx1"/>
          </a:solidFill>
          <a:extLst>
            <a:ext uri="{C807C97D-BFC1-408E-A445-0C87EB9F89A2}">
              <ask:lineSketchStyleProps xmlns:ask="http://schemas.microsoft.com/office/drawing/2018/sketchyshapes" sd="1219033472">
                <a:custGeom>
                  <a:avLst/>
                  <a:gdLst>
                    <a:gd name="connsiteX0" fmla="*/ 0 w 9929091"/>
                    <a:gd name="connsiteY0" fmla="*/ 0 h 1808788"/>
                    <a:gd name="connsiteX1" fmla="*/ 9929091 w 9929091"/>
                    <a:gd name="connsiteY1" fmla="*/ 0 h 1808788"/>
                    <a:gd name="connsiteX2" fmla="*/ 9929091 w 9929091"/>
                    <a:gd name="connsiteY2" fmla="*/ 1808788 h 1808788"/>
                    <a:gd name="connsiteX3" fmla="*/ 0 w 9929091"/>
                    <a:gd name="connsiteY3" fmla="*/ 1808788 h 1808788"/>
                    <a:gd name="connsiteX4" fmla="*/ 0 w 9929091"/>
                    <a:gd name="connsiteY4" fmla="*/ 0 h 18087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929091" h="1808788" fill="none" extrusionOk="0">
                      <a:moveTo>
                        <a:pt x="0" y="0"/>
                      </a:moveTo>
                      <a:cubicBezTo>
                        <a:pt x="2127756" y="-49533"/>
                        <a:pt x="7430679" y="-14809"/>
                        <a:pt x="9929091" y="0"/>
                      </a:cubicBezTo>
                      <a:cubicBezTo>
                        <a:pt x="10014482" y="533005"/>
                        <a:pt x="9947655" y="966588"/>
                        <a:pt x="9929091" y="1808788"/>
                      </a:cubicBezTo>
                      <a:cubicBezTo>
                        <a:pt x="6338079" y="1760557"/>
                        <a:pt x="2328950" y="1893243"/>
                        <a:pt x="0" y="1808788"/>
                      </a:cubicBezTo>
                      <a:cubicBezTo>
                        <a:pt x="-3157" y="947616"/>
                        <a:pt x="157541" y="496211"/>
                        <a:pt x="0" y="0"/>
                      </a:cubicBezTo>
                      <a:close/>
                    </a:path>
                    <a:path w="9929091" h="1808788" stroke="0" extrusionOk="0">
                      <a:moveTo>
                        <a:pt x="0" y="0"/>
                      </a:moveTo>
                      <a:cubicBezTo>
                        <a:pt x="1269772" y="118645"/>
                        <a:pt x="6384620" y="116012"/>
                        <a:pt x="9929091" y="0"/>
                      </a:cubicBezTo>
                      <a:cubicBezTo>
                        <a:pt x="10018573" y="897189"/>
                        <a:pt x="9844755" y="932268"/>
                        <a:pt x="9929091" y="1808788"/>
                      </a:cubicBezTo>
                      <a:cubicBezTo>
                        <a:pt x="5214530" y="1943388"/>
                        <a:pt x="1782464" y="1651592"/>
                        <a:pt x="0" y="1808788"/>
                      </a:cubicBezTo>
                      <a:cubicBezTo>
                        <a:pt x="108403" y="1401049"/>
                        <a:pt x="-135503" y="754742"/>
                        <a:pt x="0" y="0"/>
                      </a:cubicBezTo>
                      <a:close/>
                    </a:path>
                  </a:pathLst>
                </a:custGeom>
                <ask:type>
                  <ask:lineSketchNon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0" i="0" u="none" strike="noStrike">
              <a:solidFill>
                <a:schemeClr val="tx1"/>
              </a:solidFill>
              <a:effectLst/>
              <a:latin typeface="Palatino Linotype" panose="02040502050505030304" pitchFamily="18" charset="0"/>
              <a:ea typeface="+mn-ea"/>
              <a:cs typeface="+mn-cs"/>
            </a:rPr>
            <a:t>Əməkdaş</a:t>
          </a:r>
          <a:r>
            <a:rPr lang="en-US" sz="6600" b="0" i="0" u="none" strike="noStrike">
              <a:solidFill>
                <a:schemeClr val="tx1"/>
              </a:solidFill>
              <a:effectLst/>
              <a:latin typeface="Palatino Linotype" panose="02040502050505030304" pitchFamily="18" charset="0"/>
              <a:ea typeface="+mn-ea"/>
              <a:cs typeface="+mn-cs"/>
            </a:rPr>
            <a:t> </a:t>
          </a:r>
          <a:r>
            <a:rPr lang="en-US" sz="4400" b="0" i="0" u="none" strike="noStrike">
              <a:solidFill>
                <a:schemeClr val="tx1"/>
              </a:solidFill>
              <a:effectLst/>
              <a:latin typeface="Palatino Linotype" panose="02040502050505030304" pitchFamily="18" charset="0"/>
              <a:ea typeface="+mn-ea"/>
              <a:cs typeface="+mn-cs"/>
            </a:rPr>
            <a:t>Göstəriciləri</a:t>
          </a:r>
          <a:endParaRPr lang="en-US" sz="6600">
            <a:solidFill>
              <a:schemeClr val="tx1"/>
            </a:solidFill>
            <a:latin typeface="Palatino Linotype" panose="02040502050505030304" pitchFamily="18" charset="0"/>
          </a:endParaRPr>
        </a:p>
      </xdr:txBody>
    </xdr:sp>
    <xdr:clientData/>
  </xdr:twoCellAnchor>
  <xdr:twoCellAnchor editAs="oneCell">
    <xdr:from>
      <xdr:col>4</xdr:col>
      <xdr:colOff>363986</xdr:colOff>
      <xdr:row>11</xdr:row>
      <xdr:rowOff>152579</xdr:rowOff>
    </xdr:from>
    <xdr:to>
      <xdr:col>5</xdr:col>
      <xdr:colOff>240977</xdr:colOff>
      <xdr:row>15</xdr:row>
      <xdr:rowOff>6711</xdr:rowOff>
    </xdr:to>
    <xdr:pic>
      <xdr:nvPicPr>
        <xdr:cNvPr id="15" name="Graphic 14" descr="Target Audience">
          <a:extLst>
            <a:ext uri="{FF2B5EF4-FFF2-40B4-BE49-F238E27FC236}">
              <a16:creationId xmlns:a16="http://schemas.microsoft.com/office/drawing/2014/main" id="{7DE1EBA3-B343-F749-A3FC-3A717FADDFF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629700" y="2397758"/>
          <a:ext cx="693420" cy="670560"/>
        </a:xfrm>
        <a:prstGeom prst="rect">
          <a:avLst/>
        </a:prstGeom>
      </xdr:spPr>
    </xdr:pic>
    <xdr:clientData/>
  </xdr:twoCellAnchor>
  <xdr:twoCellAnchor editAs="oneCell">
    <xdr:from>
      <xdr:col>13</xdr:col>
      <xdr:colOff>430893</xdr:colOff>
      <xdr:row>4</xdr:row>
      <xdr:rowOff>136070</xdr:rowOff>
    </xdr:from>
    <xdr:to>
      <xdr:col>14</xdr:col>
      <xdr:colOff>544285</xdr:colOff>
      <xdr:row>9</xdr:row>
      <xdr:rowOff>51374</xdr:rowOff>
    </xdr:to>
    <xdr:pic>
      <xdr:nvPicPr>
        <xdr:cNvPr id="17" name="Graphic 16" descr="Presentation with bar chart">
          <a:extLst>
            <a:ext uri="{FF2B5EF4-FFF2-40B4-BE49-F238E27FC236}">
              <a16:creationId xmlns:a16="http://schemas.microsoft.com/office/drawing/2014/main" id="{D11503E8-9530-C643-B299-3ED340B771A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044464" y="952499"/>
          <a:ext cx="929821" cy="935839"/>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0.29523</cdr:x>
      <cdr:y>0.00632</cdr:y>
    </cdr:from>
    <cdr:to>
      <cdr:x>0.34063</cdr:x>
      <cdr:y>0.13651</cdr:y>
    </cdr:to>
    <cdr:pic>
      <cdr:nvPicPr>
        <cdr:cNvPr id="2" name="Graphic 8" descr="Money">
          <a:extLst xmlns:a="http://schemas.openxmlformats.org/drawingml/2006/main">
            <a:ext uri="{FF2B5EF4-FFF2-40B4-BE49-F238E27FC236}">
              <a16:creationId xmlns:a16="http://schemas.microsoft.com/office/drawing/2014/main" id="{FEC8DB61-EEF0-4E27-A599-ED42B009BA9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842248" y="22678"/>
          <a:ext cx="437139" cy="46736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hire Nuriyeva" refreshedDate="45915.668951967593" createdVersion="8" refreshedVersion="8" minRefreshableVersion="3" recordCount="55" xr:uid="{A936E1E4-2C13-0942-B006-48ED288C1908}">
  <cacheSource type="worksheet">
    <worksheetSource name="Table4"/>
  </cacheSource>
  <cacheFields count="42">
    <cacheField name="№" numFmtId="0">
      <sharedItems containsSemiMixedTypes="0" containsString="0" containsNumber="1" containsInteger="1" minValue="1" maxValue="55"/>
    </cacheField>
    <cacheField name="Ad Soyad Ata adı" numFmtId="0">
      <sharedItems/>
    </cacheField>
    <cacheField name="Vəzifə" numFmtId="0">
      <sharedItems count="27">
        <s v="Android Proqramçı Baş mütəxəssis"/>
        <s v="Bəyannaməçi"/>
        <s v="Müştəri əlaqələri üzrə operator"/>
        <s v="Çatdırılma xidməti üzrə Mütəxəssis"/>
        <s v="Anbardar"/>
        <s v="Filial Meneceri"/>
        <s v="İT üzrə mütəxəssis (helpdesk)"/>
        <s v="Sorğu işləri üzrə operator"/>
        <s v="Alış mütəxəssisi"/>
        <s v="Sığorta işləri üzrə operator"/>
        <s v="Kassir-Operator"/>
        <s v="Sosial media üzrə Menecer"/>
        <s v="Gömrük işləri üzrə mütəxəssis"/>
        <s v="Müştəri xidmətləri üzrə operator"/>
        <s v="Xəzinədar"/>
        <s v="Sürücü"/>
        <s v="Full Stack proqramçı (PHP)Aparıcı mütəxəssis"/>
        <s v="Problemli Məsələlərin Həlli üzrə mütəxəssis"/>
        <s v="İT üzrə inzibati mütəxəssis"/>
        <s v="Full Stack proqramçı (PHP) mütəxəssis"/>
        <s v="Menecer"/>
        <s v="Daxili təchizat üzrə mütəxəssis"/>
        <s v="Logistika üzrə menecer"/>
        <s v="BackEnd Proqramçı Baş mütəxəssis"/>
        <s v="Sorğu işləri üzrə menecer"/>
        <s v="Logistika üzrə mütəxəssis"/>
        <s v="Biznes Analitik"/>
      </sharedItems>
    </cacheField>
    <cacheField name="Cinsi" numFmtId="0">
      <sharedItems count="2">
        <s v="qadın"/>
        <s v="kişi"/>
      </sharedItems>
    </cacheField>
    <cacheField name="İşə qəbul tarixi" numFmtId="14">
      <sharedItems containsSemiMixedTypes="0" containsNonDate="0" containsDate="1" containsString="0" minDate="2018-12-01T00:00:00" maxDate="2023-03-19T00:00:00" count="55">
        <d v="2021-03-15T00:00:00"/>
        <d v="2020-07-01T00:00:00"/>
        <d v="2019-11-10T00:00:00"/>
        <d v="2022-02-20T00:00:00"/>
        <d v="2023-01-05T00:00:00"/>
        <d v="2021-06-18T00:00:00"/>
        <d v="2020-09-22T00:00:00"/>
        <d v="2018-12-01T00:00:00"/>
        <d v="2021-04-15T00:00:00"/>
        <d v="2022-08-30T00:00:00"/>
        <d v="2019-05-12T00:00:00"/>
        <d v="2020-02-19T00:00:00"/>
        <d v="2022-11-01T00:00:00"/>
        <d v="2021-07-27T00:00:00"/>
        <d v="2023-03-18T00:00:00"/>
        <d v="2019-09-05T00:00:00"/>
        <d v="2020-06-14T00:00:00"/>
        <d v="2022-04-08T00:00:00"/>
        <d v="2021-10-11T00:00:00"/>
        <d v="2019-01-23T00:00:00"/>
        <d v="2020-12-07T00:00:00"/>
        <d v="2021-09-02T00:00:00"/>
        <d v="2022-03-15T00:00:00"/>
        <d v="2020-08-21T00:00:00"/>
        <d v="2019-11-18T00:00:00"/>
        <d v="2021-05-27T00:00:00"/>
        <d v="2022-07-30T00:00:00"/>
        <d v="2020-01-19T00:00:00"/>
        <d v="2019-06-25T00:00:00"/>
        <d v="2021-02-11T00:00:00"/>
        <d v="2022-09-03T00:00:00"/>
        <d v="2020-10-14T00:00:00"/>
        <d v="2021-12-21T00:00:00"/>
        <d v="2019-08-30T00:00:00"/>
        <d v="2022-05-06T00:00:00"/>
        <d v="2020-03-11T00:00:00"/>
        <d v="2019-04-18T00:00:00"/>
        <d v="2021-07-09T00:00:00"/>
        <d v="2022-01-28T00:00:00"/>
        <d v="2020-11-17T00:00:00"/>
        <d v="2019-10-05T00:00:00"/>
        <d v="2021-06-21T00:00:00"/>
        <d v="2022-08-12T00:00:00"/>
        <d v="2020-09-29T00:00:00"/>
        <d v="2019-12-14T00:00:00"/>
        <d v="2021-01-23T00:00:00"/>
        <d v="2022-03-02T00:00:00"/>
        <d v="2020-07-19T00:00:00"/>
        <d v="2019-05-27T00:00:00"/>
        <d v="2021-08-05T00:00:00"/>
        <d v="2022-02-14T00:00:00"/>
        <d v="2020-10-08T00:00:00"/>
        <d v="2019-09-22T00:00:00"/>
        <d v="2021-12-29T00:00:00"/>
        <d v="2022-06-11T00:00:00"/>
      </sharedItems>
      <fieldGroup par="41"/>
    </cacheField>
    <cacheField name="staj" numFmtId="14">
      <sharedItems count="50">
        <s v="4 il 6 ay 0 gün "/>
        <s v="5 il 2 ay 14 gün "/>
        <s v="5 il 10 ay 5 gün "/>
        <s v="3 il 6 ay 26 gün "/>
        <s v="2 il 8 ay 10 gün "/>
        <s v="4 il 2 ay 28 gün "/>
        <s v="4 il 11 ay 24 gün "/>
        <s v="6 il 9 ay 14 gün "/>
        <s v="4 il 5 ay 0 gün "/>
        <s v="3 il 0 ay 16 gün "/>
        <s v="Işdən ayrılıb"/>
        <s v="5 il 6 ay 27 gün "/>
        <s v="2 il 10 ay 14 gün "/>
        <s v="4 il 1 ay 19 gün "/>
        <s v="2 il 5 ay 28 gün "/>
        <s v="6 il 0 ay 10 gün "/>
        <s v="5 il 3 ay 1 gün "/>
        <s v="3 il 5 ay 7 gün "/>
        <s v="6 il 7 ay 23 gün "/>
        <s v="4 il 9 ay 8 gün "/>
        <s v="4 il 0 ay 13 gün "/>
        <s v="3 il 6 ay 0 gün "/>
        <s v="5 il 0 ay 25 gün "/>
        <s v="5 il 9 ay 28 gün "/>
        <s v="4 il 3 ay 19 gün "/>
        <s v="3 il 1 ay 16 gün "/>
        <s v="5 il 7 ay 27 gün "/>
        <s v="6 il 2 ay 21 gün "/>
        <s v="4 il 7 ay 4 gün "/>
        <s v="3 il 0 ay 12 gün "/>
        <s v="4 il 11 ay 1 gün "/>
        <s v="6 il 0 ay 16 gün "/>
        <s v="3 il 4 ay 9 gün "/>
        <s v="5 il 6 ay 4 gün "/>
        <s v="6 il 4 ay 28 gün "/>
        <s v="4 il 2 ay 6 gün "/>
        <s v="3 il 7 ay 18 gün "/>
        <s v="4 il 9 ay 29 gün "/>
        <s v="4 il 2 ay 25 gün "/>
        <s v="3 il 1 ay 3 gün "/>
        <s v="4 il 11 ay 17 gün "/>
        <s v="5 il 9 ay 1 gün "/>
        <s v="4 il 7 ay 23 gün "/>
        <s v="3 il 6 ay 13 gün "/>
        <s v="5 il 1 ay 27 gün "/>
        <s v="6 il 3 ay 19 gün "/>
        <s v="3 il 7 ay 1 gün "/>
        <s v="4 il 11 ay 7 gün "/>
        <s v="5 il 11 ay 24 gün "/>
        <s v="3 il 8 ay 17 gün "/>
      </sharedItems>
      <fieldGroup par="38"/>
    </cacheField>
    <cacheField name="işdən çıxış tarixi" numFmtId="14">
      <sharedItems containsNonDate="0" containsDate="1" containsString="0" containsBlank="1" minDate="2025-04-01T00:00:00" maxDate="2025-09-16T00:00:00"/>
    </cacheField>
    <cacheField name="müqavilə forması" numFmtId="0">
      <sharedItems count="2">
        <s v="Standart Maaş"/>
        <s v="Günlük Maaş"/>
      </sharedItems>
    </cacheField>
    <cacheField name="Tarif" numFmtId="1">
      <sharedItems containsSemiMixedTypes="0" containsString="0" containsNumber="1" minValue="20.166666666666668" maxValue="1595"/>
    </cacheField>
    <cacheField name="Column10" numFmtId="0">
      <sharedItems containsBlank="1"/>
    </cacheField>
    <cacheField name="Column11" numFmtId="0">
      <sharedItems containsBlank="1"/>
    </cacheField>
    <cacheField name="Column12" numFmtId="0">
      <sharedItems containsBlank="1"/>
    </cacheField>
    <cacheField name="Column13" numFmtId="0">
      <sharedItems containsBlank="1"/>
    </cacheField>
    <cacheField name="Column14" numFmtId="0">
      <sharedItems containsBlank="1"/>
    </cacheField>
    <cacheField name="Column15" numFmtId="0">
      <sharedItems containsBlank="1"/>
    </cacheField>
    <cacheField name="Column16" numFmtId="0">
      <sharedItems containsBlank="1"/>
    </cacheField>
    <cacheField name="Column17" numFmtId="0">
      <sharedItems containsBlank="1"/>
    </cacheField>
    <cacheField name="Column18" numFmtId="0">
      <sharedItems containsBlank="1"/>
    </cacheField>
    <cacheField name="Column19" numFmtId="0">
      <sharedItems containsBlank="1"/>
    </cacheField>
    <cacheField name="Column20" numFmtId="0">
      <sharedItems containsBlank="1"/>
    </cacheField>
    <cacheField name="Column21" numFmtId="0">
      <sharedItems containsBlank="1"/>
    </cacheField>
    <cacheField name="Column22" numFmtId="0">
      <sharedItems containsBlank="1"/>
    </cacheField>
    <cacheField name="Column23" numFmtId="0">
      <sharedItems containsBlank="1"/>
    </cacheField>
    <cacheField name="Column24" numFmtId="0">
      <sharedItems containsBlank="1"/>
    </cacheField>
    <cacheField name="Column25" numFmtId="0">
      <sharedItems containsBlank="1"/>
    </cacheField>
    <cacheField name="Column26" numFmtId="0">
      <sharedItems containsBlank="1"/>
    </cacheField>
    <cacheField name="Column27" numFmtId="0">
      <sharedItems containsBlank="1"/>
    </cacheField>
    <cacheField name="Column28" numFmtId="0">
      <sharedItems containsBlank="1"/>
    </cacheField>
    <cacheField name="Column29" numFmtId="0">
      <sharedItems containsBlank="1"/>
    </cacheField>
    <cacheField name="Column30" numFmtId="0">
      <sharedItems containsBlank="1"/>
    </cacheField>
    <cacheField name="Column31" numFmtId="0">
      <sharedItems containsBlank="1"/>
    </cacheField>
    <cacheField name="Column32" numFmtId="0">
      <sharedItems containsNonDate="0" containsString="0" containsBlank="1"/>
    </cacheField>
    <cacheField name="Aylıq iş günü" numFmtId="0">
      <sharedItems containsSemiMixedTypes="0" containsString="0" containsNumber="1" containsInteger="1" minValue="22" maxValue="22"/>
    </cacheField>
    <cacheField name="İşlədiyi Gün" numFmtId="0">
      <sharedItems containsSemiMixedTypes="0" containsString="0" containsNumber="1" containsInteger="1" minValue="0" maxValue="22" count="6">
        <n v="22"/>
        <n v="17"/>
        <n v="21"/>
        <n v="0"/>
        <n v="19"/>
        <n v="18"/>
      </sharedItems>
    </cacheField>
    <cacheField name="Ezamiyyət" numFmtId="0">
      <sharedItems containsSemiMixedTypes="0" containsString="0" containsNumber="1" containsInteger="1" minValue="0" maxValue="4"/>
    </cacheField>
    <cacheField name="Xəstəlik" numFmtId="0">
      <sharedItems containsSemiMixedTypes="0" containsString="0" containsNumber="1" containsInteger="1" minValue="0" maxValue="3"/>
    </cacheField>
    <cacheField name="Məzuniyyət" numFmtId="0">
      <sharedItems containsSemiMixedTypes="0" containsString="0" containsNumber="1" containsInteger="1" minValue="0" maxValue="5"/>
    </cacheField>
    <cacheField name="Yekun  əmək haqqı" numFmtId="44">
      <sharedItems containsSemiMixedTypes="0" containsString="0" containsNumber="1" minValue="0" maxValue="1595" count="44">
        <n v="1525"/>
        <n v="1143.6363636363635"/>
        <n v="905.66666666666663"/>
        <n v="482.0454545454545"/>
        <n v="597.66666666666674"/>
        <n v="615"/>
        <n v="1479.5454545454545"/>
        <n v="983.5"/>
        <n v="594"/>
        <n v="454.66666666666669"/>
        <n v="0"/>
        <n v="443.66666666666669"/>
        <n v="640"/>
        <n v="520"/>
        <n v="501.13636363636363"/>
        <n v="610"/>
        <n v="586.66666666666742"/>
        <n v="608.66666666666742"/>
        <n v="916.66666666666663"/>
        <n v="458.33333333333331"/>
        <n v="465.66666666666669"/>
        <n v="451"/>
        <n v="957"/>
        <n v="563.5"/>
        <n v="552.72727272727275"/>
        <n v="462"/>
        <n v="520.66666666666674"/>
        <n v="605"/>
        <n v="625"/>
        <n v="620"/>
        <n v="1580"/>
        <n v="469.33333333333331"/>
        <n v="635"/>
        <n v="1092.6666666666665"/>
        <n v="1415"/>
        <n v="1595"/>
        <n v="1550"/>
        <n v="1178.1818181818182"/>
        <n v="1133"/>
        <n v="1250.3333333333335"/>
        <n v="1103.6666666666665"/>
        <n v="524.33333333333326"/>
        <n v="1177"/>
        <n v="1420"/>
      </sharedItems>
      <fieldGroup base="37">
        <rangePr startNum="0" endNum="1595" groupInterval="100"/>
        <groupItems count="18">
          <s v="&lt;0"/>
          <s v="0-100"/>
          <s v="100-200"/>
          <s v="200-300"/>
          <s v="300-400"/>
          <s v="400-500"/>
          <s v="500-600"/>
          <s v="600-700"/>
          <s v="700-800"/>
          <s v="800-900"/>
          <s v="900-1000"/>
          <s v="1000-1100"/>
          <s v="1100-1200"/>
          <s v="1200-1300"/>
          <s v="1300-1400"/>
          <s v="1400-1500"/>
          <s v="1500-1600"/>
          <s v="&gt;1600"/>
        </groupItems>
      </fieldGroup>
    </cacheField>
    <cacheField name="staj2" numFmtId="0" databaseField="0">
      <fieldGroup base="5">
        <discretePr count="50">
          <x v="3"/>
          <x v="4"/>
          <x v="4"/>
          <x v="2"/>
          <x v="1"/>
          <x v="3"/>
          <x v="3"/>
          <x v="5"/>
          <x v="3"/>
          <x v="2"/>
          <x v="0"/>
          <x v="4"/>
          <x v="1"/>
          <x v="3"/>
          <x v="1"/>
          <x v="5"/>
          <x v="4"/>
          <x v="2"/>
          <x v="5"/>
          <x v="3"/>
          <x v="3"/>
          <x v="2"/>
          <x v="4"/>
          <x v="4"/>
          <x v="3"/>
          <x v="2"/>
          <x v="4"/>
          <x v="5"/>
          <x v="3"/>
          <x v="2"/>
          <x v="3"/>
          <x v="5"/>
          <x v="2"/>
          <x v="4"/>
          <x v="5"/>
          <x v="3"/>
          <x v="2"/>
          <x v="3"/>
          <x v="3"/>
          <x v="2"/>
          <x v="3"/>
          <x v="4"/>
          <x v="3"/>
          <x v="2"/>
          <x v="4"/>
          <x v="5"/>
          <x v="2"/>
          <x v="3"/>
          <x v="4"/>
          <x v="2"/>
        </discretePr>
        <groupItems count="6">
          <s v="Işdən ayrılıb"/>
          <s v="Group1"/>
          <s v="Group2"/>
          <s v="Group3"/>
          <s v="Group4"/>
          <s v="Group5"/>
        </groupItems>
      </fieldGroup>
    </cacheField>
    <cacheField name="Months (İşə qəbul tarixi)" numFmtId="0" databaseField="0">
      <fieldGroup base="4">
        <rangePr groupBy="months" startDate="2018-12-01T00:00:00" endDate="2023-03-19T00:00:00"/>
        <groupItems count="14">
          <s v="&lt;01.12.18"/>
          <s v="Jan"/>
          <s v="Feb"/>
          <s v="Mar"/>
          <s v="Apr"/>
          <s v="May"/>
          <s v="Jun"/>
          <s v="Jul"/>
          <s v="Aug"/>
          <s v="Sep"/>
          <s v="Oct"/>
          <s v="Nov"/>
          <s v="Dec"/>
          <s v="&gt;19.03.23"/>
        </groupItems>
      </fieldGroup>
    </cacheField>
    <cacheField name="Quarters (İşə qəbul tarixi)" numFmtId="0" databaseField="0">
      <fieldGroup base="4">
        <rangePr groupBy="quarters" startDate="2018-12-01T00:00:00" endDate="2023-03-19T00:00:00"/>
        <groupItems count="6">
          <s v="&lt;01.12.18"/>
          <s v="Qtr1"/>
          <s v="Qtr2"/>
          <s v="Qtr3"/>
          <s v="Qtr4"/>
          <s v="&gt;19.03.23"/>
        </groupItems>
      </fieldGroup>
    </cacheField>
    <cacheField name="Years (İşə qəbul tarixi)" numFmtId="0" databaseField="0">
      <fieldGroup base="4">
        <rangePr groupBy="years" startDate="2018-12-01T00:00:00" endDate="2023-03-19T00:00:00"/>
        <groupItems count="8">
          <s v="&lt;01.12.18"/>
          <s v="2018"/>
          <s v="2019"/>
          <s v="2020"/>
          <s v="2021"/>
          <s v="2022"/>
          <s v="2023"/>
          <s v="&gt;19.03.23"/>
        </groupItems>
      </fieldGroup>
    </cacheField>
  </cacheFields>
  <extLst>
    <ext xmlns:x14="http://schemas.microsoft.com/office/spreadsheetml/2009/9/main" uri="{725AE2AE-9491-48be-B2B4-4EB974FC3084}">
      <x14:pivotCacheDefinition pivotCacheId="25903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n v="1"/>
    <s v="Günay Məmmədova  Rəşid"/>
    <x v="0"/>
    <x v="0"/>
    <x v="0"/>
    <x v="0"/>
    <m/>
    <x v="0"/>
    <n v="1525"/>
    <s v="+"/>
    <s v="+"/>
    <s v="+"/>
    <s v="+"/>
    <s v="+"/>
    <s v="+"/>
    <s v="+"/>
    <s v="+"/>
    <s v="+"/>
    <s v="+"/>
    <s v="+"/>
    <s v="+"/>
    <s v="+"/>
    <s v="+"/>
    <s v="+"/>
    <s v="+"/>
    <s v="+"/>
    <s v="+"/>
    <s v="+"/>
    <s v="+"/>
    <s v="+"/>
    <s v="+"/>
    <m/>
    <n v="22"/>
    <x v="0"/>
    <n v="0"/>
    <n v="0"/>
    <n v="0"/>
    <x v="0"/>
  </r>
  <r>
    <n v="2"/>
    <s v="Elvin Həsənov Fərhad"/>
    <x v="1"/>
    <x v="1"/>
    <x v="1"/>
    <x v="1"/>
    <m/>
    <x v="0"/>
    <n v="1480"/>
    <s v="+"/>
    <s v="+"/>
    <s v="+"/>
    <s v="+"/>
    <s v="+"/>
    <s v="+"/>
    <s v="+"/>
    <s v="+"/>
    <s v="+"/>
    <s v="+"/>
    <s v="+"/>
    <s v="+"/>
    <s v="+"/>
    <s v="+"/>
    <s v="+"/>
    <s v="+"/>
    <s v="M"/>
    <s v="M"/>
    <s v="M"/>
    <s v="M"/>
    <s v="M"/>
    <s v="+"/>
    <m/>
    <n v="22"/>
    <x v="1"/>
    <n v="0"/>
    <n v="0"/>
    <n v="5"/>
    <x v="1"/>
  </r>
  <r>
    <n v="3"/>
    <s v="Aylin Əliyeva Vaqif"/>
    <x v="2"/>
    <x v="0"/>
    <x v="2"/>
    <x v="2"/>
    <m/>
    <x v="1"/>
    <n v="41.166666666666664"/>
    <s v="+"/>
    <s v="+"/>
    <s v="+"/>
    <s v="+"/>
    <s v="+"/>
    <s v="+"/>
    <s v="+"/>
    <s v="+"/>
    <s v="+"/>
    <s v="+"/>
    <s v="+"/>
    <s v="+"/>
    <s v="+"/>
    <s v="+"/>
    <s v="+"/>
    <s v="+"/>
    <s v="+"/>
    <s v="+"/>
    <s v="+"/>
    <s v="+"/>
    <s v="+"/>
    <s v="+"/>
    <m/>
    <n v="22"/>
    <x v="0"/>
    <n v="0"/>
    <n v="0"/>
    <n v="0"/>
    <x v="2"/>
  </r>
  <r>
    <n v="4"/>
    <s v="Orxan Quliyev Tural"/>
    <x v="3"/>
    <x v="1"/>
    <x v="3"/>
    <x v="3"/>
    <m/>
    <x v="0"/>
    <n v="505"/>
    <s v="+"/>
    <s v="+"/>
    <s v="+"/>
    <s v="+"/>
    <s v="+"/>
    <s v="+"/>
    <s v="+"/>
    <s v="+"/>
    <s v="+"/>
    <s v="+"/>
    <s v="-"/>
    <s v="+"/>
    <s v="+"/>
    <s v="+"/>
    <s v="+"/>
    <s v="+"/>
    <s v="+"/>
    <s v="+"/>
    <s v="+"/>
    <s v="+"/>
    <s v="+"/>
    <s v="+"/>
    <m/>
    <n v="22"/>
    <x v="2"/>
    <n v="0"/>
    <n v="0"/>
    <n v="0"/>
    <x v="3"/>
  </r>
  <r>
    <n v="5"/>
    <s v="Nigar Rzayeva Samir"/>
    <x v="4"/>
    <x v="0"/>
    <x v="4"/>
    <x v="4"/>
    <m/>
    <x v="1"/>
    <n v="27.166666666666668"/>
    <s v="+"/>
    <s v="+"/>
    <s v="+"/>
    <s v="+"/>
    <s v="+"/>
    <s v="+"/>
    <s v="+"/>
    <s v="+"/>
    <s v="+"/>
    <s v="+"/>
    <s v="+"/>
    <s v="+"/>
    <s v="+"/>
    <s v="+"/>
    <s v="+"/>
    <s v="+"/>
    <s v="+"/>
    <s v="+"/>
    <s v="+"/>
    <s v="+"/>
    <s v="+"/>
    <s v="+"/>
    <m/>
    <n v="22"/>
    <x v="0"/>
    <n v="0"/>
    <n v="0"/>
    <n v="0"/>
    <x v="4"/>
  </r>
  <r>
    <n v="6"/>
    <s v="Kamran Məmmədli Rəşad"/>
    <x v="5"/>
    <x v="1"/>
    <x v="5"/>
    <x v="5"/>
    <m/>
    <x v="0"/>
    <n v="615"/>
    <s v="+"/>
    <s v="+"/>
    <s v="+"/>
    <s v="+"/>
    <s v="+"/>
    <s v="+"/>
    <s v="+"/>
    <s v="+"/>
    <s v="+"/>
    <s v="+"/>
    <s v="+"/>
    <s v="+"/>
    <s v="+"/>
    <s v="+"/>
    <s v="+"/>
    <s v="+"/>
    <s v="+"/>
    <s v="+"/>
    <s v="+"/>
    <s v="+"/>
    <s v="+"/>
    <s v="+"/>
    <m/>
    <n v="22"/>
    <x v="0"/>
    <n v="0"/>
    <n v="0"/>
    <n v="0"/>
    <x v="5"/>
  </r>
  <r>
    <n v="7"/>
    <s v="Lale Hüseynova Emin"/>
    <x v="6"/>
    <x v="0"/>
    <x v="6"/>
    <x v="6"/>
    <m/>
    <x v="0"/>
    <n v="1550"/>
    <s v="+"/>
    <s v="X"/>
    <s v="+"/>
    <s v="+"/>
    <s v="+"/>
    <s v="+"/>
    <s v="+"/>
    <s v="+"/>
    <s v="+"/>
    <s v="+"/>
    <s v="+"/>
    <s v="+"/>
    <s v="+"/>
    <s v="+"/>
    <s v="+"/>
    <s v="+"/>
    <s v="+"/>
    <s v="+"/>
    <s v="+"/>
    <s v="+"/>
    <s v="+"/>
    <s v="+"/>
    <m/>
    <n v="22"/>
    <x v="2"/>
    <n v="0"/>
    <n v="1"/>
    <n v="0"/>
    <x v="6"/>
  </r>
  <r>
    <n v="8"/>
    <s v="Elnur Şıxlı Faiq"/>
    <x v="7"/>
    <x v="1"/>
    <x v="7"/>
    <x v="7"/>
    <m/>
    <x v="1"/>
    <n v="46.833333333333336"/>
    <s v="+"/>
    <s v="+"/>
    <s v="+"/>
    <s v="+"/>
    <s v="+"/>
    <s v="+"/>
    <s v="+"/>
    <s v="+"/>
    <s v="+"/>
    <s v="+"/>
    <s v="+"/>
    <s v="+"/>
    <s v="+"/>
    <s v="+"/>
    <s v="+"/>
    <s v="+"/>
    <s v="+"/>
    <s v="+"/>
    <s v="+"/>
    <s v="-"/>
    <s v="+"/>
    <s v="+"/>
    <m/>
    <n v="22"/>
    <x v="2"/>
    <n v="0"/>
    <n v="0"/>
    <n v="0"/>
    <x v="7"/>
  </r>
  <r>
    <n v="9"/>
    <s v="Sevinc İsmayılova Rauf"/>
    <x v="8"/>
    <x v="0"/>
    <x v="8"/>
    <x v="8"/>
    <m/>
    <x v="1"/>
    <n v="27"/>
    <s v="+"/>
    <s v="+"/>
    <s v="+"/>
    <s v="+"/>
    <s v="+"/>
    <s v="+"/>
    <s v="+"/>
    <s v="+"/>
    <s v="+"/>
    <s v="+"/>
    <s v="+"/>
    <s v="+"/>
    <s v="+"/>
    <s v="+"/>
    <s v="+"/>
    <s v="+"/>
    <s v="+"/>
    <s v="+"/>
    <s v="+"/>
    <s v="+"/>
    <s v="+"/>
    <s v="+"/>
    <m/>
    <n v="22"/>
    <x v="0"/>
    <n v="0"/>
    <n v="0"/>
    <n v="0"/>
    <x v="8"/>
  </r>
  <r>
    <n v="10"/>
    <s v="Fərid Məmmədov Elçin"/>
    <x v="4"/>
    <x v="1"/>
    <x v="9"/>
    <x v="9"/>
    <m/>
    <x v="1"/>
    <n v="20.666666666666668"/>
    <s v="+"/>
    <s v="+"/>
    <s v="+"/>
    <s v="+"/>
    <s v="+"/>
    <s v="+"/>
    <s v="+"/>
    <s v="+"/>
    <s v="+"/>
    <s v="+"/>
    <s v="+"/>
    <s v="+"/>
    <s v="+"/>
    <s v="+"/>
    <s v="+"/>
    <s v="+"/>
    <s v="+"/>
    <s v="+"/>
    <s v="+"/>
    <s v="+"/>
    <s v="+"/>
    <s v="+"/>
    <m/>
    <n v="22"/>
    <x v="0"/>
    <n v="0"/>
    <n v="0"/>
    <n v="0"/>
    <x v="9"/>
  </r>
  <r>
    <n v="11"/>
    <s v="Günay Məmmədova İlqar"/>
    <x v="4"/>
    <x v="0"/>
    <x v="10"/>
    <x v="10"/>
    <d v="2025-06-01T00:00:00"/>
    <x v="1"/>
    <n v="21"/>
    <m/>
    <m/>
    <m/>
    <m/>
    <m/>
    <m/>
    <m/>
    <m/>
    <m/>
    <m/>
    <m/>
    <m/>
    <m/>
    <m/>
    <m/>
    <m/>
    <m/>
    <m/>
    <m/>
    <m/>
    <m/>
    <m/>
    <m/>
    <n v="22"/>
    <x v="3"/>
    <n v="0"/>
    <n v="0"/>
    <n v="0"/>
    <x v="10"/>
  </r>
  <r>
    <n v="12"/>
    <s v="Rəşad Hüseynov Tural"/>
    <x v="4"/>
    <x v="1"/>
    <x v="11"/>
    <x v="11"/>
    <m/>
    <x v="1"/>
    <n v="20.166666666666668"/>
    <s v="+"/>
    <s v="+"/>
    <s v="+"/>
    <s v="+"/>
    <s v="+"/>
    <s v="+"/>
    <s v="+"/>
    <s v="+"/>
    <s v="+"/>
    <s v="+"/>
    <s v="+"/>
    <s v="+"/>
    <s v="+"/>
    <s v="+"/>
    <s v="+"/>
    <s v="+"/>
    <s v="+"/>
    <s v="+"/>
    <s v="+"/>
    <s v="+"/>
    <s v="+"/>
    <s v="+"/>
    <m/>
    <n v="22"/>
    <x v="0"/>
    <n v="0"/>
    <n v="0"/>
    <n v="0"/>
    <x v="11"/>
  </r>
  <r>
    <n v="13"/>
    <s v="Səbinə Quliyeva Vahid"/>
    <x v="9"/>
    <x v="0"/>
    <x v="12"/>
    <x v="12"/>
    <m/>
    <x v="0"/>
    <n v="640"/>
    <s v="+"/>
    <s v="+"/>
    <s v="+"/>
    <s v="+"/>
    <s v="+"/>
    <s v="+"/>
    <s v="+"/>
    <s v="+"/>
    <s v="+"/>
    <s v="+"/>
    <s v="+"/>
    <s v="+"/>
    <s v="+"/>
    <s v="+"/>
    <s v="+"/>
    <s v="+"/>
    <s v="+"/>
    <s v="+"/>
    <s v="+"/>
    <s v="+"/>
    <s v="+"/>
    <s v="+"/>
    <m/>
    <n v="22"/>
    <x v="0"/>
    <n v="0"/>
    <n v="0"/>
    <n v="0"/>
    <x v="12"/>
  </r>
  <r>
    <n v="14"/>
    <s v="Murad Əliyev Rauf"/>
    <x v="2"/>
    <x v="1"/>
    <x v="13"/>
    <x v="13"/>
    <m/>
    <x v="0"/>
    <n v="520"/>
    <s v="+"/>
    <s v="+"/>
    <s v="+"/>
    <s v="+"/>
    <s v="+"/>
    <s v="+"/>
    <s v="+"/>
    <s v="+"/>
    <s v="+"/>
    <s v="+"/>
    <s v="+"/>
    <s v="+"/>
    <s v="+"/>
    <s v="+"/>
    <s v="+"/>
    <s v="+"/>
    <s v="+"/>
    <s v="+"/>
    <s v="+"/>
    <s v="+"/>
    <s v="+"/>
    <s v="+"/>
    <m/>
    <n v="22"/>
    <x v="0"/>
    <n v="0"/>
    <n v="0"/>
    <n v="0"/>
    <x v="13"/>
  </r>
  <r>
    <n v="15"/>
    <s v="Leyla Məmmədova Fərid"/>
    <x v="4"/>
    <x v="0"/>
    <x v="14"/>
    <x v="14"/>
    <m/>
    <x v="0"/>
    <n v="525"/>
    <s v="+"/>
    <s v="+"/>
    <s v="+"/>
    <s v="+"/>
    <s v="+"/>
    <s v="+"/>
    <s v="+"/>
    <s v="+"/>
    <s v="+"/>
    <s v="+"/>
    <s v="+"/>
    <s v="+"/>
    <s v="+"/>
    <s v="+"/>
    <s v="+"/>
    <s v="-"/>
    <s v="+"/>
    <s v="+"/>
    <s v="+"/>
    <s v="+"/>
    <s v="+"/>
    <s v="+"/>
    <m/>
    <n v="22"/>
    <x v="2"/>
    <n v="0"/>
    <n v="0"/>
    <n v="0"/>
    <x v="14"/>
  </r>
  <r>
    <n v="16"/>
    <s v="Elçin Rzayev Samir"/>
    <x v="7"/>
    <x v="1"/>
    <x v="15"/>
    <x v="15"/>
    <m/>
    <x v="0"/>
    <n v="610"/>
    <s v="+"/>
    <s v="+"/>
    <s v="+"/>
    <s v="+"/>
    <s v="+"/>
    <s v="+"/>
    <s v="+"/>
    <s v="+"/>
    <s v="+"/>
    <s v="+"/>
    <s v="+"/>
    <s v="+"/>
    <s v="+"/>
    <s v="+"/>
    <s v="+"/>
    <s v="+"/>
    <s v="+"/>
    <s v="+"/>
    <s v="+"/>
    <s v="+"/>
    <s v="+"/>
    <s v="+"/>
    <m/>
    <n v="22"/>
    <x v="0"/>
    <n v="0"/>
    <n v="0"/>
    <n v="0"/>
    <x v="15"/>
  </r>
  <r>
    <n v="17"/>
    <s v="Aysel Həsənova Vüsal"/>
    <x v="2"/>
    <x v="0"/>
    <x v="16"/>
    <x v="16"/>
    <m/>
    <x v="1"/>
    <n v="26.6666666666667"/>
    <s v="+"/>
    <s v="+"/>
    <s v="+"/>
    <s v="+"/>
    <s v="+"/>
    <s v="+"/>
    <s v="+"/>
    <s v="+"/>
    <s v="+"/>
    <s v="+"/>
    <s v="+"/>
    <s v="+"/>
    <s v="+"/>
    <s v="+"/>
    <s v="+"/>
    <s v="+"/>
    <s v="+"/>
    <s v="+"/>
    <s v="+"/>
    <s v="+"/>
    <s v="+"/>
    <s v="+"/>
    <m/>
    <n v="22"/>
    <x v="0"/>
    <n v="0"/>
    <n v="0"/>
    <n v="0"/>
    <x v="16"/>
  </r>
  <r>
    <n v="18"/>
    <s v="Farid Məmmədli Rəşad"/>
    <x v="10"/>
    <x v="1"/>
    <x v="17"/>
    <x v="17"/>
    <m/>
    <x v="1"/>
    <n v="27.6666666666667"/>
    <s v="+"/>
    <s v="+"/>
    <s v="+"/>
    <s v="+"/>
    <s v="+"/>
    <s v="+"/>
    <s v="+"/>
    <s v="+"/>
    <s v="+"/>
    <s v="+"/>
    <s v="+"/>
    <s v="+"/>
    <s v="+"/>
    <s v="+"/>
    <s v="+"/>
    <s v="+"/>
    <s v="+"/>
    <s v="+"/>
    <s v="+"/>
    <s v="+"/>
    <s v="+"/>
    <s v="+"/>
    <m/>
    <n v="22"/>
    <x v="0"/>
    <n v="0"/>
    <n v="0"/>
    <n v="0"/>
    <x v="17"/>
  </r>
  <r>
    <n v="19"/>
    <s v="Nərmin Quliyeva Tunar"/>
    <x v="11"/>
    <x v="0"/>
    <x v="18"/>
    <x v="10"/>
    <d v="2025-04-01T00:00:00"/>
    <x v="1"/>
    <n v="24.166666666666668"/>
    <m/>
    <m/>
    <m/>
    <m/>
    <m/>
    <m/>
    <m/>
    <m/>
    <m/>
    <m/>
    <m/>
    <m/>
    <m/>
    <m/>
    <m/>
    <m/>
    <m/>
    <m/>
    <m/>
    <m/>
    <m/>
    <m/>
    <m/>
    <n v="22"/>
    <x v="3"/>
    <n v="0"/>
    <n v="0"/>
    <n v="0"/>
    <x v="10"/>
  </r>
  <r>
    <n v="20"/>
    <s v="Orxan Hüseynov Emin"/>
    <x v="4"/>
    <x v="1"/>
    <x v="19"/>
    <x v="18"/>
    <m/>
    <x v="1"/>
    <n v="41.666666666666664"/>
    <s v="+"/>
    <s v="+"/>
    <s v="+"/>
    <s v="+"/>
    <s v="+"/>
    <s v="+"/>
    <s v="+"/>
    <s v="+"/>
    <s v="+"/>
    <s v="+"/>
    <s v="+"/>
    <s v="+"/>
    <s v="+"/>
    <s v="+"/>
    <s v="+"/>
    <s v="+"/>
    <s v="+"/>
    <s v="+"/>
    <s v="+"/>
    <s v="+"/>
    <s v="+"/>
    <s v="+"/>
    <m/>
    <n v="22"/>
    <x v="0"/>
    <n v="0"/>
    <n v="0"/>
    <n v="0"/>
    <x v="18"/>
  </r>
  <r>
    <n v="21"/>
    <s v="Şəbnəm Məmmədova İlham"/>
    <x v="4"/>
    <x v="0"/>
    <x v="20"/>
    <x v="19"/>
    <m/>
    <x v="1"/>
    <n v="20.833333333333332"/>
    <s v="+"/>
    <s v="+"/>
    <s v="+"/>
    <s v="+"/>
    <s v="+"/>
    <s v="+"/>
    <s v="+"/>
    <s v="+"/>
    <s v="+"/>
    <s v="+"/>
    <s v="+"/>
    <s v="+"/>
    <s v="+"/>
    <s v="+"/>
    <s v="+"/>
    <s v="+"/>
    <s v="+"/>
    <s v="+"/>
    <s v="+"/>
    <s v="+"/>
    <s v="+"/>
    <s v="+"/>
    <m/>
    <n v="22"/>
    <x v="0"/>
    <n v="0"/>
    <n v="0"/>
    <n v="0"/>
    <x v="19"/>
  </r>
  <r>
    <n v="22"/>
    <s v="Kamran Əliyev Rəşid"/>
    <x v="4"/>
    <x v="1"/>
    <x v="21"/>
    <x v="20"/>
    <m/>
    <x v="1"/>
    <n v="21.166666666666668"/>
    <s v="+"/>
    <s v="+"/>
    <s v="+"/>
    <s v="+"/>
    <s v="+"/>
    <s v="+"/>
    <s v="+"/>
    <s v="+"/>
    <s v="+"/>
    <s v="+"/>
    <s v="+"/>
    <s v="+"/>
    <s v="+"/>
    <s v="+"/>
    <s v="+"/>
    <s v="+"/>
    <s v="+"/>
    <s v="+"/>
    <s v="+"/>
    <s v="+"/>
    <s v="+"/>
    <s v="+"/>
    <m/>
    <n v="22"/>
    <x v="0"/>
    <n v="0"/>
    <n v="0"/>
    <n v="0"/>
    <x v="20"/>
  </r>
  <r>
    <n v="23"/>
    <s v="Zəhra Quliyeva Fərid"/>
    <x v="12"/>
    <x v="0"/>
    <x v="22"/>
    <x v="21"/>
    <m/>
    <x v="1"/>
    <n v="20.5"/>
    <s v="+"/>
    <s v="+"/>
    <s v="+"/>
    <s v="+"/>
    <s v="+"/>
    <s v="+"/>
    <s v="+"/>
    <s v="+"/>
    <s v="+"/>
    <s v="+"/>
    <s v="+"/>
    <s v="+"/>
    <s v="+"/>
    <s v="+"/>
    <s v="+"/>
    <s v="+"/>
    <s v="+"/>
    <s v="+"/>
    <s v="+"/>
    <s v="+"/>
    <s v="+"/>
    <s v="+"/>
    <m/>
    <n v="22"/>
    <x v="0"/>
    <n v="0"/>
    <n v="0"/>
    <n v="0"/>
    <x v="21"/>
  </r>
  <r>
    <n v="24"/>
    <s v="Elnur Həsənov Samir"/>
    <x v="13"/>
    <x v="1"/>
    <x v="23"/>
    <x v="22"/>
    <m/>
    <x v="1"/>
    <n v="43.5"/>
    <s v="+"/>
    <s v="+"/>
    <s v="+"/>
    <s v="+"/>
    <s v="+"/>
    <s v="+"/>
    <s v="+"/>
    <s v="+"/>
    <s v="+"/>
    <s v="+"/>
    <s v="+"/>
    <s v="+"/>
    <s v="+"/>
    <s v="+"/>
    <s v="+"/>
    <s v="+"/>
    <s v="+"/>
    <s v="+"/>
    <s v="+"/>
    <s v="+"/>
    <s v="+"/>
    <s v="+"/>
    <m/>
    <n v="22"/>
    <x v="0"/>
    <n v="0"/>
    <n v="0"/>
    <n v="0"/>
    <x v="22"/>
  </r>
  <r>
    <n v="25"/>
    <s v="Sevinc Məmmədova Tural"/>
    <x v="4"/>
    <x v="0"/>
    <x v="24"/>
    <x v="23"/>
    <m/>
    <x v="1"/>
    <n v="26.833333333333332"/>
    <s v="+"/>
    <s v="+"/>
    <s v="+"/>
    <s v="+"/>
    <s v="+"/>
    <s v="+"/>
    <s v="+"/>
    <s v="+"/>
    <s v="+"/>
    <s v="+"/>
    <s v="+"/>
    <s v="+"/>
    <s v="+"/>
    <s v="+"/>
    <s v="+"/>
    <s v="+"/>
    <s v="+"/>
    <s v="X"/>
    <s v="+"/>
    <s v="+"/>
    <s v="+"/>
    <s v="+"/>
    <m/>
    <n v="22"/>
    <x v="2"/>
    <n v="0"/>
    <n v="1"/>
    <n v="0"/>
    <x v="23"/>
  </r>
  <r>
    <n v="26"/>
    <s v="Elvin Rzayev Vahid"/>
    <x v="4"/>
    <x v="1"/>
    <x v="25"/>
    <x v="24"/>
    <m/>
    <x v="1"/>
    <n v="20.666666666666668"/>
    <s v="+"/>
    <s v="+"/>
    <s v="+"/>
    <s v="+"/>
    <s v="+"/>
    <s v="+"/>
    <s v="+"/>
    <s v="+"/>
    <s v="+"/>
    <s v="+"/>
    <s v="+"/>
    <s v="+"/>
    <s v="+"/>
    <s v="+"/>
    <s v="+"/>
    <s v="+"/>
    <s v="+"/>
    <s v="+"/>
    <s v="+"/>
    <s v="+"/>
    <s v="+"/>
    <s v="+"/>
    <m/>
    <n v="22"/>
    <x v="0"/>
    <n v="0"/>
    <n v="0"/>
    <n v="0"/>
    <x v="9"/>
  </r>
  <r>
    <n v="27"/>
    <s v="Aytac Hüseynova İlqar"/>
    <x v="14"/>
    <x v="0"/>
    <x v="26"/>
    <x v="25"/>
    <m/>
    <x v="0"/>
    <n v="640"/>
    <s v="+"/>
    <s v="+"/>
    <s v="+"/>
    <s v="+"/>
    <s v="+"/>
    <s v="+"/>
    <s v="+"/>
    <s v="+"/>
    <s v="X"/>
    <s v="X"/>
    <s v="X"/>
    <s v="+"/>
    <s v="+"/>
    <s v="+"/>
    <s v="+"/>
    <s v="+"/>
    <s v="+"/>
    <s v="+"/>
    <s v="+"/>
    <s v="+"/>
    <s v="+"/>
    <s v="+"/>
    <m/>
    <n v="22"/>
    <x v="4"/>
    <n v="0"/>
    <n v="3"/>
    <n v="0"/>
    <x v="24"/>
  </r>
  <r>
    <n v="28"/>
    <s v="Fərid Məmmədov Rauf"/>
    <x v="15"/>
    <x v="1"/>
    <x v="27"/>
    <x v="26"/>
    <m/>
    <x v="1"/>
    <n v="21"/>
    <s v="+"/>
    <s v="+"/>
    <s v="+"/>
    <s v="+"/>
    <s v="+"/>
    <s v="+"/>
    <s v="+"/>
    <s v="+"/>
    <s v="+"/>
    <s v="+"/>
    <s v="+"/>
    <s v="+"/>
    <s v="+"/>
    <s v="+"/>
    <s v="+"/>
    <s v="+"/>
    <s v="+"/>
    <s v="+"/>
    <s v="+"/>
    <s v="+"/>
    <s v="+"/>
    <s v="+"/>
    <m/>
    <n v="22"/>
    <x v="0"/>
    <n v="0"/>
    <n v="0"/>
    <n v="0"/>
    <x v="25"/>
  </r>
  <r>
    <n v="29"/>
    <s v="Leyla Əliyeva Samir"/>
    <x v="4"/>
    <x v="0"/>
    <x v="28"/>
    <x v="27"/>
    <m/>
    <x v="1"/>
    <n v="23.666666666666668"/>
    <s v="+"/>
    <s v="+"/>
    <s v="+"/>
    <s v="+"/>
    <s v="+"/>
    <s v="+"/>
    <s v="+"/>
    <s v="+"/>
    <s v="+"/>
    <s v="+"/>
    <s v="+"/>
    <s v="+"/>
    <s v="+"/>
    <s v="+"/>
    <s v="+"/>
    <s v="+"/>
    <s v="+"/>
    <s v="+"/>
    <s v="+"/>
    <s v="+"/>
    <s v="+"/>
    <s v="+"/>
    <m/>
    <n v="22"/>
    <x v="0"/>
    <n v="0"/>
    <n v="0"/>
    <n v="0"/>
    <x v="26"/>
  </r>
  <r>
    <n v="30"/>
    <s v="Nigar Həsənova Tunar"/>
    <x v="4"/>
    <x v="0"/>
    <x v="29"/>
    <x v="28"/>
    <m/>
    <x v="0"/>
    <n v="605"/>
    <s v="+"/>
    <s v="+"/>
    <s v="+"/>
    <s v="+"/>
    <s v="+"/>
    <s v="+"/>
    <s v="+"/>
    <s v="+"/>
    <s v="+"/>
    <s v="+"/>
    <s v="+"/>
    <s v="+"/>
    <s v="+"/>
    <s v="+"/>
    <s v="+"/>
    <s v="+"/>
    <s v="+"/>
    <s v="+"/>
    <s v="+"/>
    <s v="+"/>
    <s v="+"/>
    <s v="+"/>
    <m/>
    <n v="22"/>
    <x v="0"/>
    <n v="0"/>
    <n v="0"/>
    <n v="0"/>
    <x v="27"/>
  </r>
  <r>
    <n v="31"/>
    <s v="Murad Məmmədli Emin"/>
    <x v="8"/>
    <x v="1"/>
    <x v="30"/>
    <x v="29"/>
    <m/>
    <x v="1"/>
    <n v="21.166666666666668"/>
    <s v="+"/>
    <s v="+"/>
    <s v="+"/>
    <s v="+"/>
    <s v="+"/>
    <s v="+"/>
    <s v="+"/>
    <s v="+"/>
    <s v="+"/>
    <s v="+"/>
    <s v="+"/>
    <s v="+"/>
    <s v="+"/>
    <s v="+"/>
    <s v="+"/>
    <s v="+"/>
    <s v="+"/>
    <s v="+"/>
    <s v="+"/>
    <s v="+"/>
    <s v="+"/>
    <s v="+"/>
    <m/>
    <n v="22"/>
    <x v="0"/>
    <n v="0"/>
    <n v="0"/>
    <n v="0"/>
    <x v="20"/>
  </r>
  <r>
    <n v="32"/>
    <s v="Günay Quliyeva Fərid"/>
    <x v="4"/>
    <x v="0"/>
    <x v="31"/>
    <x v="30"/>
    <m/>
    <x v="0"/>
    <n v="625"/>
    <s v="+"/>
    <s v="+"/>
    <s v="+"/>
    <s v="+"/>
    <s v="+"/>
    <s v="+"/>
    <s v="+"/>
    <s v="+"/>
    <s v="+"/>
    <s v="+"/>
    <s v="+"/>
    <s v="+"/>
    <s v="+"/>
    <s v="+"/>
    <s v="+"/>
    <s v="+"/>
    <s v="+"/>
    <s v="+"/>
    <s v="+"/>
    <s v="+"/>
    <s v="+"/>
    <s v="+"/>
    <m/>
    <n v="22"/>
    <x v="0"/>
    <n v="0"/>
    <n v="0"/>
    <n v="0"/>
    <x v="28"/>
  </r>
  <r>
    <n v="33"/>
    <s v="Rəşad Hüseynov Vüsal"/>
    <x v="4"/>
    <x v="1"/>
    <x v="32"/>
    <x v="10"/>
    <d v="2025-05-15T00:00:00"/>
    <x v="1"/>
    <n v="20.5"/>
    <m/>
    <m/>
    <m/>
    <m/>
    <m/>
    <m/>
    <m/>
    <m/>
    <m/>
    <m/>
    <m/>
    <m/>
    <m/>
    <m/>
    <m/>
    <m/>
    <m/>
    <m/>
    <m/>
    <m/>
    <m/>
    <m/>
    <m/>
    <n v="22"/>
    <x v="3"/>
    <n v="0"/>
    <n v="0"/>
    <n v="0"/>
    <x v="10"/>
  </r>
  <r>
    <n v="34"/>
    <s v="Səbinə Əliyeva İlham"/>
    <x v="4"/>
    <x v="0"/>
    <x v="33"/>
    <x v="31"/>
    <m/>
    <x v="0"/>
    <n v="620"/>
    <s v="+"/>
    <s v="+"/>
    <s v="+"/>
    <s v="+"/>
    <s v="+"/>
    <s v="+"/>
    <s v="+"/>
    <s v="+"/>
    <s v="+"/>
    <s v="+"/>
    <s v="+"/>
    <s v="+"/>
    <s v="+"/>
    <s v="+"/>
    <s v="+"/>
    <s v="+"/>
    <s v="+"/>
    <s v="+"/>
    <s v="+"/>
    <s v="+"/>
    <s v="+"/>
    <s v="+"/>
    <m/>
    <n v="22"/>
    <x v="0"/>
    <n v="0"/>
    <n v="0"/>
    <n v="0"/>
    <x v="29"/>
  </r>
  <r>
    <n v="35"/>
    <s v="Elçin Məmmədov Rəşad"/>
    <x v="16"/>
    <x v="1"/>
    <x v="34"/>
    <x v="32"/>
    <m/>
    <x v="1"/>
    <n v="21"/>
    <s v="+"/>
    <s v="+"/>
    <s v="+"/>
    <s v="+"/>
    <s v="+"/>
    <s v="+"/>
    <s v="+"/>
    <s v="+"/>
    <s v="+"/>
    <s v="+"/>
    <s v="+"/>
    <s v="+"/>
    <s v="+"/>
    <s v="+"/>
    <s v="+"/>
    <s v="+"/>
    <s v="+"/>
    <s v="+"/>
    <s v="+"/>
    <s v="+"/>
    <s v="+"/>
    <s v="+"/>
    <m/>
    <n v="22"/>
    <x v="0"/>
    <n v="0"/>
    <n v="0"/>
    <n v="0"/>
    <x v="25"/>
  </r>
  <r>
    <n v="36"/>
    <s v="Aysel Rzayeva Fərhad"/>
    <x v="4"/>
    <x v="0"/>
    <x v="35"/>
    <x v="33"/>
    <m/>
    <x v="0"/>
    <n v="1580"/>
    <s v="+"/>
    <s v="+"/>
    <s v="+"/>
    <s v="+"/>
    <s v="+"/>
    <s v="+"/>
    <s v="+"/>
    <s v="+"/>
    <s v="+"/>
    <s v="+"/>
    <s v="+"/>
    <s v="+"/>
    <s v="+"/>
    <s v="+"/>
    <s v="+"/>
    <s v="+"/>
    <s v="+"/>
    <s v="+"/>
    <s v="+"/>
    <s v="+"/>
    <s v="+"/>
    <s v="+"/>
    <m/>
    <n v="22"/>
    <x v="0"/>
    <n v="0"/>
    <n v="0"/>
    <n v="0"/>
    <x v="30"/>
  </r>
  <r>
    <n v="37"/>
    <s v="Farid Hüseynov Tural"/>
    <x v="4"/>
    <x v="1"/>
    <x v="36"/>
    <x v="34"/>
    <m/>
    <x v="1"/>
    <n v="21.333333333333332"/>
    <s v="+"/>
    <s v="+"/>
    <s v="+"/>
    <s v="+"/>
    <s v="+"/>
    <s v="+"/>
    <s v="+"/>
    <s v="+"/>
    <s v="+"/>
    <s v="+"/>
    <s v="+"/>
    <s v="+"/>
    <s v="+"/>
    <s v="+"/>
    <s v="+"/>
    <s v="+"/>
    <s v="+"/>
    <s v="+"/>
    <s v="+"/>
    <s v="+"/>
    <s v="+"/>
    <s v="+"/>
    <m/>
    <n v="22"/>
    <x v="0"/>
    <n v="0"/>
    <n v="0"/>
    <n v="0"/>
    <x v="31"/>
  </r>
  <r>
    <n v="38"/>
    <s v="Nərmin Məmmədova Samir"/>
    <x v="17"/>
    <x v="0"/>
    <x v="37"/>
    <x v="35"/>
    <m/>
    <x v="0"/>
    <n v="635"/>
    <s v="+"/>
    <s v="+"/>
    <s v="+"/>
    <s v="+"/>
    <s v="+"/>
    <s v="+"/>
    <s v="+"/>
    <s v="+"/>
    <s v="+"/>
    <s v="+"/>
    <s v="+"/>
    <s v="+"/>
    <s v="+"/>
    <s v="+"/>
    <s v="+"/>
    <s v="+"/>
    <s v="+"/>
    <s v="+"/>
    <s v="+"/>
    <s v="+"/>
    <s v="+"/>
    <s v="+"/>
    <m/>
    <n v="22"/>
    <x v="0"/>
    <n v="0"/>
    <n v="0"/>
    <n v="0"/>
    <x v="32"/>
  </r>
  <r>
    <n v="39"/>
    <s v="Orxan Əliyev Vahid"/>
    <x v="18"/>
    <x v="1"/>
    <x v="38"/>
    <x v="36"/>
    <m/>
    <x v="1"/>
    <n v="49.666666666666664"/>
    <s v="+"/>
    <s v="+"/>
    <s v="+"/>
    <s v="+"/>
    <s v="+"/>
    <s v="+"/>
    <s v="+"/>
    <s v="+"/>
    <s v="+"/>
    <s v="+"/>
    <s v="+"/>
    <s v="+"/>
    <s v="+"/>
    <s v="+"/>
    <s v="+"/>
    <s v="+"/>
    <s v="+"/>
    <s v="+"/>
    <s v="+"/>
    <s v="+"/>
    <s v="+"/>
    <s v="+"/>
    <m/>
    <n v="22"/>
    <x v="0"/>
    <n v="0"/>
    <n v="0"/>
    <n v="0"/>
    <x v="33"/>
  </r>
  <r>
    <n v="40"/>
    <s v="Şəbnəm Quliyeva İlqar"/>
    <x v="4"/>
    <x v="0"/>
    <x v="39"/>
    <x v="37"/>
    <m/>
    <x v="0"/>
    <n v="1415"/>
    <s v="+"/>
    <s v="+"/>
    <s v="+"/>
    <s v="+"/>
    <s v="+"/>
    <s v="+"/>
    <s v="+"/>
    <s v="+"/>
    <s v="+"/>
    <s v="+"/>
    <s v="+"/>
    <s v="+"/>
    <s v="+"/>
    <s v="+"/>
    <s v="+"/>
    <s v="+"/>
    <s v="+"/>
    <s v="+"/>
    <s v="+"/>
    <s v="+"/>
    <s v="+"/>
    <s v="+"/>
    <m/>
    <n v="22"/>
    <x v="0"/>
    <n v="0"/>
    <n v="0"/>
    <n v="0"/>
    <x v="34"/>
  </r>
  <r>
    <n v="41"/>
    <s v="Kamran Həsənov Rauf"/>
    <x v="19"/>
    <x v="1"/>
    <x v="40"/>
    <x v="10"/>
    <d v="2025-09-15T00:00:00"/>
    <x v="1"/>
    <n v="20.666666666666668"/>
    <m/>
    <m/>
    <m/>
    <m/>
    <m/>
    <m/>
    <m/>
    <m/>
    <m/>
    <m/>
    <m/>
    <m/>
    <m/>
    <m/>
    <m/>
    <m/>
    <m/>
    <m/>
    <m/>
    <m/>
    <m/>
    <m/>
    <m/>
    <n v="22"/>
    <x v="3"/>
    <n v="0"/>
    <n v="0"/>
    <n v="0"/>
    <x v="10"/>
  </r>
  <r>
    <n v="42"/>
    <s v="Zəhra Məmmədova Fərid"/>
    <x v="8"/>
    <x v="0"/>
    <x v="41"/>
    <x v="38"/>
    <m/>
    <x v="0"/>
    <n v="1595"/>
    <s v="+"/>
    <s v="+"/>
    <s v="+"/>
    <s v="+"/>
    <s v="+"/>
    <s v="+"/>
    <s v="+"/>
    <s v="+"/>
    <s v="+"/>
    <s v="+"/>
    <s v="+"/>
    <s v="+"/>
    <s v="+"/>
    <s v="+"/>
    <s v="+"/>
    <s v="+"/>
    <s v="+"/>
    <s v="+"/>
    <s v="+"/>
    <s v="+"/>
    <s v="+"/>
    <s v="+"/>
    <m/>
    <n v="22"/>
    <x v="0"/>
    <n v="0"/>
    <n v="0"/>
    <n v="0"/>
    <x v="35"/>
  </r>
  <r>
    <n v="43"/>
    <s v="Elnur Rzayev Samir"/>
    <x v="20"/>
    <x v="1"/>
    <x v="42"/>
    <x v="39"/>
    <m/>
    <x v="1"/>
    <n v="21.166666666666668"/>
    <s v="+"/>
    <s v="+"/>
    <s v="+"/>
    <s v="+"/>
    <s v="+"/>
    <s v="+"/>
    <s v="+"/>
    <s v="+"/>
    <s v="+"/>
    <s v="+"/>
    <s v="+"/>
    <s v="+"/>
    <s v="+"/>
    <s v="+"/>
    <s v="+"/>
    <s v="+"/>
    <s v="+"/>
    <s v="+"/>
    <s v="+"/>
    <s v="+"/>
    <s v="+"/>
    <s v="+"/>
    <m/>
    <n v="22"/>
    <x v="0"/>
    <n v="0"/>
    <n v="0"/>
    <n v="0"/>
    <x v="20"/>
  </r>
  <r>
    <n v="44"/>
    <s v="Sevinc Hüseynova Tural"/>
    <x v="21"/>
    <x v="0"/>
    <x v="43"/>
    <x v="40"/>
    <m/>
    <x v="0"/>
    <n v="1550"/>
    <s v="+"/>
    <s v="+"/>
    <s v="+"/>
    <s v="+"/>
    <s v="+"/>
    <s v="+"/>
    <s v="+"/>
    <s v="+"/>
    <s v="+"/>
    <s v="+"/>
    <s v="+"/>
    <s v="+"/>
    <s v="+"/>
    <s v="+"/>
    <s v="+"/>
    <s v="+"/>
    <s v="+"/>
    <s v="+"/>
    <s v="+"/>
    <s v="+"/>
    <s v="+"/>
    <s v="+"/>
    <m/>
    <n v="22"/>
    <x v="0"/>
    <n v="0"/>
    <n v="0"/>
    <n v="0"/>
    <x v="36"/>
  </r>
  <r>
    <n v="45"/>
    <s v="Elvin Məmmədli Emin"/>
    <x v="22"/>
    <x v="1"/>
    <x v="44"/>
    <x v="41"/>
    <m/>
    <x v="0"/>
    <n v="1440"/>
    <s v="+"/>
    <s v="+"/>
    <s v="+"/>
    <s v="+"/>
    <s v="+"/>
    <s v="E"/>
    <s v="E"/>
    <s v="E"/>
    <s v="E"/>
    <s v="+"/>
    <s v="+"/>
    <s v="+"/>
    <s v="+"/>
    <s v="+"/>
    <s v="+"/>
    <s v="+"/>
    <s v="+"/>
    <s v="+"/>
    <s v="+"/>
    <s v="+"/>
    <s v="+"/>
    <s v="+"/>
    <m/>
    <n v="22"/>
    <x v="5"/>
    <n v="4"/>
    <n v="0"/>
    <n v="0"/>
    <x v="37"/>
  </r>
  <r>
    <n v="46"/>
    <s v="Aytac Quliyeva Rəşad"/>
    <x v="23"/>
    <x v="0"/>
    <x v="45"/>
    <x v="42"/>
    <m/>
    <x v="1"/>
    <n v="51.5"/>
    <s v="+"/>
    <s v="+"/>
    <s v="+"/>
    <s v="+"/>
    <s v="+"/>
    <s v="+"/>
    <s v="+"/>
    <s v="+"/>
    <s v="+"/>
    <s v="+"/>
    <s v="+"/>
    <s v="+"/>
    <s v="+"/>
    <s v="+"/>
    <s v="+"/>
    <s v="+"/>
    <s v="+"/>
    <s v="+"/>
    <s v="+"/>
    <s v="+"/>
    <s v="+"/>
    <s v="+"/>
    <m/>
    <n v="22"/>
    <x v="0"/>
    <n v="0"/>
    <n v="0"/>
    <n v="0"/>
    <x v="38"/>
  </r>
  <r>
    <n v="47"/>
    <s v="Fərid Həsənov Vüsal"/>
    <x v="24"/>
    <x v="1"/>
    <x v="46"/>
    <x v="43"/>
    <m/>
    <x v="1"/>
    <n v="56.833333333333336"/>
    <s v="+"/>
    <s v="+"/>
    <s v="+"/>
    <s v="+"/>
    <s v="+"/>
    <s v="+"/>
    <s v="+"/>
    <s v="+"/>
    <s v="+"/>
    <s v="+"/>
    <s v="+"/>
    <s v="+"/>
    <s v="+"/>
    <s v="+"/>
    <s v="+"/>
    <s v="+"/>
    <s v="+"/>
    <s v="+"/>
    <s v="+"/>
    <s v="+"/>
    <s v="+"/>
    <s v="+"/>
    <m/>
    <n v="22"/>
    <x v="0"/>
    <n v="0"/>
    <n v="0"/>
    <n v="0"/>
    <x v="39"/>
  </r>
  <r>
    <n v="48"/>
    <s v="Leyla Məmmədova İlham"/>
    <x v="13"/>
    <x v="0"/>
    <x v="47"/>
    <x v="44"/>
    <m/>
    <x v="1"/>
    <n v="50.166666666666664"/>
    <s v="+"/>
    <s v="+"/>
    <s v="+"/>
    <s v="+"/>
    <s v="+"/>
    <s v="+"/>
    <s v="+"/>
    <s v="+"/>
    <s v="+"/>
    <s v="+"/>
    <s v="+"/>
    <s v="+"/>
    <s v="+"/>
    <s v="+"/>
    <s v="+"/>
    <s v="+"/>
    <s v="+"/>
    <s v="+"/>
    <s v="+"/>
    <s v="+"/>
    <s v="+"/>
    <s v="+"/>
    <m/>
    <n v="22"/>
    <x v="0"/>
    <n v="0"/>
    <n v="0"/>
    <n v="0"/>
    <x v="40"/>
  </r>
  <r>
    <n v="49"/>
    <s v="Nigar Əliyeva Rəşid"/>
    <x v="8"/>
    <x v="0"/>
    <x v="48"/>
    <x v="45"/>
    <m/>
    <x v="1"/>
    <n v="23.833333333333332"/>
    <s v="+"/>
    <s v="+"/>
    <s v="+"/>
    <s v="+"/>
    <s v="+"/>
    <s v="+"/>
    <s v="+"/>
    <s v="+"/>
    <s v="+"/>
    <s v="+"/>
    <s v="+"/>
    <s v="+"/>
    <s v="+"/>
    <s v="+"/>
    <s v="+"/>
    <s v="+"/>
    <s v="+"/>
    <s v="+"/>
    <s v="+"/>
    <s v="+"/>
    <s v="+"/>
    <s v="+"/>
    <m/>
    <n v="22"/>
    <x v="0"/>
    <n v="0"/>
    <n v="0"/>
    <n v="0"/>
    <x v="41"/>
  </r>
  <r>
    <n v="50"/>
    <s v="Murad Hüseynov Fərid"/>
    <x v="19"/>
    <x v="1"/>
    <x v="49"/>
    <x v="10"/>
    <d v="2025-07-10T00:00:00"/>
    <x v="1"/>
    <n v="21"/>
    <m/>
    <m/>
    <m/>
    <m/>
    <m/>
    <m/>
    <m/>
    <m/>
    <m/>
    <m/>
    <m/>
    <m/>
    <m/>
    <m/>
    <m/>
    <m/>
    <m/>
    <m/>
    <m/>
    <m/>
    <m/>
    <m/>
    <m/>
    <n v="22"/>
    <x v="3"/>
    <n v="0"/>
    <n v="0"/>
    <n v="0"/>
    <x v="10"/>
  </r>
  <r>
    <n v="51"/>
    <s v="Günay Məmmədli Samir"/>
    <x v="8"/>
    <x v="0"/>
    <x v="50"/>
    <x v="46"/>
    <m/>
    <x v="1"/>
    <n v="53.5"/>
    <s v="+"/>
    <s v="+"/>
    <s v="+"/>
    <s v="+"/>
    <s v="+"/>
    <s v="+"/>
    <s v="+"/>
    <s v="+"/>
    <s v="+"/>
    <s v="+"/>
    <s v="+"/>
    <s v="+"/>
    <s v="+"/>
    <s v="+"/>
    <s v="+"/>
    <s v="+"/>
    <s v="+"/>
    <s v="+"/>
    <s v="+"/>
    <s v="+"/>
    <s v="+"/>
    <s v="+"/>
    <m/>
    <n v="22"/>
    <x v="0"/>
    <n v="0"/>
    <n v="0"/>
    <n v="0"/>
    <x v="42"/>
  </r>
  <r>
    <n v="52"/>
    <s v="Rəşad Quliyev Tural"/>
    <x v="25"/>
    <x v="1"/>
    <x v="51"/>
    <x v="47"/>
    <m/>
    <x v="0"/>
    <n v="635"/>
    <s v="+"/>
    <s v="+"/>
    <s v="+"/>
    <s v="+"/>
    <s v="+"/>
    <s v="+"/>
    <s v="+"/>
    <s v="+"/>
    <s v="+"/>
    <s v="+"/>
    <s v="+"/>
    <s v="+"/>
    <s v="+"/>
    <s v="+"/>
    <s v="+"/>
    <s v="+"/>
    <s v="+"/>
    <s v="+"/>
    <s v="+"/>
    <s v="+"/>
    <s v="+"/>
    <s v="+"/>
    <m/>
    <n v="22"/>
    <x v="0"/>
    <n v="0"/>
    <n v="0"/>
    <n v="0"/>
    <x v="32"/>
  </r>
  <r>
    <n v="53"/>
    <s v="Səbinə Hüseynova Emin"/>
    <x v="26"/>
    <x v="0"/>
    <x v="52"/>
    <x v="48"/>
    <m/>
    <x v="0"/>
    <n v="1420"/>
    <s v="+"/>
    <s v="+"/>
    <s v="+"/>
    <s v="+"/>
    <s v="+"/>
    <s v="+"/>
    <s v="+"/>
    <s v="+"/>
    <s v="+"/>
    <s v="+"/>
    <s v="+"/>
    <s v="+"/>
    <s v="+"/>
    <s v="+"/>
    <s v="+"/>
    <s v="+"/>
    <s v="+"/>
    <s v="+"/>
    <s v="+"/>
    <s v="+"/>
    <s v="+"/>
    <s v="+"/>
    <m/>
    <n v="22"/>
    <x v="0"/>
    <n v="0"/>
    <n v="0"/>
    <n v="0"/>
    <x v="43"/>
  </r>
  <r>
    <n v="54"/>
    <s v="Elçin Məmmədov  İlqar"/>
    <x v="4"/>
    <x v="1"/>
    <x v="53"/>
    <x v="49"/>
    <m/>
    <x v="1"/>
    <n v="21"/>
    <s v="+"/>
    <s v="+"/>
    <s v="+"/>
    <s v="+"/>
    <s v="+"/>
    <s v="+"/>
    <s v="+"/>
    <s v="+"/>
    <s v="+"/>
    <s v="+"/>
    <s v="+"/>
    <s v="+"/>
    <s v="+"/>
    <s v="+"/>
    <s v="+"/>
    <s v="+"/>
    <s v="+"/>
    <s v="+"/>
    <s v="+"/>
    <s v="+"/>
    <s v="+"/>
    <s v="+"/>
    <m/>
    <n v="22"/>
    <x v="0"/>
    <n v="0"/>
    <n v="0"/>
    <n v="0"/>
    <x v="25"/>
  </r>
  <r>
    <n v="55"/>
    <s v="Aysel Rzayeva Rauf"/>
    <x v="8"/>
    <x v="0"/>
    <x v="54"/>
    <x v="10"/>
    <d v="2025-07-01T00:00:00"/>
    <x v="1"/>
    <n v="21.166666666666668"/>
    <m/>
    <m/>
    <m/>
    <m/>
    <m/>
    <m/>
    <m/>
    <m/>
    <m/>
    <m/>
    <m/>
    <m/>
    <m/>
    <m/>
    <m/>
    <m/>
    <m/>
    <m/>
    <m/>
    <m/>
    <m/>
    <m/>
    <m/>
    <n v="22"/>
    <x v="3"/>
    <n v="0"/>
    <n v="0"/>
    <n v="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EF872A-D399-524C-8A1E-FCCF27B0C7BF}" name="PivotTable7"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E15:F25"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showAll="0">
      <items count="3">
        <item x="1"/>
        <item x="0"/>
        <item t="default"/>
      </items>
    </pivotField>
    <pivotField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3"/>
        <item x="1"/>
        <item x="5"/>
        <item x="4"/>
        <item x="2"/>
        <item x="0"/>
        <item t="default"/>
      </items>
    </pivotField>
    <pivotField showAll="0"/>
    <pivotField showAll="0"/>
    <pivotField showAll="0"/>
    <pivotField axis="axisRow" dataField="1" numFmtId="44" showAll="0">
      <items count="19">
        <item x="0"/>
        <item x="1"/>
        <item x="2"/>
        <item x="3"/>
        <item x="4"/>
        <item x="5"/>
        <item x="6"/>
        <item x="7"/>
        <item x="8"/>
        <item x="9"/>
        <item x="10"/>
        <item x="11"/>
        <item x="12"/>
        <item x="13"/>
        <item x="14"/>
        <item x="15"/>
        <item x="16"/>
        <item x="17"/>
        <item t="default"/>
      </items>
    </pivotField>
    <pivotField showAll="0">
      <items count="7">
        <item x="1"/>
        <item x="2"/>
        <item x="3"/>
        <item x="4"/>
        <item x="5"/>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7"/>
  </rowFields>
  <rowItems count="10">
    <i>
      <x v="1"/>
    </i>
    <i>
      <x v="5"/>
    </i>
    <i>
      <x v="6"/>
    </i>
    <i>
      <x v="7"/>
    </i>
    <i>
      <x v="10"/>
    </i>
    <i>
      <x v="11"/>
    </i>
    <i>
      <x v="12"/>
    </i>
    <i>
      <x v="13"/>
    </i>
    <i>
      <x v="15"/>
    </i>
    <i>
      <x v="16"/>
    </i>
  </rowItems>
  <colItems count="1">
    <i/>
  </colItems>
  <dataFields count="1">
    <dataField name="Count of Yekun  əmək haqqı" fld="37"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FB15D8-7B8C-2A4F-AE29-1BDBC549E4E9}" name="PivotTable10"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H12:I14"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axis="axisRow" showAll="0">
      <items count="3">
        <item x="1"/>
        <item x="0"/>
        <item t="default"/>
      </items>
    </pivotField>
    <pivotField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44" showAll="0">
      <items count="19">
        <item x="0"/>
        <item x="1"/>
        <item x="2"/>
        <item x="3"/>
        <item x="4"/>
        <item x="5"/>
        <item x="6"/>
        <item x="7"/>
        <item x="8"/>
        <item x="9"/>
        <item x="10"/>
        <item x="11"/>
        <item x="12"/>
        <item x="13"/>
        <item x="14"/>
        <item x="15"/>
        <item x="16"/>
        <item x="17"/>
        <item t="default"/>
      </items>
    </pivotField>
    <pivotField showAll="0">
      <items count="7">
        <item n="2 il" x="1"/>
        <item n="3 il" x="2"/>
        <item n="4 il" x="3"/>
        <item n="5 il" x="4"/>
        <item n="6 il" x="5"/>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
  </rowFields>
  <rowItems count="2">
    <i>
      <x/>
    </i>
    <i>
      <x v="1"/>
    </i>
  </rowItems>
  <colItems count="1">
    <i/>
  </colItems>
  <dataFields count="1">
    <dataField name="Average of Yekun  əmək haqqı" fld="37" subtotal="average" baseField="0" baseItem="0" numFmtId="44"/>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6720B3-238E-6C47-BF4E-D54262E51333}" name="PivotTable5"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9:B15"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showAll="0">
      <items count="3">
        <item x="1"/>
        <item x="0"/>
        <item t="default"/>
      </items>
    </pivotField>
    <pivotField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dataField="1"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44" showAll="0">
      <items count="19">
        <item x="0"/>
        <item x="1"/>
        <item x="2"/>
        <item x="3"/>
        <item x="4"/>
        <item x="5"/>
        <item x="6"/>
        <item x="7"/>
        <item x="8"/>
        <item x="9"/>
        <item x="10"/>
        <item x="11"/>
        <item x="12"/>
        <item x="13"/>
        <item x="14"/>
        <item x="15"/>
        <item x="16"/>
        <item x="17"/>
        <item t="default"/>
      </items>
    </pivotField>
    <pivotField axis="axisRow" showAll="0">
      <items count="7">
        <item n="2 il" x="1"/>
        <item n="3 il" x="2"/>
        <item n="4 il" x="3"/>
        <item n="5 il" x="4"/>
        <item n="6 il" x="5"/>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8"/>
  </rowFields>
  <rowItems count="6">
    <i>
      <x/>
    </i>
    <i>
      <x v="1"/>
    </i>
    <i>
      <x v="2"/>
    </i>
    <i>
      <x v="3"/>
    </i>
    <i>
      <x v="4"/>
    </i>
    <i>
      <x v="5"/>
    </i>
  </rowItems>
  <colItems count="1">
    <i/>
  </colItems>
  <dataFields count="1">
    <dataField name="Count of staj"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65CBA2-2706-EF49-8E21-9B7F3391AEE2}" name="PivotTable4"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A3:B5"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axis="axisRow" dataField="1" showAll="0">
      <items count="3">
        <item x="1"/>
        <item x="0"/>
        <item t="default"/>
      </items>
    </pivotField>
    <pivotField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44" showAll="0">
      <items count="19">
        <item x="0"/>
        <item x="1"/>
        <item x="2"/>
        <item x="3"/>
        <item x="4"/>
        <item x="5"/>
        <item x="6"/>
        <item x="7"/>
        <item x="8"/>
        <item x="9"/>
        <item x="10"/>
        <item x="11"/>
        <item x="12"/>
        <item x="13"/>
        <item x="14"/>
        <item x="15"/>
        <item x="16"/>
        <item x="17"/>
        <item t="default"/>
      </items>
    </pivotField>
    <pivotField showAll="0">
      <items count="7">
        <item x="1"/>
        <item x="2"/>
        <item x="3"/>
        <item x="4"/>
        <item x="5"/>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
  </rowFields>
  <rowItems count="2">
    <i>
      <x/>
    </i>
    <i>
      <x v="1"/>
    </i>
  </rowItems>
  <colItems count="1">
    <i/>
  </colItems>
  <dataFields count="1">
    <dataField name="Count of Cinsi"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BB71FD-DACB-D148-BF85-F18B2A961FCD}" name="PivotTable12"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
  <location ref="A21:B27"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showAll="0">
      <items count="3">
        <item x="1"/>
        <item x="0"/>
        <item t="default"/>
      </items>
    </pivotField>
    <pivotField axis="axisRow"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dataField="1"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44" showAll="0">
      <items count="19">
        <item x="0"/>
        <item x="1"/>
        <item x="2"/>
        <item x="3"/>
        <item x="4"/>
        <item x="5"/>
        <item x="6"/>
        <item x="7"/>
        <item x="8"/>
        <item x="9"/>
        <item x="10"/>
        <item x="11"/>
        <item x="12"/>
        <item x="13"/>
        <item x="14"/>
        <item x="15"/>
        <item x="16"/>
        <item x="17"/>
        <item t="default"/>
      </items>
    </pivotField>
    <pivotField showAll="0">
      <items count="7">
        <item n="2 il" x="1"/>
        <item n="3 il" x="2"/>
        <item n="4 il" x="3"/>
        <item n="5 il" x="4"/>
        <item n="6 il" x="5"/>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2">
    <field x="41"/>
    <field x="4"/>
  </rowFields>
  <rowItems count="6">
    <i>
      <x v="1"/>
    </i>
    <i>
      <x v="2"/>
    </i>
    <i>
      <x v="3"/>
    </i>
    <i>
      <x v="4"/>
    </i>
    <i>
      <x v="5"/>
    </i>
    <i>
      <x v="6"/>
    </i>
  </rowItems>
  <colItems count="1">
    <i/>
  </colItems>
  <dataFields count="1">
    <dataField name="Count of staj" fld="5"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92B5C2-FB30-6247-BE70-E59EA6AB53D7}" name="PivotTable11"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H19:I25"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showAll="0">
      <items count="3">
        <item x="1"/>
        <item x="0"/>
        <item t="default"/>
      </items>
    </pivotField>
    <pivotField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44" showAll="0">
      <items count="19">
        <item x="0"/>
        <item x="1"/>
        <item x="2"/>
        <item x="3"/>
        <item x="4"/>
        <item x="5"/>
        <item x="6"/>
        <item x="7"/>
        <item x="8"/>
        <item x="9"/>
        <item x="10"/>
        <item x="11"/>
        <item x="12"/>
        <item x="13"/>
        <item x="14"/>
        <item x="15"/>
        <item x="16"/>
        <item x="17"/>
        <item t="default"/>
      </items>
    </pivotField>
    <pivotField axis="axisRow" showAll="0">
      <items count="7">
        <item n="2 il" x="1"/>
        <item n="3 il" x="2"/>
        <item n="4 il" x="3"/>
        <item n="5 il" x="4"/>
        <item n="6 il" x="5"/>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8"/>
  </rowFields>
  <rowItems count="6">
    <i>
      <x/>
    </i>
    <i>
      <x v="1"/>
    </i>
    <i>
      <x v="2"/>
    </i>
    <i>
      <x v="3"/>
    </i>
    <i>
      <x v="4"/>
    </i>
    <i>
      <x v="5"/>
    </i>
  </rowItems>
  <colItems count="1">
    <i/>
  </colItems>
  <dataFields count="1">
    <dataField name="Average of Yekun  əmək haqqı" fld="37" subtotal="average" baseField="0" baseItem="0" numFmtId="4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66BC94-6475-9F4B-9B90-8136C08A6FBB}" name="PivotTable8"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H3:I5" firstHeaderRow="1" firstDataRow="1" firstDataCol="1"/>
  <pivotFields count="42">
    <pivotField showAll="0"/>
    <pivotField showAll="0"/>
    <pivotField showAll="0">
      <items count="28">
        <item x="8"/>
        <item x="4"/>
        <item x="0"/>
        <item x="23"/>
        <item x="1"/>
        <item x="26"/>
        <item x="3"/>
        <item x="21"/>
        <item x="5"/>
        <item x="19"/>
        <item x="16"/>
        <item x="12"/>
        <item x="18"/>
        <item x="6"/>
        <item x="10"/>
        <item x="22"/>
        <item x="25"/>
        <item x="20"/>
        <item x="2"/>
        <item x="13"/>
        <item x="17"/>
        <item x="9"/>
        <item x="24"/>
        <item x="7"/>
        <item x="11"/>
        <item x="15"/>
        <item x="14"/>
        <item t="default"/>
      </items>
    </pivotField>
    <pivotField showAll="0">
      <items count="3">
        <item x="1"/>
        <item x="0"/>
        <item t="default"/>
      </items>
    </pivotField>
    <pivotField numFmtId="14" showAll="0">
      <items count="56">
        <item x="7"/>
        <item x="19"/>
        <item x="36"/>
        <item x="10"/>
        <item x="48"/>
        <item x="28"/>
        <item x="33"/>
        <item x="15"/>
        <item x="52"/>
        <item x="40"/>
        <item x="2"/>
        <item x="24"/>
        <item x="44"/>
        <item x="27"/>
        <item x="11"/>
        <item x="35"/>
        <item x="16"/>
        <item x="1"/>
        <item x="47"/>
        <item x="23"/>
        <item x="6"/>
        <item x="43"/>
        <item x="51"/>
        <item x="31"/>
        <item x="39"/>
        <item x="20"/>
        <item x="45"/>
        <item x="29"/>
        <item x="0"/>
        <item x="8"/>
        <item x="25"/>
        <item x="5"/>
        <item x="41"/>
        <item x="37"/>
        <item x="13"/>
        <item x="49"/>
        <item x="21"/>
        <item x="18"/>
        <item x="32"/>
        <item x="53"/>
        <item x="38"/>
        <item x="50"/>
        <item x="3"/>
        <item x="46"/>
        <item x="22"/>
        <item x="17"/>
        <item x="34"/>
        <item x="54"/>
        <item x="26"/>
        <item x="42"/>
        <item x="9"/>
        <item x="30"/>
        <item x="12"/>
        <item x="4"/>
        <item x="14"/>
        <item t="default"/>
      </items>
    </pivotField>
    <pivotField dataField="1" showAll="0">
      <items count="51">
        <item x="12"/>
        <item x="14"/>
        <item x="4"/>
        <item x="29"/>
        <item x="9"/>
        <item x="25"/>
        <item x="39"/>
        <item x="32"/>
        <item x="17"/>
        <item x="21"/>
        <item x="43"/>
        <item x="3"/>
        <item x="46"/>
        <item x="36"/>
        <item x="49"/>
        <item x="20"/>
        <item x="13"/>
        <item x="30"/>
        <item x="40"/>
        <item x="6"/>
        <item x="47"/>
        <item x="38"/>
        <item x="5"/>
        <item x="35"/>
        <item x="24"/>
        <item x="8"/>
        <item x="0"/>
        <item x="42"/>
        <item x="28"/>
        <item x="37"/>
        <item x="19"/>
        <item x="22"/>
        <item x="44"/>
        <item x="2"/>
        <item x="48"/>
        <item x="1"/>
        <item x="16"/>
        <item x="11"/>
        <item x="33"/>
        <item x="26"/>
        <item x="41"/>
        <item x="23"/>
        <item x="15"/>
        <item x="31"/>
        <item x="27"/>
        <item x="45"/>
        <item x="34"/>
        <item x="18"/>
        <item x="7"/>
        <item x="10"/>
        <item t="default"/>
      </items>
    </pivotField>
    <pivotField showAll="0"/>
    <pivotField axis="axisRow" showAll="0">
      <items count="3">
        <item x="1"/>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44" showAll="0">
      <items count="19">
        <item x="0"/>
        <item x="1"/>
        <item x="2"/>
        <item x="3"/>
        <item x="4"/>
        <item x="5"/>
        <item x="6"/>
        <item x="7"/>
        <item x="8"/>
        <item x="9"/>
        <item x="10"/>
        <item x="11"/>
        <item x="12"/>
        <item x="13"/>
        <item x="14"/>
        <item x="15"/>
        <item x="16"/>
        <item x="17"/>
        <item t="default"/>
      </items>
    </pivotField>
    <pivotField showAll="0">
      <items count="7">
        <item n="2 il" x="1"/>
        <item n="3 il" x="2"/>
        <item n="4 il" x="3"/>
        <item n="5 il" x="4"/>
        <item n="6 il" x="5"/>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7"/>
  </rowFields>
  <rowItems count="2">
    <i>
      <x/>
    </i>
    <i>
      <x v="1"/>
    </i>
  </rowItems>
  <colItems count="1">
    <i/>
  </colItems>
  <dataFields count="1">
    <dataField name="Count of staj" fld="5"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üqavilə_forması1" xr10:uid="{049C639F-CAC6-4446-AE11-8827C46231F8}" sourceName="müqavilə forması">
  <pivotTables>
    <pivotTable tabId="7" name="PivotTable8"/>
    <pivotTable tabId="7" name="PivotTable10"/>
    <pivotTable tabId="7" name="PivotTable11"/>
    <pivotTable tabId="7" name="PivotTable12"/>
    <pivotTable tabId="7" name="PivotTable4"/>
    <pivotTable tabId="7" name="PivotTable5"/>
    <pivotTable tabId="7" name="PivotTable7"/>
  </pivotTables>
  <data>
    <tabular pivotCacheId="259035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əzifə" xr10:uid="{BD204775-8515-8842-8B3F-F3C4F3010811}" sourceName="Vəzifə">
  <pivotTables>
    <pivotTable tabId="7" name="PivotTable4"/>
    <pivotTable tabId="7" name="PivotTable10"/>
    <pivotTable tabId="7" name="PivotTable11"/>
    <pivotTable tabId="7" name="PivotTable12"/>
    <pivotTable tabId="7" name="PivotTable5"/>
    <pivotTable tabId="7" name="PivotTable7"/>
    <pivotTable tabId="7" name="PivotTable8"/>
  </pivotTables>
  <data>
    <tabular pivotCacheId="2590358">
      <items count="27">
        <i x="8" s="1"/>
        <i x="4" s="1"/>
        <i x="0" s="1"/>
        <i x="23" s="1"/>
        <i x="1" s="1"/>
        <i x="26" s="1"/>
        <i x="3" s="1"/>
        <i x="21" s="1"/>
        <i x="5" s="1"/>
        <i x="19" s="1"/>
        <i x="16" s="1"/>
        <i x="12" s="1"/>
        <i x="18" s="1"/>
        <i x="6" s="1"/>
        <i x="10" s="1"/>
        <i x="22" s="1"/>
        <i x="25" s="1"/>
        <i x="20" s="1"/>
        <i x="2" s="1"/>
        <i x="13" s="1"/>
        <i x="17" s="1"/>
        <i x="9" s="1"/>
        <i x="24" s="1"/>
        <i x="7" s="1"/>
        <i x="11" s="1"/>
        <i x="15"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3" xr10:uid="{9CA4F307-0477-0743-94F9-296407427477}" sourceName="Vəzifə">
  <extLst>
    <x:ext xmlns:x15="http://schemas.microsoft.com/office/spreadsheetml/2010/11/main" uri="{2F2917AC-EB37-4324-AD4E-5DD8C200BD13}">
      <x15:tableSlicerCache tableId="4"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üqavilə_forması" xr10:uid="{D86F0CDC-ECAA-DF4B-B722-D654B21EDAAF}" sourceName="müqavilə forması">
  <extLst>
    <x:ext xmlns:x15="http://schemas.microsoft.com/office/spreadsheetml/2010/11/main" uri="{2F2917AC-EB37-4324-AD4E-5DD8C200BD13}">
      <x15:tableSlicerCache tableId="4"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nsi" xr10:uid="{F5E3864C-65F8-3B4A-95A6-884C58CC482F}" sourceName="Cinsi">
  <extLst>
    <x:ext xmlns:x15="http://schemas.microsoft.com/office/spreadsheetml/2010/11/main" uri="{2F2917AC-EB37-4324-AD4E-5DD8C200BD13}">
      <x15:tableSlicerCache tableId="4" column="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şlədiyi_Gün" xr10:uid="{B7AB82E3-2B70-EE4D-AD82-44F0E86C8B80}" sourceName="İşlədiyi Gün">
  <extLst>
    <x:ext xmlns:x15="http://schemas.microsoft.com/office/spreadsheetml/2010/11/main" uri="{2F2917AC-EB37-4324-AD4E-5DD8C200BD13}">
      <x15:tableSlicerCache tableId="4" column="3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3" xr10:uid="{AAA807CE-8D22-E44B-B6C4-3509B7580672}" cache="Slicer_Column3" caption="Vəzifə" columnCount="3" rowHeight="251883"/>
  <slicer name="müqavilə forması" xr10:uid="{5D8CF16F-EA34-4A41-875C-0AFD4A3A72BC}" cache="Slicer_müqavilə_forması" caption="müqavilə forması" columnCount="2" rowHeight="251883"/>
  <slicer name="Cinsi" xr10:uid="{E163309F-7F05-5741-B931-53F791ED84F1}" cache="Slicer_Cinsi" caption="Cinsi" columnCount="2" rowHeight="251883"/>
  <slicer name="İşlədiyi Gün" xr10:uid="{307B2A26-C1CC-5D46-9383-28E086D1755E}" cache="Slicer_İşlədiyi_Gün" caption="İşlədiyi Gün" columnCoun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üqavilə forması 1" xr10:uid="{A6F0BD64-A2F3-084C-BBBA-5276B537517E}" cache="Slicer_müqavilə_forması1" caption="müqavilə forması" style="SlicerStyleDark2" rowHeight="731520"/>
  <slicer name="Vəzifə" xr10:uid="{7CA7C9C9-967B-1244-8536-32D9E10EE68F}" cache="Slicer_Vəzifə" caption="Vəzifə" columnCount="4" style="SlicerStyleDark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AB34C2-40CE-9A47-BC29-D7E1E9A59927}" name="Table4" displayName="Table4" ref="A20:AL75" totalsRowShown="0" headerRowDxfId="52" dataDxfId="51" tableBorderDxfId="50">
  <autoFilter ref="A20:AL75" xr:uid="{AFAB34C2-40CE-9A47-BC29-D7E1E9A59927}"/>
  <tableColumns count="38">
    <tableColumn id="1" xr3:uid="{023A6FE5-C57E-794E-B3A9-7629AC69F23B}" name="№" dataDxfId="49"/>
    <tableColumn id="2" xr3:uid="{289D6054-40E5-E54B-BD85-A7CC3B647870}" name="Ad Soyad Ata adı" dataDxfId="48"/>
    <tableColumn id="3" xr3:uid="{B752FD2A-48AA-084B-A72D-FEBCC876AC06}" name="Vəzifə" dataDxfId="47" dataCellStyle="Normal 2"/>
    <tableColumn id="4" xr3:uid="{D0EE39D5-DA28-9941-88E3-3EB3A8BE5E19}" name="Cinsi" dataDxfId="46" dataCellStyle="Normal 2"/>
    <tableColumn id="5" xr3:uid="{E705DE54-BD31-C34A-87B8-5DD75449A469}" name="İşə qəbul tarixi" dataDxfId="45"/>
    <tableColumn id="6" xr3:uid="{3834014A-43A4-5A48-931C-596FBC96B567}" name="staj" dataDxfId="44">
      <calculatedColumnFormula>IF(AND(YEAR(G21)&gt;2020,G21&lt;=TODAY()),"Işdən ayrılıb",IF(ISBLANK(E21),"",CONCATENATE(DATEDIF(E21,TODAY(),"Y")," il ",DATEDIF(E21,TODAY(),"YM")," ay ",DATEDIF(E21,TODAY(),"md")," gün ")))</calculatedColumnFormula>
    </tableColumn>
    <tableColumn id="7" xr3:uid="{DAD38319-F230-C54F-8483-BE90AD6CAF8B}" name="işdən çıxış tarixi" dataDxfId="43"/>
    <tableColumn id="8" xr3:uid="{C5574E8B-5A94-044E-8288-F161338A8247}" name="müqavilə forması" dataDxfId="42"/>
    <tableColumn id="9" xr3:uid="{FD353A9F-EB84-0A42-B67D-3FECCD71ABE7}" name="Tarif" dataDxfId="41"/>
    <tableColumn id="10" xr3:uid="{38B19252-D74D-D74E-B4FF-10D0EECDDA62}" name="Column10" dataDxfId="40"/>
    <tableColumn id="11" xr3:uid="{4600B622-CD3C-6D41-BA39-3D8C5D388C93}" name="Column11" dataDxfId="39"/>
    <tableColumn id="12" xr3:uid="{2D57A8B6-C979-114E-94E3-DF826F0FE9D2}" name="Column12" dataDxfId="38"/>
    <tableColumn id="13" xr3:uid="{C7F7594F-D485-4E43-8255-F1F1B5A307BC}" name="Column13" dataDxfId="37"/>
    <tableColumn id="14" xr3:uid="{30790285-AF6F-B645-A092-E412307338B0}" name="Column14" dataDxfId="36"/>
    <tableColumn id="15" xr3:uid="{B2870B34-1F16-0C42-A57C-B68B63CE9186}" name="Column15" dataDxfId="35"/>
    <tableColumn id="16" xr3:uid="{C2FB16EA-E8CF-AB44-8C1C-0617CC9EB644}" name="Column16" dataDxfId="34"/>
    <tableColumn id="17" xr3:uid="{3A97F9BC-8409-5047-905F-25015038FE57}" name="Column17" dataDxfId="33"/>
    <tableColumn id="18" xr3:uid="{FC789998-E0ED-B144-8838-73C07583B091}" name="Column18" dataDxfId="32"/>
    <tableColumn id="19" xr3:uid="{2D83409C-1926-4F43-BCE8-93430622EF87}" name="Column19" dataDxfId="31"/>
    <tableColumn id="20" xr3:uid="{FF4DF6D3-70CF-BE49-B365-B0FECFDC810F}" name="Column20" dataDxfId="30"/>
    <tableColumn id="21" xr3:uid="{4950F472-F06E-544F-97C0-ADDDA6C3D0C3}" name="Column21" dataDxfId="29"/>
    <tableColumn id="22" xr3:uid="{DA4943F9-D96C-2546-AED2-F8920CEFB54E}" name="Column22" dataDxfId="28"/>
    <tableColumn id="23" xr3:uid="{6704011E-F051-9E42-9862-7A988AAD989F}" name="Column23" dataDxfId="27"/>
    <tableColumn id="24" xr3:uid="{3B23E4A8-BD4B-CD4B-9FCE-76E3B2E4B590}" name="Column24" dataDxfId="26"/>
    <tableColumn id="25" xr3:uid="{D7F0DAE3-A9BF-3A44-A5D0-36AB8534AB98}" name="Column25" dataDxfId="25"/>
    <tableColumn id="26" xr3:uid="{50DE0B83-7E90-3E4E-B0E3-266B73AA71F1}" name="Column26" dataDxfId="24"/>
    <tableColumn id="27" xr3:uid="{2CD233CC-3D75-054B-AF3A-859AEFF1E432}" name="Column27" dataDxfId="23"/>
    <tableColumn id="28" xr3:uid="{E79A3A3B-9CBD-6D41-8B18-12C9F573432D}" name="Column28" dataDxfId="22"/>
    <tableColumn id="29" xr3:uid="{751111C0-AF21-DE4A-8FC7-52306831105E}" name="Column29" dataDxfId="21"/>
    <tableColumn id="30" xr3:uid="{CD035F30-054B-3C4B-9DFE-4A72DBE19557}" name="Column30" dataDxfId="20"/>
    <tableColumn id="31" xr3:uid="{3DFED7E9-7137-6848-9BBF-1385ECD7D069}" name="Column31" dataDxfId="19"/>
    <tableColumn id="32" xr3:uid="{218050C9-A5DB-9A43-9CE9-1EFD59CD3C94}" name="Column32" dataDxfId="18"/>
    <tableColumn id="33" xr3:uid="{CE4A86E1-69B6-E54F-A31B-47BE0D897290}" name="Aylıq iş günü" dataDxfId="17">
      <calculatedColumnFormula>VLOOKUP(Sentyabr!$Q$9,calendar2!A:E,5,0)</calculatedColumnFormula>
    </tableColumn>
    <tableColumn id="34" xr3:uid="{37259A01-5B6E-AD4D-8D31-B9DCE18BD708}" name="İşlədiyi Gün" dataDxfId="16">
      <calculatedColumnFormula>COUNTIF(J21:AF21,"+")</calculatedColumnFormula>
    </tableColumn>
    <tableColumn id="35" xr3:uid="{584A2140-F769-164B-BF92-D33256D02491}" name="Ezamiyyət" dataDxfId="15">
      <calculatedColumnFormula>COUNTIF(J21:AE21,"E")</calculatedColumnFormula>
    </tableColumn>
    <tableColumn id="36" xr3:uid="{0E00817B-C342-3448-9C2A-957F1C292E08}" name="Xəstəlik" dataDxfId="14">
      <calculatedColumnFormula>COUNTIF(J21:AE21,"X")</calculatedColumnFormula>
    </tableColumn>
    <tableColumn id="37" xr3:uid="{057D238A-9E1F-A042-87CA-2060DBF78431}" name="Məzuniyyət" dataDxfId="13">
      <calculatedColumnFormula>COUNTIF(J21:AE21,"M")</calculatedColumnFormula>
    </tableColumn>
    <tableColumn id="38" xr3:uid="{8B00A6E5-1051-E140-9713-6EFC1C3E057C}" name="Yekun  əmək haqqı" dataDxfId="12" dataCellStyle="Currency">
      <calculatedColumnFormula>IF(H21&lt;&gt;"Standart Maaş",I21*AH21,I21/AG21*AH21)</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şə_qəbul_tarixi" xr10:uid="{FF6088C8-2AD0-F549-BBB1-CA89DB9283B4}" sourceName="İşə qəbul tarixi">
  <pivotTables>
    <pivotTable tabId="7" name="PivotTable12"/>
    <pivotTable tabId="7" name="PivotTable10"/>
    <pivotTable tabId="7" name="PivotTable11"/>
    <pivotTable tabId="7" name="PivotTable4"/>
    <pivotTable tabId="7" name="PivotTable5"/>
    <pivotTable tabId="7" name="PivotTable7"/>
    <pivotTable tabId="7" name="PivotTable8"/>
  </pivotTables>
  <state minimalRefreshVersion="6" lastRefreshVersion="6" pivotCacheId="2590358" filterType="unknown">
    <bounds startDate="2018-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şə qəbul tarixi" xr10:uid="{54612A27-9A5A-4D46-8FF2-171EFDB92125}" cache="NativeTimeline_İşə_qəbul_tarixi" caption="İşə qəbul tarixi" level="0" selectionLevel="2" scrollPosition="2018-01-01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3928-E3BE-6A42-8F3A-33F4959BD0B5}">
  <dimension ref="A2:AQ75"/>
  <sheetViews>
    <sheetView showGridLines="0" zoomScale="54" zoomScaleNormal="58" workbookViewId="0">
      <selection activeCell="AL34" sqref="AL34"/>
    </sheetView>
  </sheetViews>
  <sheetFormatPr baseColWidth="10" defaultRowHeight="16" x14ac:dyDescent="0.2"/>
  <cols>
    <col min="1" max="1" width="15" customWidth="1"/>
    <col min="2" max="2" width="33" bestFit="1" customWidth="1"/>
    <col min="3" max="3" width="58.33203125" bestFit="1" customWidth="1"/>
    <col min="4" max="4" width="32.83203125" customWidth="1"/>
    <col min="5" max="9" width="28.33203125" customWidth="1"/>
    <col min="10" max="32" width="5.6640625" customWidth="1"/>
    <col min="33" max="34" width="13.1640625" customWidth="1"/>
    <col min="35" max="35" width="13.1640625" bestFit="1" customWidth="1"/>
    <col min="36" max="36" width="13.1640625" customWidth="1"/>
    <col min="37" max="37" width="14.5" bestFit="1" customWidth="1"/>
    <col min="38" max="38" width="21.5" bestFit="1" customWidth="1"/>
  </cols>
  <sheetData>
    <row r="2" spans="17:26" ht="16" customHeight="1" x14ac:dyDescent="0.2"/>
    <row r="3" spans="17:26" ht="16" customHeight="1" x14ac:dyDescent="0.2"/>
    <row r="9" spans="17:26" x14ac:dyDescent="0.2">
      <c r="Q9" s="49" t="s">
        <v>124</v>
      </c>
      <c r="R9" s="49"/>
      <c r="S9" s="49"/>
      <c r="T9" s="49"/>
      <c r="U9" s="49"/>
      <c r="V9" s="49"/>
      <c r="W9" s="49"/>
      <c r="X9" s="49"/>
      <c r="Y9" s="49"/>
      <c r="Z9" s="49"/>
    </row>
    <row r="10" spans="17:26" x14ac:dyDescent="0.2">
      <c r="Q10" s="49"/>
      <c r="R10" s="49"/>
      <c r="S10" s="49"/>
      <c r="T10" s="49"/>
      <c r="U10" s="49"/>
      <c r="V10" s="49"/>
      <c r="W10" s="49"/>
      <c r="X10" s="49"/>
      <c r="Y10" s="49"/>
      <c r="Z10" s="49"/>
    </row>
    <row r="11" spans="17:26" x14ac:dyDescent="0.2">
      <c r="Q11" s="49"/>
      <c r="R11" s="49"/>
      <c r="S11" s="49"/>
      <c r="T11" s="49"/>
      <c r="U11" s="49"/>
      <c r="V11" s="49"/>
      <c r="W11" s="49"/>
      <c r="X11" s="49"/>
      <c r="Y11" s="49"/>
      <c r="Z11" s="49"/>
    </row>
    <row r="17" spans="1:43" ht="29" customHeight="1" x14ac:dyDescent="0.25">
      <c r="A17" s="24" t="s">
        <v>0</v>
      </c>
      <c r="B17" s="24" t="s">
        <v>1</v>
      </c>
      <c r="C17" s="24" t="s">
        <v>2</v>
      </c>
      <c r="D17" s="24" t="s">
        <v>102</v>
      </c>
      <c r="E17" s="24" t="s">
        <v>3</v>
      </c>
      <c r="F17" s="24" t="s">
        <v>99</v>
      </c>
      <c r="G17" s="24" t="s">
        <v>100</v>
      </c>
      <c r="H17" s="24" t="s">
        <v>101</v>
      </c>
      <c r="I17" s="24" t="s">
        <v>114</v>
      </c>
      <c r="J17" s="37" t="str" cm="1">
        <f t="array" ref="J17:AE17">TRANSPOSE(_xlfn._xlws.FILTER(calendar!F:F,calendar!C:C=Sentyabr!Q9,))</f>
        <v>Mon</v>
      </c>
      <c r="K17" s="38" t="str">
        <v>Tue</v>
      </c>
      <c r="L17" s="38" t="str">
        <v>Wed</v>
      </c>
      <c r="M17" s="9" t="str">
        <v>Thu</v>
      </c>
      <c r="N17" s="38" t="str">
        <v>Fri</v>
      </c>
      <c r="O17" s="38" t="str">
        <v>Mon</v>
      </c>
      <c r="P17" s="38" t="str">
        <v>Tue</v>
      </c>
      <c r="Q17" s="38" t="str">
        <v>Wed</v>
      </c>
      <c r="R17" s="38" t="str">
        <v>Thu</v>
      </c>
      <c r="S17" s="38" t="str">
        <v>Fri</v>
      </c>
      <c r="T17" s="38" t="str">
        <v>Mon</v>
      </c>
      <c r="U17" s="38" t="str">
        <v>Tue</v>
      </c>
      <c r="V17" s="38" t="str">
        <v>Wed</v>
      </c>
      <c r="W17" s="38" t="str">
        <v>Thu</v>
      </c>
      <c r="X17" s="38" t="str">
        <v>Fri</v>
      </c>
      <c r="Y17" s="38" t="str">
        <v>Mon</v>
      </c>
      <c r="Z17" s="38" t="str">
        <v>Tue</v>
      </c>
      <c r="AA17" s="38" t="str">
        <v>Wed</v>
      </c>
      <c r="AB17" s="38" t="str">
        <v>Thu</v>
      </c>
      <c r="AC17" s="38" t="str">
        <v>Fri</v>
      </c>
      <c r="AD17" s="38" t="str">
        <v>Mon</v>
      </c>
      <c r="AE17" s="38" t="str">
        <v>Tue</v>
      </c>
      <c r="AF17" s="38"/>
      <c r="AG17" s="24" t="s">
        <v>115</v>
      </c>
      <c r="AH17" s="24" t="s">
        <v>4</v>
      </c>
      <c r="AI17" s="24" t="s">
        <v>5</v>
      </c>
      <c r="AJ17" s="24" t="s">
        <v>6</v>
      </c>
      <c r="AK17" s="24" t="s">
        <v>7</v>
      </c>
      <c r="AL17" s="24" t="s">
        <v>8</v>
      </c>
    </row>
    <row r="18" spans="1:43" x14ac:dyDescent="0.2">
      <c r="A18" s="25"/>
      <c r="B18" s="25"/>
      <c r="C18" s="25"/>
      <c r="D18" s="25"/>
      <c r="E18" s="25"/>
      <c r="F18" s="25"/>
      <c r="G18" s="25"/>
      <c r="H18" s="25"/>
      <c r="I18" s="25"/>
      <c r="J18" s="10"/>
      <c r="K18" s="11"/>
      <c r="L18" s="11"/>
      <c r="M18" s="11"/>
      <c r="N18" s="11"/>
      <c r="O18" s="11"/>
      <c r="P18" s="11"/>
      <c r="Q18" s="11"/>
      <c r="R18" s="11"/>
      <c r="S18" s="11"/>
      <c r="T18" s="11"/>
      <c r="U18" s="11"/>
      <c r="V18" s="11"/>
      <c r="W18" s="11"/>
      <c r="X18" s="11"/>
      <c r="Y18" s="11"/>
      <c r="Z18" s="11"/>
      <c r="AA18" s="11"/>
      <c r="AB18" s="11"/>
      <c r="AC18" s="11"/>
      <c r="AD18" s="11"/>
      <c r="AE18" s="11"/>
      <c r="AF18" s="11"/>
      <c r="AG18" s="25"/>
      <c r="AH18" s="25"/>
      <c r="AI18" s="25"/>
      <c r="AJ18" s="25"/>
      <c r="AK18" s="25"/>
      <c r="AL18" s="25"/>
    </row>
    <row r="19" spans="1:43" x14ac:dyDescent="0.2">
      <c r="A19" s="26"/>
      <c r="B19" s="26"/>
      <c r="C19" s="26"/>
      <c r="D19" s="26"/>
      <c r="E19" s="26"/>
      <c r="F19" s="26"/>
      <c r="G19" s="26"/>
      <c r="H19" s="26"/>
      <c r="I19" s="26"/>
      <c r="J19" s="12" cm="1">
        <f t="array" ref="J19:AE19">TRANSPOSE(_xlfn._xlws.FILTER(calendar!D:D,calendar!C:C=Sentyabr!Q9,""))</f>
        <v>1</v>
      </c>
      <c r="K19" s="12">
        <v>2</v>
      </c>
      <c r="L19" s="12">
        <v>3</v>
      </c>
      <c r="M19" s="12">
        <v>4</v>
      </c>
      <c r="N19" s="12">
        <v>5</v>
      </c>
      <c r="O19" s="12">
        <v>8</v>
      </c>
      <c r="P19" s="12">
        <v>9</v>
      </c>
      <c r="Q19" s="12">
        <v>10</v>
      </c>
      <c r="R19" s="12">
        <v>11</v>
      </c>
      <c r="S19" s="12">
        <v>12</v>
      </c>
      <c r="T19" s="12">
        <v>15</v>
      </c>
      <c r="U19" s="12">
        <v>16</v>
      </c>
      <c r="V19" s="12">
        <v>17</v>
      </c>
      <c r="W19" s="12">
        <v>18</v>
      </c>
      <c r="X19" s="12">
        <v>19</v>
      </c>
      <c r="Y19" s="12">
        <v>22</v>
      </c>
      <c r="Z19" s="12">
        <v>23</v>
      </c>
      <c r="AA19" s="12">
        <v>24</v>
      </c>
      <c r="AB19" s="12">
        <v>25</v>
      </c>
      <c r="AC19" s="12">
        <v>26</v>
      </c>
      <c r="AD19" s="12">
        <v>29</v>
      </c>
      <c r="AE19" s="12">
        <v>30</v>
      </c>
      <c r="AF19" s="13"/>
      <c r="AG19" s="26"/>
      <c r="AH19" s="26"/>
      <c r="AI19" s="26"/>
      <c r="AJ19" s="26"/>
      <c r="AK19" s="26"/>
      <c r="AL19" s="26"/>
    </row>
    <row r="20" spans="1:43" ht="22" hidden="1" customHeight="1" x14ac:dyDescent="0.3">
      <c r="A20" s="31" t="s">
        <v>0</v>
      </c>
      <c r="B20" s="32" t="s">
        <v>1</v>
      </c>
      <c r="C20" s="39" t="s">
        <v>2</v>
      </c>
      <c r="D20" s="39" t="s">
        <v>102</v>
      </c>
      <c r="E20" s="33" t="s">
        <v>3</v>
      </c>
      <c r="F20" s="33" t="s">
        <v>99</v>
      </c>
      <c r="G20" s="33" t="s">
        <v>100</v>
      </c>
      <c r="H20" s="34" t="s">
        <v>101</v>
      </c>
      <c r="I20" s="35" t="s">
        <v>114</v>
      </c>
      <c r="J20" s="36" t="s">
        <v>139</v>
      </c>
      <c r="K20" s="36" t="s">
        <v>140</v>
      </c>
      <c r="L20" s="36" t="s">
        <v>141</v>
      </c>
      <c r="M20" s="36" t="s">
        <v>142</v>
      </c>
      <c r="N20" s="36" t="s">
        <v>143</v>
      </c>
      <c r="O20" s="36" t="s">
        <v>144</v>
      </c>
      <c r="P20" s="36" t="s">
        <v>145</v>
      </c>
      <c r="Q20" s="36" t="s">
        <v>146</v>
      </c>
      <c r="R20" s="36" t="s">
        <v>147</v>
      </c>
      <c r="S20" s="36" t="s">
        <v>148</v>
      </c>
      <c r="T20" s="36" t="s">
        <v>149</v>
      </c>
      <c r="U20" s="36" t="s">
        <v>150</v>
      </c>
      <c r="V20" s="36" t="s">
        <v>151</v>
      </c>
      <c r="W20" s="36" t="s">
        <v>152</v>
      </c>
      <c r="X20" s="36" t="s">
        <v>153</v>
      </c>
      <c r="Y20" s="36" t="s">
        <v>154</v>
      </c>
      <c r="Z20" s="36" t="s">
        <v>155</v>
      </c>
      <c r="AA20" s="36" t="s">
        <v>156</v>
      </c>
      <c r="AB20" s="36" t="s">
        <v>157</v>
      </c>
      <c r="AC20" s="36" t="s">
        <v>158</v>
      </c>
      <c r="AD20" s="36" t="s">
        <v>159</v>
      </c>
      <c r="AE20" s="36" t="s">
        <v>160</v>
      </c>
      <c r="AF20" s="36" t="s">
        <v>161</v>
      </c>
      <c r="AG20" s="36" t="s">
        <v>115</v>
      </c>
      <c r="AH20" s="36" t="s">
        <v>4</v>
      </c>
      <c r="AI20" s="36" t="s">
        <v>5</v>
      </c>
      <c r="AJ20" s="36" t="s">
        <v>6</v>
      </c>
      <c r="AK20" s="36" t="s">
        <v>7</v>
      </c>
      <c r="AL20" s="40" t="s">
        <v>8</v>
      </c>
    </row>
    <row r="21" spans="1:43" ht="22" x14ac:dyDescent="0.3">
      <c r="A21" s="27">
        <v>1</v>
      </c>
      <c r="B21" s="14" t="s">
        <v>96</v>
      </c>
      <c r="C21" s="15" t="s">
        <v>70</v>
      </c>
      <c r="D21" s="15" t="s">
        <v>108</v>
      </c>
      <c r="E21" s="16">
        <v>44270</v>
      </c>
      <c r="F21" s="16" t="str">
        <f ca="1">IF(AND(YEAR(G21)&gt;2020,G21&lt;=TODAY()),"Işdən ayrılıb",IF(ISBLANK(E21),"",CONCATENATE(DATEDIF(E21,TODAY(),"Y")," il ",DATEDIF(E21,TODAY(),"YM")," ay ",DATEDIF(E21,TODAY(),"md")," gün ")))</f>
        <v xml:space="preserve">4 il 6 ay 13 gün </v>
      </c>
      <c r="G21" s="16"/>
      <c r="H21" s="12" t="s">
        <v>112</v>
      </c>
      <c r="I21" s="17">
        <v>1525</v>
      </c>
      <c r="J21" s="13" t="s">
        <v>9</v>
      </c>
      <c r="K21" s="13" t="s">
        <v>9</v>
      </c>
      <c r="L21" s="13" t="s">
        <v>9</v>
      </c>
      <c r="M21" s="13" t="s">
        <v>9</v>
      </c>
      <c r="N21" s="13" t="s">
        <v>9</v>
      </c>
      <c r="O21" s="13" t="s">
        <v>9</v>
      </c>
      <c r="P21" s="13" t="s">
        <v>9</v>
      </c>
      <c r="Q21" s="13" t="s">
        <v>9</v>
      </c>
      <c r="R21" s="13" t="s">
        <v>9</v>
      </c>
      <c r="S21" s="13" t="s">
        <v>9</v>
      </c>
      <c r="T21" s="13" t="s">
        <v>9</v>
      </c>
      <c r="U21" s="13" t="s">
        <v>9</v>
      </c>
      <c r="V21" s="13" t="s">
        <v>9</v>
      </c>
      <c r="W21" s="13" t="s">
        <v>9</v>
      </c>
      <c r="X21" s="13" t="s">
        <v>9</v>
      </c>
      <c r="Y21" s="13" t="s">
        <v>9</v>
      </c>
      <c r="Z21" s="13" t="s">
        <v>9</v>
      </c>
      <c r="AA21" s="13" t="s">
        <v>9</v>
      </c>
      <c r="AB21" s="13" t="s">
        <v>9</v>
      </c>
      <c r="AC21" s="13" t="s">
        <v>9</v>
      </c>
      <c r="AD21" s="13" t="s">
        <v>9</v>
      </c>
      <c r="AE21" s="13" t="s">
        <v>9</v>
      </c>
      <c r="AF21" s="13"/>
      <c r="AG21" s="13">
        <f>VLOOKUP(Sentyabr!$Q$9,calendar2!A:E,5,0)</f>
        <v>22</v>
      </c>
      <c r="AH21" s="13">
        <f>COUNTIF(J21:AF21,"+")</f>
        <v>22</v>
      </c>
      <c r="AI21" s="13">
        <f>COUNTIF(J21:AE21,"E")</f>
        <v>0</v>
      </c>
      <c r="AJ21" s="13">
        <f t="shared" ref="AJ21:AJ52" si="0">COUNTIF(J21:AE21,"X")</f>
        <v>0</v>
      </c>
      <c r="AK21" s="13">
        <f t="shared" ref="AK21:AK52" si="1">COUNTIF(J21:AE21,"M")</f>
        <v>0</v>
      </c>
      <c r="AL21" s="29">
        <f>IF(H21&lt;&gt;"Standart Maaş",I21*AH21,I21/AG21*AH21)</f>
        <v>1525</v>
      </c>
    </row>
    <row r="22" spans="1:43" ht="22" x14ac:dyDescent="0.3">
      <c r="A22" s="27">
        <v>2</v>
      </c>
      <c r="B22" s="14" t="s">
        <v>18</v>
      </c>
      <c r="C22" s="15" t="s">
        <v>71</v>
      </c>
      <c r="D22" s="15" t="s">
        <v>109</v>
      </c>
      <c r="E22" s="16">
        <v>44013</v>
      </c>
      <c r="F22" s="16" t="str">
        <f t="shared" ref="F22:F75" ca="1" si="2">IF(AND(YEAR(G22)&gt;2020,G22&lt;=TODAY()),"Işdən ayrılıb",IF(ISBLANK(E22),"",CONCATENATE(DATEDIF(E22,TODAY(),"Y")," il ",DATEDIF(E22,TODAY(),"YM")," ay ",DATEDIF(E22,TODAY(),"md")," gün ")))</f>
        <v xml:space="preserve">5 il 2 ay 27 gün </v>
      </c>
      <c r="G22" s="16"/>
      <c r="H22" s="12" t="s">
        <v>112</v>
      </c>
      <c r="I22" s="17">
        <v>1480</v>
      </c>
      <c r="J22" s="13" t="s">
        <v>9</v>
      </c>
      <c r="K22" s="13" t="s">
        <v>9</v>
      </c>
      <c r="L22" s="13" t="s">
        <v>9</v>
      </c>
      <c r="M22" s="13" t="s">
        <v>9</v>
      </c>
      <c r="N22" s="13" t="s">
        <v>9</v>
      </c>
      <c r="O22" s="13" t="s">
        <v>9</v>
      </c>
      <c r="P22" s="13" t="s">
        <v>9</v>
      </c>
      <c r="Q22" s="13" t="s">
        <v>9</v>
      </c>
      <c r="R22" s="13" t="s">
        <v>9</v>
      </c>
      <c r="S22" s="13" t="s">
        <v>9</v>
      </c>
      <c r="T22" s="13" t="s">
        <v>9</v>
      </c>
      <c r="U22" s="13" t="s">
        <v>9</v>
      </c>
      <c r="V22" s="13" t="s">
        <v>9</v>
      </c>
      <c r="W22" s="13" t="s">
        <v>9</v>
      </c>
      <c r="X22" s="13" t="s">
        <v>9</v>
      </c>
      <c r="Y22" s="13" t="s">
        <v>9</v>
      </c>
      <c r="Z22" s="13" t="s">
        <v>12</v>
      </c>
      <c r="AA22" s="13" t="s">
        <v>12</v>
      </c>
      <c r="AB22" s="13" t="s">
        <v>12</v>
      </c>
      <c r="AC22" s="13" t="s">
        <v>12</v>
      </c>
      <c r="AD22" s="13" t="s">
        <v>12</v>
      </c>
      <c r="AE22" s="13" t="s">
        <v>9</v>
      </c>
      <c r="AF22" s="13"/>
      <c r="AG22" s="13">
        <f>VLOOKUP(Sentyabr!$Q$9,calendar2!A:E,5,0)</f>
        <v>22</v>
      </c>
      <c r="AH22" s="13">
        <f t="shared" ref="AH22:AH75" si="3">COUNTIF(J22:AF22,"+")</f>
        <v>17</v>
      </c>
      <c r="AI22" s="13">
        <f t="shared" ref="AI22:AI75" si="4">COUNTIF(J22:AE22,"E")</f>
        <v>0</v>
      </c>
      <c r="AJ22" s="13">
        <f t="shared" si="0"/>
        <v>0</v>
      </c>
      <c r="AK22" s="13">
        <f t="shared" si="1"/>
        <v>5</v>
      </c>
      <c r="AL22" s="29">
        <f t="shared" ref="AL22:AL52" si="5">IF(H22&lt;&gt;"Standart Maaş",I22*AH22,I22/AG22*AH22)</f>
        <v>1143.6363636363635</v>
      </c>
    </row>
    <row r="23" spans="1:43" ht="22" x14ac:dyDescent="0.3">
      <c r="A23" s="27">
        <v>3</v>
      </c>
      <c r="B23" s="14" t="s">
        <v>19</v>
      </c>
      <c r="C23" s="15" t="s">
        <v>72</v>
      </c>
      <c r="D23" s="15" t="s">
        <v>108</v>
      </c>
      <c r="E23" s="16">
        <v>43779</v>
      </c>
      <c r="F23" s="16" t="str">
        <f t="shared" ca="1" si="2"/>
        <v xml:space="preserve">5 il 10 ay 18 gün </v>
      </c>
      <c r="G23" s="16"/>
      <c r="H23" s="12" t="s">
        <v>113</v>
      </c>
      <c r="I23" s="17">
        <v>41.166666666666664</v>
      </c>
      <c r="J23" s="13" t="s">
        <v>9</v>
      </c>
      <c r="K23" s="13" t="s">
        <v>9</v>
      </c>
      <c r="L23" s="13" t="s">
        <v>9</v>
      </c>
      <c r="M23" s="13" t="s">
        <v>9</v>
      </c>
      <c r="N23" s="13" t="s">
        <v>9</v>
      </c>
      <c r="O23" s="13" t="s">
        <v>9</v>
      </c>
      <c r="P23" s="13" t="s">
        <v>9</v>
      </c>
      <c r="Q23" s="13" t="s">
        <v>9</v>
      </c>
      <c r="R23" s="13" t="s">
        <v>9</v>
      </c>
      <c r="S23" s="13" t="s">
        <v>9</v>
      </c>
      <c r="T23" s="13" t="s">
        <v>9</v>
      </c>
      <c r="U23" s="13" t="s">
        <v>9</v>
      </c>
      <c r="V23" s="13" t="s">
        <v>9</v>
      </c>
      <c r="W23" s="13" t="s">
        <v>9</v>
      </c>
      <c r="X23" s="13" t="s">
        <v>9</v>
      </c>
      <c r="Y23" s="13" t="s">
        <v>9</v>
      </c>
      <c r="Z23" s="13" t="s">
        <v>9</v>
      </c>
      <c r="AA23" s="13" t="s">
        <v>9</v>
      </c>
      <c r="AB23" s="13" t="s">
        <v>9</v>
      </c>
      <c r="AC23" s="13" t="s">
        <v>9</v>
      </c>
      <c r="AD23" s="13" t="s">
        <v>9</v>
      </c>
      <c r="AE23" s="13" t="s">
        <v>9</v>
      </c>
      <c r="AF23" s="13"/>
      <c r="AG23" s="13">
        <f>VLOOKUP(Sentyabr!$Q$9,calendar2!A:E,5,0)</f>
        <v>22</v>
      </c>
      <c r="AH23" s="13">
        <f t="shared" si="3"/>
        <v>22</v>
      </c>
      <c r="AI23" s="13">
        <f t="shared" si="4"/>
        <v>0</v>
      </c>
      <c r="AJ23" s="13">
        <f t="shared" si="0"/>
        <v>0</v>
      </c>
      <c r="AK23" s="13">
        <f t="shared" si="1"/>
        <v>0</v>
      </c>
      <c r="AL23" s="29">
        <f t="shared" si="5"/>
        <v>905.66666666666663</v>
      </c>
      <c r="AO23" s="50" t="s">
        <v>14</v>
      </c>
      <c r="AP23" s="51"/>
      <c r="AQ23" s="6" t="s">
        <v>9</v>
      </c>
    </row>
    <row r="24" spans="1:43" ht="22" x14ac:dyDescent="0.3">
      <c r="A24" s="27">
        <v>4</v>
      </c>
      <c r="B24" s="14" t="s">
        <v>20</v>
      </c>
      <c r="C24" s="15" t="s">
        <v>73</v>
      </c>
      <c r="D24" s="15" t="s">
        <v>109</v>
      </c>
      <c r="E24" s="16">
        <v>44612</v>
      </c>
      <c r="F24" s="16" t="str">
        <f t="shared" ca="1" si="2"/>
        <v xml:space="preserve">3 il 7 ay 8 gün </v>
      </c>
      <c r="G24" s="16"/>
      <c r="H24" s="12" t="s">
        <v>112</v>
      </c>
      <c r="I24" s="17">
        <v>505</v>
      </c>
      <c r="J24" s="13" t="s">
        <v>9</v>
      </c>
      <c r="K24" s="13" t="s">
        <v>9</v>
      </c>
      <c r="L24" s="13" t="s">
        <v>9</v>
      </c>
      <c r="M24" s="13" t="s">
        <v>9</v>
      </c>
      <c r="N24" s="13" t="s">
        <v>9</v>
      </c>
      <c r="O24" s="13" t="s">
        <v>9</v>
      </c>
      <c r="P24" s="13" t="s">
        <v>9</v>
      </c>
      <c r="Q24" s="13" t="s">
        <v>9</v>
      </c>
      <c r="R24" s="13" t="s">
        <v>9</v>
      </c>
      <c r="S24" s="13" t="s">
        <v>9</v>
      </c>
      <c r="T24" s="13" t="s">
        <v>10</v>
      </c>
      <c r="U24" s="13" t="s">
        <v>9</v>
      </c>
      <c r="V24" s="13" t="s">
        <v>9</v>
      </c>
      <c r="W24" s="13" t="s">
        <v>9</v>
      </c>
      <c r="X24" s="13" t="s">
        <v>9</v>
      </c>
      <c r="Y24" s="13" t="s">
        <v>9</v>
      </c>
      <c r="Z24" s="13" t="s">
        <v>9</v>
      </c>
      <c r="AA24" s="13" t="s">
        <v>9</v>
      </c>
      <c r="AB24" s="13" t="s">
        <v>9</v>
      </c>
      <c r="AC24" s="13" t="s">
        <v>9</v>
      </c>
      <c r="AD24" s="13" t="s">
        <v>9</v>
      </c>
      <c r="AE24" s="13" t="s">
        <v>9</v>
      </c>
      <c r="AF24" s="13"/>
      <c r="AG24" s="13">
        <f>VLOOKUP(Sentyabr!$Q$9,calendar2!A:E,5,0)</f>
        <v>22</v>
      </c>
      <c r="AH24" s="13">
        <f t="shared" si="3"/>
        <v>21</v>
      </c>
      <c r="AI24" s="13">
        <f t="shared" si="4"/>
        <v>0</v>
      </c>
      <c r="AJ24" s="13">
        <f t="shared" si="0"/>
        <v>0</v>
      </c>
      <c r="AK24" s="13">
        <f t="shared" si="1"/>
        <v>0</v>
      </c>
      <c r="AL24" s="29">
        <f t="shared" si="5"/>
        <v>482.0454545454545</v>
      </c>
      <c r="AO24" s="50" t="s">
        <v>15</v>
      </c>
      <c r="AP24" s="51"/>
      <c r="AQ24" s="7" t="s">
        <v>10</v>
      </c>
    </row>
    <row r="25" spans="1:43" ht="22" x14ac:dyDescent="0.3">
      <c r="A25" s="27">
        <v>5</v>
      </c>
      <c r="B25" s="14" t="s">
        <v>21</v>
      </c>
      <c r="C25" s="15" t="s">
        <v>74</v>
      </c>
      <c r="D25" s="15" t="s">
        <v>108</v>
      </c>
      <c r="E25" s="16">
        <v>44931</v>
      </c>
      <c r="F25" s="16" t="str">
        <f t="shared" ca="1" si="2"/>
        <v xml:space="preserve">2 il 8 ay 23 gün </v>
      </c>
      <c r="G25" s="16"/>
      <c r="H25" s="12" t="s">
        <v>113</v>
      </c>
      <c r="I25" s="17">
        <v>27.166666666666668</v>
      </c>
      <c r="J25" s="13" t="s">
        <v>9</v>
      </c>
      <c r="K25" s="13" t="s">
        <v>9</v>
      </c>
      <c r="L25" s="13" t="s">
        <v>9</v>
      </c>
      <c r="M25" s="13" t="s">
        <v>9</v>
      </c>
      <c r="N25" s="13" t="s">
        <v>9</v>
      </c>
      <c r="O25" s="13" t="s">
        <v>9</v>
      </c>
      <c r="P25" s="13" t="s">
        <v>9</v>
      </c>
      <c r="Q25" s="13" t="s">
        <v>9</v>
      </c>
      <c r="R25" s="13" t="s">
        <v>9</v>
      </c>
      <c r="S25" s="13" t="s">
        <v>9</v>
      </c>
      <c r="T25" s="13" t="s">
        <v>9</v>
      </c>
      <c r="U25" s="13" t="s">
        <v>9</v>
      </c>
      <c r="V25" s="13" t="s">
        <v>9</v>
      </c>
      <c r="W25" s="13" t="s">
        <v>9</v>
      </c>
      <c r="X25" s="13" t="s">
        <v>9</v>
      </c>
      <c r="Y25" s="13" t="s">
        <v>9</v>
      </c>
      <c r="Z25" s="13" t="s">
        <v>9</v>
      </c>
      <c r="AA25" s="13" t="s">
        <v>9</v>
      </c>
      <c r="AB25" s="13" t="s">
        <v>9</v>
      </c>
      <c r="AC25" s="13" t="s">
        <v>9</v>
      </c>
      <c r="AD25" s="13" t="s">
        <v>9</v>
      </c>
      <c r="AE25" s="13" t="s">
        <v>9</v>
      </c>
      <c r="AF25" s="13"/>
      <c r="AG25" s="13">
        <f>VLOOKUP(Sentyabr!$Q$9,calendar2!A:E,5,0)</f>
        <v>22</v>
      </c>
      <c r="AH25" s="13">
        <f t="shared" si="3"/>
        <v>22</v>
      </c>
      <c r="AI25" s="13">
        <f t="shared" si="4"/>
        <v>0</v>
      </c>
      <c r="AJ25" s="13">
        <f t="shared" si="0"/>
        <v>0</v>
      </c>
      <c r="AK25" s="13">
        <f t="shared" si="1"/>
        <v>0</v>
      </c>
      <c r="AL25" s="29">
        <f t="shared" si="5"/>
        <v>597.66666666666674</v>
      </c>
      <c r="AO25" s="50" t="s">
        <v>16</v>
      </c>
      <c r="AP25" s="51"/>
      <c r="AQ25" s="3" t="s">
        <v>11</v>
      </c>
    </row>
    <row r="26" spans="1:43" ht="22" x14ac:dyDescent="0.3">
      <c r="A26" s="27">
        <v>6</v>
      </c>
      <c r="B26" s="14" t="s">
        <v>22</v>
      </c>
      <c r="C26" s="15" t="s">
        <v>75</v>
      </c>
      <c r="D26" s="15" t="s">
        <v>109</v>
      </c>
      <c r="E26" s="16">
        <v>44365</v>
      </c>
      <c r="F26" s="16" t="str">
        <f ca="1">IF(AND(YEAR(G26)&gt;2020,G26&lt;=TODAY()),"Işdən ayrılıb",IF(ISBLANK(E26),"",CONCATENATE(DATEDIF(E26,TODAY(),"Y")," il ",DATEDIF(E26,TODAY(),"YM")," ay ",DATEDIF(E26,TODAY(),"md")," gün ")))</f>
        <v xml:space="preserve">4 il 3 ay 10 gün </v>
      </c>
      <c r="G26" s="16"/>
      <c r="H26" s="12" t="s">
        <v>112</v>
      </c>
      <c r="I26" s="17">
        <v>615</v>
      </c>
      <c r="J26" s="13" t="s">
        <v>9</v>
      </c>
      <c r="K26" s="13" t="s">
        <v>9</v>
      </c>
      <c r="L26" s="13" t="s">
        <v>9</v>
      </c>
      <c r="M26" s="13" t="s">
        <v>9</v>
      </c>
      <c r="N26" s="13" t="s">
        <v>9</v>
      </c>
      <c r="O26" s="13" t="s">
        <v>9</v>
      </c>
      <c r="P26" s="13" t="s">
        <v>9</v>
      </c>
      <c r="Q26" s="13" t="s">
        <v>9</v>
      </c>
      <c r="R26" s="13" t="s">
        <v>9</v>
      </c>
      <c r="S26" s="13" t="s">
        <v>9</v>
      </c>
      <c r="T26" s="13" t="s">
        <v>9</v>
      </c>
      <c r="U26" s="13" t="s">
        <v>9</v>
      </c>
      <c r="V26" s="13" t="s">
        <v>9</v>
      </c>
      <c r="W26" s="13" t="s">
        <v>9</v>
      </c>
      <c r="X26" s="13" t="s">
        <v>9</v>
      </c>
      <c r="Y26" s="13" t="s">
        <v>9</v>
      </c>
      <c r="Z26" s="13" t="s">
        <v>9</v>
      </c>
      <c r="AA26" s="13" t="s">
        <v>9</v>
      </c>
      <c r="AB26" s="13" t="s">
        <v>9</v>
      </c>
      <c r="AC26" s="13" t="s">
        <v>9</v>
      </c>
      <c r="AD26" s="13" t="s">
        <v>9</v>
      </c>
      <c r="AE26" s="13" t="s">
        <v>9</v>
      </c>
      <c r="AF26" s="13"/>
      <c r="AG26" s="13">
        <f>VLOOKUP(Sentyabr!$Q$9,calendar2!A:E,5,0)</f>
        <v>22</v>
      </c>
      <c r="AH26" s="13">
        <f t="shared" si="3"/>
        <v>22</v>
      </c>
      <c r="AI26" s="13">
        <f t="shared" si="4"/>
        <v>0</v>
      </c>
      <c r="AJ26" s="13">
        <f t="shared" si="0"/>
        <v>0</v>
      </c>
      <c r="AK26" s="13">
        <f t="shared" si="1"/>
        <v>0</v>
      </c>
      <c r="AL26" s="29">
        <f t="shared" si="5"/>
        <v>615</v>
      </c>
      <c r="AO26" s="50" t="s">
        <v>5</v>
      </c>
      <c r="AP26" s="51"/>
      <c r="AQ26" s="4" t="s">
        <v>13</v>
      </c>
    </row>
    <row r="27" spans="1:43" ht="22" x14ac:dyDescent="0.3">
      <c r="A27" s="27">
        <v>7</v>
      </c>
      <c r="B27" s="14" t="s">
        <v>23</v>
      </c>
      <c r="C27" s="15" t="s">
        <v>76</v>
      </c>
      <c r="D27" s="15" t="s">
        <v>108</v>
      </c>
      <c r="E27" s="16">
        <v>44096</v>
      </c>
      <c r="F27" s="16" t="str">
        <f t="shared" ca="1" si="2"/>
        <v xml:space="preserve">5 il 0 ay 6 gün </v>
      </c>
      <c r="G27" s="16"/>
      <c r="H27" s="12" t="s">
        <v>112</v>
      </c>
      <c r="I27" s="17">
        <v>1550</v>
      </c>
      <c r="J27" s="13" t="s">
        <v>9</v>
      </c>
      <c r="K27" s="13" t="s">
        <v>11</v>
      </c>
      <c r="L27" s="13" t="s">
        <v>9</v>
      </c>
      <c r="M27" s="13" t="s">
        <v>9</v>
      </c>
      <c r="N27" s="13" t="s">
        <v>9</v>
      </c>
      <c r="O27" s="13" t="s">
        <v>9</v>
      </c>
      <c r="P27" s="13" t="s">
        <v>9</v>
      </c>
      <c r="Q27" s="13" t="s">
        <v>9</v>
      </c>
      <c r="R27" s="13" t="s">
        <v>9</v>
      </c>
      <c r="S27" s="13" t="s">
        <v>9</v>
      </c>
      <c r="T27" s="13" t="s">
        <v>9</v>
      </c>
      <c r="U27" s="13" t="s">
        <v>9</v>
      </c>
      <c r="V27" s="13" t="s">
        <v>9</v>
      </c>
      <c r="W27" s="13" t="s">
        <v>9</v>
      </c>
      <c r="X27" s="13" t="s">
        <v>9</v>
      </c>
      <c r="Y27" s="13" t="s">
        <v>9</v>
      </c>
      <c r="Z27" s="13" t="s">
        <v>9</v>
      </c>
      <c r="AA27" s="13" t="s">
        <v>9</v>
      </c>
      <c r="AB27" s="13" t="s">
        <v>9</v>
      </c>
      <c r="AC27" s="13" t="s">
        <v>9</v>
      </c>
      <c r="AD27" s="13" t="s">
        <v>9</v>
      </c>
      <c r="AE27" s="13" t="s">
        <v>9</v>
      </c>
      <c r="AF27" s="13"/>
      <c r="AG27" s="13">
        <f>VLOOKUP(Sentyabr!$Q$9,calendar2!A:E,5,0)</f>
        <v>22</v>
      </c>
      <c r="AH27" s="13">
        <f t="shared" si="3"/>
        <v>21</v>
      </c>
      <c r="AI27" s="13">
        <f t="shared" si="4"/>
        <v>0</v>
      </c>
      <c r="AJ27" s="13">
        <f t="shared" si="0"/>
        <v>1</v>
      </c>
      <c r="AK27" s="13">
        <f t="shared" si="1"/>
        <v>0</v>
      </c>
      <c r="AL27" s="29">
        <f t="shared" si="5"/>
        <v>1479.5454545454545</v>
      </c>
      <c r="AO27" s="50" t="s">
        <v>7</v>
      </c>
      <c r="AP27" s="51"/>
      <c r="AQ27" s="5" t="s">
        <v>12</v>
      </c>
    </row>
    <row r="28" spans="1:43" ht="22" x14ac:dyDescent="0.3">
      <c r="A28" s="27">
        <v>8</v>
      </c>
      <c r="B28" s="14" t="s">
        <v>24</v>
      </c>
      <c r="C28" s="15" t="s">
        <v>77</v>
      </c>
      <c r="D28" s="15" t="s">
        <v>109</v>
      </c>
      <c r="E28" s="16">
        <v>43435</v>
      </c>
      <c r="F28" s="16" t="str">
        <f t="shared" ca="1" si="2"/>
        <v xml:space="preserve">6 il 9 ay 27 gün </v>
      </c>
      <c r="G28" s="16"/>
      <c r="H28" s="12" t="s">
        <v>113</v>
      </c>
      <c r="I28" s="17">
        <v>46.833333333333336</v>
      </c>
      <c r="J28" s="13" t="s">
        <v>9</v>
      </c>
      <c r="K28" s="13" t="s">
        <v>9</v>
      </c>
      <c r="L28" s="13" t="s">
        <v>9</v>
      </c>
      <c r="M28" s="13" t="s">
        <v>9</v>
      </c>
      <c r="N28" s="13" t="s">
        <v>9</v>
      </c>
      <c r="O28" s="13" t="s">
        <v>9</v>
      </c>
      <c r="P28" s="13" t="s">
        <v>9</v>
      </c>
      <c r="Q28" s="13" t="s">
        <v>9</v>
      </c>
      <c r="R28" s="13" t="s">
        <v>9</v>
      </c>
      <c r="S28" s="13" t="s">
        <v>9</v>
      </c>
      <c r="T28" s="13" t="s">
        <v>9</v>
      </c>
      <c r="U28" s="13" t="s">
        <v>9</v>
      </c>
      <c r="V28" s="13" t="s">
        <v>9</v>
      </c>
      <c r="W28" s="13" t="s">
        <v>9</v>
      </c>
      <c r="X28" s="13" t="s">
        <v>9</v>
      </c>
      <c r="Y28" s="13" t="s">
        <v>9</v>
      </c>
      <c r="Z28" s="13" t="s">
        <v>9</v>
      </c>
      <c r="AA28" s="13" t="s">
        <v>9</v>
      </c>
      <c r="AB28" s="13" t="s">
        <v>9</v>
      </c>
      <c r="AC28" s="13" t="s">
        <v>10</v>
      </c>
      <c r="AD28" s="13" t="s">
        <v>9</v>
      </c>
      <c r="AE28" s="13" t="s">
        <v>9</v>
      </c>
      <c r="AF28" s="13"/>
      <c r="AG28" s="13">
        <f>VLOOKUP(Sentyabr!$Q$9,calendar2!A:E,5,0)</f>
        <v>22</v>
      </c>
      <c r="AH28" s="13">
        <f t="shared" si="3"/>
        <v>21</v>
      </c>
      <c r="AI28" s="13">
        <f t="shared" si="4"/>
        <v>0</v>
      </c>
      <c r="AJ28" s="13">
        <f t="shared" si="0"/>
        <v>0</v>
      </c>
      <c r="AK28" s="13">
        <f t="shared" si="1"/>
        <v>0</v>
      </c>
      <c r="AL28" s="29">
        <f t="shared" si="5"/>
        <v>983.5</v>
      </c>
    </row>
    <row r="29" spans="1:43" ht="22" x14ac:dyDescent="0.3">
      <c r="A29" s="27">
        <v>9</v>
      </c>
      <c r="B29" s="14" t="s">
        <v>25</v>
      </c>
      <c r="C29" s="15" t="s">
        <v>78</v>
      </c>
      <c r="D29" s="15" t="s">
        <v>108</v>
      </c>
      <c r="E29" s="16">
        <v>44301</v>
      </c>
      <c r="F29" s="16" t="str">
        <f ca="1">IF(AND(YEAR(G29)&gt;2020,G29&lt;=TODAY()),"Işdən ayrılıb",IF(ISBLANK(E29),"",CONCATENATE(DATEDIF(E29,TODAY(),"Y")," il ",DATEDIF(E29,TODAY(),"YM")," ay ",DATEDIF(E29,TODAY(),"md")," gün ")))</f>
        <v xml:space="preserve">4 il 5 ay 13 gün </v>
      </c>
      <c r="G29" s="16"/>
      <c r="H29" s="12" t="s">
        <v>113</v>
      </c>
      <c r="I29" s="17">
        <v>27</v>
      </c>
      <c r="J29" s="13" t="s">
        <v>9</v>
      </c>
      <c r="K29" s="13" t="s">
        <v>9</v>
      </c>
      <c r="L29" s="13" t="s">
        <v>9</v>
      </c>
      <c r="M29" s="13" t="s">
        <v>9</v>
      </c>
      <c r="N29" s="13" t="s">
        <v>9</v>
      </c>
      <c r="O29" s="13" t="s">
        <v>9</v>
      </c>
      <c r="P29" s="13" t="s">
        <v>9</v>
      </c>
      <c r="Q29" s="13" t="s">
        <v>9</v>
      </c>
      <c r="R29" s="13" t="s">
        <v>9</v>
      </c>
      <c r="S29" s="13" t="s">
        <v>9</v>
      </c>
      <c r="T29" s="13" t="s">
        <v>9</v>
      </c>
      <c r="U29" s="13" t="s">
        <v>9</v>
      </c>
      <c r="V29" s="13" t="s">
        <v>9</v>
      </c>
      <c r="W29" s="13" t="s">
        <v>9</v>
      </c>
      <c r="X29" s="13" t="s">
        <v>9</v>
      </c>
      <c r="Y29" s="13" t="s">
        <v>9</v>
      </c>
      <c r="Z29" s="13" t="s">
        <v>9</v>
      </c>
      <c r="AA29" s="13" t="s">
        <v>9</v>
      </c>
      <c r="AB29" s="13" t="s">
        <v>9</v>
      </c>
      <c r="AC29" s="13" t="s">
        <v>9</v>
      </c>
      <c r="AD29" s="13" t="s">
        <v>9</v>
      </c>
      <c r="AE29" s="13" t="s">
        <v>9</v>
      </c>
      <c r="AF29" s="13"/>
      <c r="AG29" s="13">
        <f>VLOOKUP(Sentyabr!$Q$9,calendar2!A:E,5,0)</f>
        <v>22</v>
      </c>
      <c r="AH29" s="13">
        <f t="shared" si="3"/>
        <v>22</v>
      </c>
      <c r="AI29" s="13">
        <f t="shared" si="4"/>
        <v>0</v>
      </c>
      <c r="AJ29" s="13">
        <f t="shared" si="0"/>
        <v>0</v>
      </c>
      <c r="AK29" s="13">
        <f t="shared" si="1"/>
        <v>0</v>
      </c>
      <c r="AL29" s="29">
        <f t="shared" si="5"/>
        <v>594</v>
      </c>
    </row>
    <row r="30" spans="1:43" ht="22" x14ac:dyDescent="0.3">
      <c r="A30" s="27">
        <v>10</v>
      </c>
      <c r="B30" s="14" t="s">
        <v>26</v>
      </c>
      <c r="C30" s="15" t="s">
        <v>74</v>
      </c>
      <c r="D30" s="15" t="s">
        <v>109</v>
      </c>
      <c r="E30" s="16">
        <v>44803</v>
      </c>
      <c r="F30" s="16" t="str">
        <f t="shared" ca="1" si="2"/>
        <v xml:space="preserve">3 il 0 ay 29 gün </v>
      </c>
      <c r="G30" s="16"/>
      <c r="H30" s="12" t="s">
        <v>113</v>
      </c>
      <c r="I30" s="17">
        <v>20.666666666666668</v>
      </c>
      <c r="J30" s="13" t="s">
        <v>9</v>
      </c>
      <c r="K30" s="13" t="s">
        <v>9</v>
      </c>
      <c r="L30" s="13" t="s">
        <v>9</v>
      </c>
      <c r="M30" s="13" t="s">
        <v>9</v>
      </c>
      <c r="N30" s="13" t="s">
        <v>9</v>
      </c>
      <c r="O30" s="13" t="s">
        <v>9</v>
      </c>
      <c r="P30" s="13" t="s">
        <v>9</v>
      </c>
      <c r="Q30" s="13" t="s">
        <v>9</v>
      </c>
      <c r="R30" s="13" t="s">
        <v>9</v>
      </c>
      <c r="S30" s="13" t="s">
        <v>9</v>
      </c>
      <c r="T30" s="13" t="s">
        <v>9</v>
      </c>
      <c r="U30" s="13" t="s">
        <v>9</v>
      </c>
      <c r="V30" s="13" t="s">
        <v>9</v>
      </c>
      <c r="W30" s="13" t="s">
        <v>9</v>
      </c>
      <c r="X30" s="13" t="s">
        <v>9</v>
      </c>
      <c r="Y30" s="13" t="s">
        <v>9</v>
      </c>
      <c r="Z30" s="13" t="s">
        <v>9</v>
      </c>
      <c r="AA30" s="13" t="s">
        <v>9</v>
      </c>
      <c r="AB30" s="13" t="s">
        <v>9</v>
      </c>
      <c r="AC30" s="13" t="s">
        <v>9</v>
      </c>
      <c r="AD30" s="13" t="s">
        <v>9</v>
      </c>
      <c r="AE30" s="13" t="s">
        <v>9</v>
      </c>
      <c r="AF30" s="13"/>
      <c r="AG30" s="13">
        <f>VLOOKUP(Sentyabr!$Q$9,calendar2!A:E,5,0)</f>
        <v>22</v>
      </c>
      <c r="AH30" s="13">
        <f t="shared" si="3"/>
        <v>22</v>
      </c>
      <c r="AI30" s="13">
        <f t="shared" si="4"/>
        <v>0</v>
      </c>
      <c r="AJ30" s="13">
        <f t="shared" si="0"/>
        <v>0</v>
      </c>
      <c r="AK30" s="13">
        <f t="shared" si="1"/>
        <v>0</v>
      </c>
      <c r="AL30" s="29">
        <f t="shared" si="5"/>
        <v>454.66666666666669</v>
      </c>
    </row>
    <row r="31" spans="1:43" ht="22" x14ac:dyDescent="0.3">
      <c r="A31" s="27">
        <v>11</v>
      </c>
      <c r="B31" s="14" t="s">
        <v>27</v>
      </c>
      <c r="C31" s="15" t="s">
        <v>74</v>
      </c>
      <c r="D31" s="15" t="s">
        <v>108</v>
      </c>
      <c r="E31" s="16">
        <v>43597</v>
      </c>
      <c r="F31" s="16" t="str">
        <f t="shared" ca="1" si="2"/>
        <v>Işdən ayrılıb</v>
      </c>
      <c r="G31" s="16">
        <v>45809</v>
      </c>
      <c r="H31" s="12" t="s">
        <v>113</v>
      </c>
      <c r="I31" s="17">
        <v>21</v>
      </c>
      <c r="J31" s="13"/>
      <c r="K31" s="13"/>
      <c r="L31" s="13"/>
      <c r="M31" s="13"/>
      <c r="N31" s="13"/>
      <c r="O31" s="13"/>
      <c r="P31" s="13"/>
      <c r="Q31" s="13"/>
      <c r="R31" s="13"/>
      <c r="S31" s="13"/>
      <c r="T31" s="13"/>
      <c r="U31" s="13"/>
      <c r="V31" s="13"/>
      <c r="W31" s="13"/>
      <c r="X31" s="13"/>
      <c r="Y31" s="13"/>
      <c r="Z31" s="13"/>
      <c r="AA31" s="13"/>
      <c r="AB31" s="13"/>
      <c r="AC31" s="13"/>
      <c r="AD31" s="13"/>
      <c r="AE31" s="13"/>
      <c r="AF31" s="13"/>
      <c r="AG31" s="13">
        <f>VLOOKUP(Sentyabr!$Q$9,calendar2!A:E,5,0)</f>
        <v>22</v>
      </c>
      <c r="AH31" s="13">
        <f t="shared" si="3"/>
        <v>0</v>
      </c>
      <c r="AI31" s="13">
        <f t="shared" si="4"/>
        <v>0</v>
      </c>
      <c r="AJ31" s="13">
        <f t="shared" si="0"/>
        <v>0</v>
      </c>
      <c r="AK31" s="13">
        <f t="shared" si="1"/>
        <v>0</v>
      </c>
      <c r="AL31" s="29">
        <f t="shared" si="5"/>
        <v>0</v>
      </c>
    </row>
    <row r="32" spans="1:43" ht="22" x14ac:dyDescent="0.3">
      <c r="A32" s="27">
        <v>12</v>
      </c>
      <c r="B32" s="14" t="s">
        <v>28</v>
      </c>
      <c r="C32" s="15" t="s">
        <v>74</v>
      </c>
      <c r="D32" s="15" t="s">
        <v>109</v>
      </c>
      <c r="E32" s="16">
        <v>43880</v>
      </c>
      <c r="F32" s="16" t="str">
        <f t="shared" ca="1" si="2"/>
        <v xml:space="preserve">5 il 7 ay 9 gün </v>
      </c>
      <c r="G32" s="16"/>
      <c r="H32" s="12" t="s">
        <v>113</v>
      </c>
      <c r="I32" s="17">
        <v>20.166666666666668</v>
      </c>
      <c r="J32" s="13" t="s">
        <v>9</v>
      </c>
      <c r="K32" s="13" t="s">
        <v>9</v>
      </c>
      <c r="L32" s="13" t="s">
        <v>9</v>
      </c>
      <c r="M32" s="13" t="s">
        <v>9</v>
      </c>
      <c r="N32" s="13" t="s">
        <v>9</v>
      </c>
      <c r="O32" s="13" t="s">
        <v>9</v>
      </c>
      <c r="P32" s="13" t="s">
        <v>9</v>
      </c>
      <c r="Q32" s="13" t="s">
        <v>9</v>
      </c>
      <c r="R32" s="13" t="s">
        <v>9</v>
      </c>
      <c r="S32" s="13" t="s">
        <v>9</v>
      </c>
      <c r="T32" s="13" t="s">
        <v>9</v>
      </c>
      <c r="U32" s="13" t="s">
        <v>9</v>
      </c>
      <c r="V32" s="13" t="s">
        <v>9</v>
      </c>
      <c r="W32" s="13" t="s">
        <v>9</v>
      </c>
      <c r="X32" s="13" t="s">
        <v>9</v>
      </c>
      <c r="Y32" s="13" t="s">
        <v>9</v>
      </c>
      <c r="Z32" s="13" t="s">
        <v>9</v>
      </c>
      <c r="AA32" s="13" t="s">
        <v>9</v>
      </c>
      <c r="AB32" s="13" t="s">
        <v>9</v>
      </c>
      <c r="AC32" s="13" t="s">
        <v>9</v>
      </c>
      <c r="AD32" s="13" t="s">
        <v>9</v>
      </c>
      <c r="AE32" s="13" t="s">
        <v>9</v>
      </c>
      <c r="AF32" s="13"/>
      <c r="AG32" s="13">
        <f>VLOOKUP(Sentyabr!$Q$9,calendar2!A:E,5,0)</f>
        <v>22</v>
      </c>
      <c r="AH32" s="13">
        <f t="shared" si="3"/>
        <v>22</v>
      </c>
      <c r="AI32" s="13">
        <f t="shared" si="4"/>
        <v>0</v>
      </c>
      <c r="AJ32" s="13">
        <f t="shared" si="0"/>
        <v>0</v>
      </c>
      <c r="AK32" s="13">
        <f t="shared" si="1"/>
        <v>0</v>
      </c>
      <c r="AL32" s="29">
        <f t="shared" si="5"/>
        <v>443.66666666666669</v>
      </c>
    </row>
    <row r="33" spans="1:38" ht="22" x14ac:dyDescent="0.3">
      <c r="A33" s="27">
        <v>13</v>
      </c>
      <c r="B33" s="14" t="s">
        <v>29</v>
      </c>
      <c r="C33" s="15" t="s">
        <v>79</v>
      </c>
      <c r="D33" s="15" t="s">
        <v>108</v>
      </c>
      <c r="E33" s="16">
        <v>44866</v>
      </c>
      <c r="F33" s="16" t="str">
        <f t="shared" ca="1" si="2"/>
        <v xml:space="preserve">2 il 10 ay 27 gün </v>
      </c>
      <c r="G33" s="16"/>
      <c r="H33" s="12" t="s">
        <v>112</v>
      </c>
      <c r="I33" s="17">
        <v>640</v>
      </c>
      <c r="J33" s="13" t="s">
        <v>9</v>
      </c>
      <c r="K33" s="13" t="s">
        <v>9</v>
      </c>
      <c r="L33" s="13" t="s">
        <v>9</v>
      </c>
      <c r="M33" s="13" t="s">
        <v>9</v>
      </c>
      <c r="N33" s="13" t="s">
        <v>9</v>
      </c>
      <c r="O33" s="13" t="s">
        <v>9</v>
      </c>
      <c r="P33" s="13" t="s">
        <v>9</v>
      </c>
      <c r="Q33" s="13" t="s">
        <v>9</v>
      </c>
      <c r="R33" s="13" t="s">
        <v>9</v>
      </c>
      <c r="S33" s="13" t="s">
        <v>9</v>
      </c>
      <c r="T33" s="13" t="s">
        <v>9</v>
      </c>
      <c r="U33" s="13" t="s">
        <v>9</v>
      </c>
      <c r="V33" s="13" t="s">
        <v>9</v>
      </c>
      <c r="W33" s="13" t="s">
        <v>9</v>
      </c>
      <c r="X33" s="13" t="s">
        <v>9</v>
      </c>
      <c r="Y33" s="13" t="s">
        <v>9</v>
      </c>
      <c r="Z33" s="13" t="s">
        <v>9</v>
      </c>
      <c r="AA33" s="13" t="s">
        <v>9</v>
      </c>
      <c r="AB33" s="13" t="s">
        <v>9</v>
      </c>
      <c r="AC33" s="13" t="s">
        <v>9</v>
      </c>
      <c r="AD33" s="13" t="s">
        <v>9</v>
      </c>
      <c r="AE33" s="13" t="s">
        <v>9</v>
      </c>
      <c r="AF33" s="13"/>
      <c r="AG33" s="13">
        <f>VLOOKUP(Sentyabr!$Q$9,calendar2!A:E,5,0)</f>
        <v>22</v>
      </c>
      <c r="AH33" s="13">
        <f t="shared" si="3"/>
        <v>22</v>
      </c>
      <c r="AI33" s="13">
        <f t="shared" si="4"/>
        <v>0</v>
      </c>
      <c r="AJ33" s="13">
        <f t="shared" si="0"/>
        <v>0</v>
      </c>
      <c r="AK33" s="13">
        <f t="shared" si="1"/>
        <v>0</v>
      </c>
      <c r="AL33" s="29">
        <f t="shared" si="5"/>
        <v>640</v>
      </c>
    </row>
    <row r="34" spans="1:38" ht="22" x14ac:dyDescent="0.3">
      <c r="A34" s="27">
        <v>14</v>
      </c>
      <c r="B34" s="14" t="s">
        <v>30</v>
      </c>
      <c r="C34" s="15" t="s">
        <v>72</v>
      </c>
      <c r="D34" s="15" t="s">
        <v>109</v>
      </c>
      <c r="E34" s="16">
        <v>44404</v>
      </c>
      <c r="F34" s="16" t="str">
        <f t="shared" ca="1" si="2"/>
        <v xml:space="preserve">4 il 2 ay 1 gün </v>
      </c>
      <c r="G34" s="16"/>
      <c r="H34" s="12" t="s">
        <v>112</v>
      </c>
      <c r="I34" s="17">
        <v>520</v>
      </c>
      <c r="J34" s="13" t="s">
        <v>9</v>
      </c>
      <c r="K34" s="13" t="s">
        <v>9</v>
      </c>
      <c r="L34" s="13" t="s">
        <v>9</v>
      </c>
      <c r="M34" s="13" t="s">
        <v>9</v>
      </c>
      <c r="N34" s="13" t="s">
        <v>9</v>
      </c>
      <c r="O34" s="13" t="s">
        <v>9</v>
      </c>
      <c r="P34" s="13" t="s">
        <v>9</v>
      </c>
      <c r="Q34" s="13" t="s">
        <v>9</v>
      </c>
      <c r="R34" s="13" t="s">
        <v>9</v>
      </c>
      <c r="S34" s="13" t="s">
        <v>9</v>
      </c>
      <c r="T34" s="13" t="s">
        <v>9</v>
      </c>
      <c r="U34" s="13" t="s">
        <v>9</v>
      </c>
      <c r="V34" s="13" t="s">
        <v>9</v>
      </c>
      <c r="W34" s="13" t="s">
        <v>9</v>
      </c>
      <c r="X34" s="13" t="s">
        <v>9</v>
      </c>
      <c r="Y34" s="13" t="s">
        <v>9</v>
      </c>
      <c r="Z34" s="13" t="s">
        <v>9</v>
      </c>
      <c r="AA34" s="13" t="s">
        <v>9</v>
      </c>
      <c r="AB34" s="13" t="s">
        <v>9</v>
      </c>
      <c r="AC34" s="13" t="s">
        <v>9</v>
      </c>
      <c r="AD34" s="13" t="s">
        <v>9</v>
      </c>
      <c r="AE34" s="13" t="s">
        <v>9</v>
      </c>
      <c r="AF34" s="13"/>
      <c r="AG34" s="13">
        <f>VLOOKUP(Sentyabr!$Q$9,calendar2!A:E,5,0)</f>
        <v>22</v>
      </c>
      <c r="AH34" s="13">
        <f t="shared" si="3"/>
        <v>22</v>
      </c>
      <c r="AI34" s="13">
        <f t="shared" si="4"/>
        <v>0</v>
      </c>
      <c r="AJ34" s="13">
        <f t="shared" si="0"/>
        <v>0</v>
      </c>
      <c r="AK34" s="13">
        <f t="shared" si="1"/>
        <v>0</v>
      </c>
      <c r="AL34" s="29">
        <f t="shared" si="5"/>
        <v>520</v>
      </c>
    </row>
    <row r="35" spans="1:38" ht="22" x14ac:dyDescent="0.3">
      <c r="A35" s="27">
        <v>15</v>
      </c>
      <c r="B35" s="14" t="s">
        <v>31</v>
      </c>
      <c r="C35" s="15" t="s">
        <v>74</v>
      </c>
      <c r="D35" s="15" t="s">
        <v>108</v>
      </c>
      <c r="E35" s="16">
        <v>45003</v>
      </c>
      <c r="F35" s="16" t="str">
        <f t="shared" ca="1" si="2"/>
        <v xml:space="preserve">2 il 6 ay 10 gün </v>
      </c>
      <c r="G35" s="16"/>
      <c r="H35" s="12" t="s">
        <v>112</v>
      </c>
      <c r="I35" s="17">
        <v>525</v>
      </c>
      <c r="J35" s="13" t="s">
        <v>9</v>
      </c>
      <c r="K35" s="13" t="s">
        <v>9</v>
      </c>
      <c r="L35" s="13" t="s">
        <v>9</v>
      </c>
      <c r="M35" s="13" t="s">
        <v>9</v>
      </c>
      <c r="N35" s="13" t="s">
        <v>9</v>
      </c>
      <c r="O35" s="13" t="s">
        <v>9</v>
      </c>
      <c r="P35" s="13" t="s">
        <v>9</v>
      </c>
      <c r="Q35" s="13" t="s">
        <v>9</v>
      </c>
      <c r="R35" s="13" t="s">
        <v>9</v>
      </c>
      <c r="S35" s="13" t="s">
        <v>9</v>
      </c>
      <c r="T35" s="13" t="s">
        <v>9</v>
      </c>
      <c r="U35" s="13" t="s">
        <v>9</v>
      </c>
      <c r="V35" s="13" t="s">
        <v>9</v>
      </c>
      <c r="W35" s="13" t="s">
        <v>9</v>
      </c>
      <c r="X35" s="13" t="s">
        <v>9</v>
      </c>
      <c r="Y35" s="13" t="s">
        <v>10</v>
      </c>
      <c r="Z35" s="13" t="s">
        <v>9</v>
      </c>
      <c r="AA35" s="13" t="s">
        <v>9</v>
      </c>
      <c r="AB35" s="13" t="s">
        <v>9</v>
      </c>
      <c r="AC35" s="13" t="s">
        <v>9</v>
      </c>
      <c r="AD35" s="13" t="s">
        <v>9</v>
      </c>
      <c r="AE35" s="13" t="s">
        <v>9</v>
      </c>
      <c r="AF35" s="13"/>
      <c r="AG35" s="13">
        <f>VLOOKUP(Sentyabr!$Q$9,calendar2!A:E,5,0)</f>
        <v>22</v>
      </c>
      <c r="AH35" s="13">
        <f t="shared" si="3"/>
        <v>21</v>
      </c>
      <c r="AI35" s="13">
        <f t="shared" si="4"/>
        <v>0</v>
      </c>
      <c r="AJ35" s="13">
        <f t="shared" si="0"/>
        <v>0</v>
      </c>
      <c r="AK35" s="13">
        <f t="shared" si="1"/>
        <v>0</v>
      </c>
      <c r="AL35" s="29">
        <f t="shared" si="5"/>
        <v>501.13636363636363</v>
      </c>
    </row>
    <row r="36" spans="1:38" ht="22" x14ac:dyDescent="0.3">
      <c r="A36" s="27">
        <v>16</v>
      </c>
      <c r="B36" s="14" t="s">
        <v>32</v>
      </c>
      <c r="C36" s="15" t="s">
        <v>77</v>
      </c>
      <c r="D36" s="15" t="s">
        <v>109</v>
      </c>
      <c r="E36" s="16">
        <v>43713</v>
      </c>
      <c r="F36" s="16" t="str">
        <f t="shared" ca="1" si="2"/>
        <v xml:space="preserve">6 il 0 ay 23 gün </v>
      </c>
      <c r="G36" s="16"/>
      <c r="H36" s="12" t="s">
        <v>112</v>
      </c>
      <c r="I36" s="17">
        <v>610</v>
      </c>
      <c r="J36" s="13" t="s">
        <v>9</v>
      </c>
      <c r="K36" s="13" t="s">
        <v>9</v>
      </c>
      <c r="L36" s="13" t="s">
        <v>9</v>
      </c>
      <c r="M36" s="13" t="s">
        <v>9</v>
      </c>
      <c r="N36" s="13" t="s">
        <v>9</v>
      </c>
      <c r="O36" s="13" t="s">
        <v>9</v>
      </c>
      <c r="P36" s="13" t="s">
        <v>9</v>
      </c>
      <c r="Q36" s="13" t="s">
        <v>9</v>
      </c>
      <c r="R36" s="13" t="s">
        <v>9</v>
      </c>
      <c r="S36" s="13" t="s">
        <v>9</v>
      </c>
      <c r="T36" s="13" t="s">
        <v>9</v>
      </c>
      <c r="U36" s="13" t="s">
        <v>9</v>
      </c>
      <c r="V36" s="13" t="s">
        <v>9</v>
      </c>
      <c r="W36" s="13" t="s">
        <v>9</v>
      </c>
      <c r="X36" s="13" t="s">
        <v>9</v>
      </c>
      <c r="Y36" s="13" t="s">
        <v>9</v>
      </c>
      <c r="Z36" s="13" t="s">
        <v>9</v>
      </c>
      <c r="AA36" s="13" t="s">
        <v>9</v>
      </c>
      <c r="AB36" s="13" t="s">
        <v>9</v>
      </c>
      <c r="AC36" s="13" t="s">
        <v>9</v>
      </c>
      <c r="AD36" s="13" t="s">
        <v>9</v>
      </c>
      <c r="AE36" s="13" t="s">
        <v>9</v>
      </c>
      <c r="AF36" s="13"/>
      <c r="AG36" s="13">
        <f>VLOOKUP(Sentyabr!$Q$9,calendar2!A:E,5,0)</f>
        <v>22</v>
      </c>
      <c r="AH36" s="13">
        <f t="shared" si="3"/>
        <v>22</v>
      </c>
      <c r="AI36" s="13">
        <f t="shared" si="4"/>
        <v>0</v>
      </c>
      <c r="AJ36" s="13">
        <f t="shared" si="0"/>
        <v>0</v>
      </c>
      <c r="AK36" s="13">
        <f t="shared" si="1"/>
        <v>0</v>
      </c>
      <c r="AL36" s="29">
        <f t="shared" si="5"/>
        <v>610</v>
      </c>
    </row>
    <row r="37" spans="1:38" ht="22" x14ac:dyDescent="0.3">
      <c r="A37" s="27">
        <v>17</v>
      </c>
      <c r="B37" s="14" t="s">
        <v>33</v>
      </c>
      <c r="C37" s="15" t="s">
        <v>72</v>
      </c>
      <c r="D37" s="15" t="s">
        <v>108</v>
      </c>
      <c r="E37" s="16">
        <v>43996</v>
      </c>
      <c r="F37" s="16" t="str">
        <f t="shared" ca="1" si="2"/>
        <v xml:space="preserve">5 il 3 ay 14 gün </v>
      </c>
      <c r="G37" s="16"/>
      <c r="H37" s="12" t="s">
        <v>113</v>
      </c>
      <c r="I37" s="17">
        <v>26.6666666666667</v>
      </c>
      <c r="J37" s="13" t="s">
        <v>9</v>
      </c>
      <c r="K37" s="13" t="s">
        <v>9</v>
      </c>
      <c r="L37" s="13" t="s">
        <v>9</v>
      </c>
      <c r="M37" s="13" t="s">
        <v>9</v>
      </c>
      <c r="N37" s="13" t="s">
        <v>9</v>
      </c>
      <c r="O37" s="13" t="s">
        <v>9</v>
      </c>
      <c r="P37" s="13" t="s">
        <v>9</v>
      </c>
      <c r="Q37" s="13" t="s">
        <v>9</v>
      </c>
      <c r="R37" s="13" t="s">
        <v>9</v>
      </c>
      <c r="S37" s="13" t="s">
        <v>9</v>
      </c>
      <c r="T37" s="13" t="s">
        <v>9</v>
      </c>
      <c r="U37" s="13" t="s">
        <v>9</v>
      </c>
      <c r="V37" s="13" t="s">
        <v>9</v>
      </c>
      <c r="W37" s="13" t="s">
        <v>9</v>
      </c>
      <c r="X37" s="13" t="s">
        <v>9</v>
      </c>
      <c r="Y37" s="13" t="s">
        <v>9</v>
      </c>
      <c r="Z37" s="13" t="s">
        <v>9</v>
      </c>
      <c r="AA37" s="13" t="s">
        <v>9</v>
      </c>
      <c r="AB37" s="13" t="s">
        <v>9</v>
      </c>
      <c r="AC37" s="13" t="s">
        <v>9</v>
      </c>
      <c r="AD37" s="13" t="s">
        <v>9</v>
      </c>
      <c r="AE37" s="13" t="s">
        <v>9</v>
      </c>
      <c r="AF37" s="13"/>
      <c r="AG37" s="13">
        <f>VLOOKUP(Sentyabr!$Q$9,calendar2!A:E,5,0)</f>
        <v>22</v>
      </c>
      <c r="AH37" s="13">
        <f t="shared" si="3"/>
        <v>22</v>
      </c>
      <c r="AI37" s="13">
        <f t="shared" si="4"/>
        <v>0</v>
      </c>
      <c r="AJ37" s="13">
        <f t="shared" si="0"/>
        <v>0</v>
      </c>
      <c r="AK37" s="13">
        <f t="shared" si="1"/>
        <v>0</v>
      </c>
      <c r="AL37" s="29">
        <f t="shared" si="5"/>
        <v>586.66666666666742</v>
      </c>
    </row>
    <row r="38" spans="1:38" ht="22" x14ac:dyDescent="0.3">
      <c r="A38" s="27">
        <v>18</v>
      </c>
      <c r="B38" s="14" t="s">
        <v>34</v>
      </c>
      <c r="C38" s="15" t="s">
        <v>80</v>
      </c>
      <c r="D38" s="15" t="s">
        <v>109</v>
      </c>
      <c r="E38" s="16">
        <v>44659</v>
      </c>
      <c r="F38" s="16" t="str">
        <f t="shared" ca="1" si="2"/>
        <v xml:space="preserve">3 il 5 ay 20 gün </v>
      </c>
      <c r="G38" s="16"/>
      <c r="H38" s="12" t="s">
        <v>113</v>
      </c>
      <c r="I38" s="17">
        <v>27.6666666666667</v>
      </c>
      <c r="J38" s="13" t="s">
        <v>9</v>
      </c>
      <c r="K38" s="13" t="s">
        <v>9</v>
      </c>
      <c r="L38" s="13" t="s">
        <v>9</v>
      </c>
      <c r="M38" s="13" t="s">
        <v>9</v>
      </c>
      <c r="N38" s="13" t="s">
        <v>9</v>
      </c>
      <c r="O38" s="13" t="s">
        <v>9</v>
      </c>
      <c r="P38" s="13" t="s">
        <v>9</v>
      </c>
      <c r="Q38" s="13" t="s">
        <v>9</v>
      </c>
      <c r="R38" s="13" t="s">
        <v>9</v>
      </c>
      <c r="S38" s="13" t="s">
        <v>9</v>
      </c>
      <c r="T38" s="13" t="s">
        <v>9</v>
      </c>
      <c r="U38" s="13" t="s">
        <v>9</v>
      </c>
      <c r="V38" s="13" t="s">
        <v>9</v>
      </c>
      <c r="W38" s="13" t="s">
        <v>9</v>
      </c>
      <c r="X38" s="13" t="s">
        <v>9</v>
      </c>
      <c r="Y38" s="13" t="s">
        <v>9</v>
      </c>
      <c r="Z38" s="13" t="s">
        <v>9</v>
      </c>
      <c r="AA38" s="13" t="s">
        <v>9</v>
      </c>
      <c r="AB38" s="13" t="s">
        <v>9</v>
      </c>
      <c r="AC38" s="13" t="s">
        <v>9</v>
      </c>
      <c r="AD38" s="13" t="s">
        <v>9</v>
      </c>
      <c r="AE38" s="13" t="s">
        <v>9</v>
      </c>
      <c r="AF38" s="13"/>
      <c r="AG38" s="13">
        <f>VLOOKUP(Sentyabr!$Q$9,calendar2!A:E,5,0)</f>
        <v>22</v>
      </c>
      <c r="AH38" s="13">
        <f t="shared" si="3"/>
        <v>22</v>
      </c>
      <c r="AI38" s="13">
        <f t="shared" si="4"/>
        <v>0</v>
      </c>
      <c r="AJ38" s="13">
        <f t="shared" si="0"/>
        <v>0</v>
      </c>
      <c r="AK38" s="13">
        <f t="shared" si="1"/>
        <v>0</v>
      </c>
      <c r="AL38" s="29">
        <f t="shared" si="5"/>
        <v>608.66666666666742</v>
      </c>
    </row>
    <row r="39" spans="1:38" ht="22" x14ac:dyDescent="0.3">
      <c r="A39" s="27">
        <v>19</v>
      </c>
      <c r="B39" s="14" t="s">
        <v>35</v>
      </c>
      <c r="C39" s="15" t="s">
        <v>81</v>
      </c>
      <c r="D39" s="15" t="s">
        <v>108</v>
      </c>
      <c r="E39" s="16">
        <v>44480</v>
      </c>
      <c r="F39" s="16" t="str">
        <f t="shared" ca="1" si="2"/>
        <v>Işdən ayrılıb</v>
      </c>
      <c r="G39" s="16">
        <v>45748</v>
      </c>
      <c r="H39" s="12" t="s">
        <v>113</v>
      </c>
      <c r="I39" s="17">
        <v>24.166666666666668</v>
      </c>
      <c r="J39" s="13"/>
      <c r="K39" s="13"/>
      <c r="L39" s="13"/>
      <c r="M39" s="13"/>
      <c r="N39" s="13"/>
      <c r="O39" s="13"/>
      <c r="P39" s="13"/>
      <c r="Q39" s="13"/>
      <c r="R39" s="13"/>
      <c r="S39" s="13"/>
      <c r="T39" s="13"/>
      <c r="U39" s="13"/>
      <c r="V39" s="13"/>
      <c r="W39" s="13"/>
      <c r="X39" s="13"/>
      <c r="Y39" s="13"/>
      <c r="Z39" s="13"/>
      <c r="AA39" s="13"/>
      <c r="AB39" s="13"/>
      <c r="AC39" s="13"/>
      <c r="AD39" s="13"/>
      <c r="AE39" s="13"/>
      <c r="AF39" s="13"/>
      <c r="AG39" s="13">
        <f>VLOOKUP(Sentyabr!$Q$9,calendar2!A:E,5,0)</f>
        <v>22</v>
      </c>
      <c r="AH39" s="13">
        <f t="shared" si="3"/>
        <v>0</v>
      </c>
      <c r="AI39" s="13">
        <f t="shared" si="4"/>
        <v>0</v>
      </c>
      <c r="AJ39" s="13">
        <f t="shared" si="0"/>
        <v>0</v>
      </c>
      <c r="AK39" s="13">
        <f t="shared" si="1"/>
        <v>0</v>
      </c>
      <c r="AL39" s="29">
        <f t="shared" si="5"/>
        <v>0</v>
      </c>
    </row>
    <row r="40" spans="1:38" ht="22" x14ac:dyDescent="0.3">
      <c r="A40" s="27">
        <v>20</v>
      </c>
      <c r="B40" s="14" t="s">
        <v>36</v>
      </c>
      <c r="C40" s="15" t="s">
        <v>74</v>
      </c>
      <c r="D40" s="15" t="s">
        <v>109</v>
      </c>
      <c r="E40" s="16">
        <v>43488</v>
      </c>
      <c r="F40" s="16" t="str">
        <f t="shared" ca="1" si="2"/>
        <v xml:space="preserve">6 il 8 ay 5 gün </v>
      </c>
      <c r="G40" s="16"/>
      <c r="H40" s="12" t="s">
        <v>113</v>
      </c>
      <c r="I40" s="17">
        <v>41.666666666666664</v>
      </c>
      <c r="J40" s="13" t="s">
        <v>9</v>
      </c>
      <c r="K40" s="13" t="s">
        <v>9</v>
      </c>
      <c r="L40" s="13" t="s">
        <v>9</v>
      </c>
      <c r="M40" s="13" t="s">
        <v>9</v>
      </c>
      <c r="N40" s="13" t="s">
        <v>9</v>
      </c>
      <c r="O40" s="13" t="s">
        <v>9</v>
      </c>
      <c r="P40" s="13" t="s">
        <v>9</v>
      </c>
      <c r="Q40" s="13" t="s">
        <v>9</v>
      </c>
      <c r="R40" s="13" t="s">
        <v>9</v>
      </c>
      <c r="S40" s="13" t="s">
        <v>9</v>
      </c>
      <c r="T40" s="13" t="s">
        <v>9</v>
      </c>
      <c r="U40" s="13" t="s">
        <v>9</v>
      </c>
      <c r="V40" s="13" t="s">
        <v>9</v>
      </c>
      <c r="W40" s="13" t="s">
        <v>9</v>
      </c>
      <c r="X40" s="13" t="s">
        <v>9</v>
      </c>
      <c r="Y40" s="13" t="s">
        <v>9</v>
      </c>
      <c r="Z40" s="13" t="s">
        <v>9</v>
      </c>
      <c r="AA40" s="13" t="s">
        <v>9</v>
      </c>
      <c r="AB40" s="13" t="s">
        <v>9</v>
      </c>
      <c r="AC40" s="13" t="s">
        <v>9</v>
      </c>
      <c r="AD40" s="13" t="s">
        <v>9</v>
      </c>
      <c r="AE40" s="13" t="s">
        <v>9</v>
      </c>
      <c r="AF40" s="13"/>
      <c r="AG40" s="13">
        <f>VLOOKUP(Sentyabr!$Q$9,calendar2!A:E,5,0)</f>
        <v>22</v>
      </c>
      <c r="AH40" s="13">
        <f t="shared" si="3"/>
        <v>22</v>
      </c>
      <c r="AI40" s="13">
        <f t="shared" si="4"/>
        <v>0</v>
      </c>
      <c r="AJ40" s="13">
        <f t="shared" si="0"/>
        <v>0</v>
      </c>
      <c r="AK40" s="13">
        <f t="shared" si="1"/>
        <v>0</v>
      </c>
      <c r="AL40" s="29">
        <f t="shared" si="5"/>
        <v>916.66666666666663</v>
      </c>
    </row>
    <row r="41" spans="1:38" ht="22" x14ac:dyDescent="0.3">
      <c r="A41" s="27">
        <v>21</v>
      </c>
      <c r="B41" s="14" t="s">
        <v>37</v>
      </c>
      <c r="C41" s="15" t="s">
        <v>74</v>
      </c>
      <c r="D41" s="15" t="s">
        <v>108</v>
      </c>
      <c r="E41" s="16">
        <v>44172</v>
      </c>
      <c r="F41" s="16" t="str">
        <f t="shared" ca="1" si="2"/>
        <v xml:space="preserve">4 il 9 ay 21 gün </v>
      </c>
      <c r="G41" s="16"/>
      <c r="H41" s="12" t="s">
        <v>113</v>
      </c>
      <c r="I41" s="17">
        <v>20.833333333333332</v>
      </c>
      <c r="J41" s="13" t="s">
        <v>9</v>
      </c>
      <c r="K41" s="13" t="s">
        <v>9</v>
      </c>
      <c r="L41" s="13" t="s">
        <v>9</v>
      </c>
      <c r="M41" s="13" t="s">
        <v>9</v>
      </c>
      <c r="N41" s="13" t="s">
        <v>9</v>
      </c>
      <c r="O41" s="13" t="s">
        <v>9</v>
      </c>
      <c r="P41" s="13" t="s">
        <v>9</v>
      </c>
      <c r="Q41" s="13" t="s">
        <v>9</v>
      </c>
      <c r="R41" s="13" t="s">
        <v>9</v>
      </c>
      <c r="S41" s="13" t="s">
        <v>9</v>
      </c>
      <c r="T41" s="13" t="s">
        <v>9</v>
      </c>
      <c r="U41" s="13" t="s">
        <v>9</v>
      </c>
      <c r="V41" s="13" t="s">
        <v>9</v>
      </c>
      <c r="W41" s="13" t="s">
        <v>9</v>
      </c>
      <c r="X41" s="13" t="s">
        <v>9</v>
      </c>
      <c r="Y41" s="13" t="s">
        <v>9</v>
      </c>
      <c r="Z41" s="13" t="s">
        <v>9</v>
      </c>
      <c r="AA41" s="13" t="s">
        <v>9</v>
      </c>
      <c r="AB41" s="13" t="s">
        <v>9</v>
      </c>
      <c r="AC41" s="13" t="s">
        <v>9</v>
      </c>
      <c r="AD41" s="13" t="s">
        <v>9</v>
      </c>
      <c r="AE41" s="13" t="s">
        <v>9</v>
      </c>
      <c r="AF41" s="13"/>
      <c r="AG41" s="13">
        <f>VLOOKUP(Sentyabr!$Q$9,calendar2!A:E,5,0)</f>
        <v>22</v>
      </c>
      <c r="AH41" s="13">
        <f t="shared" si="3"/>
        <v>22</v>
      </c>
      <c r="AI41" s="13">
        <f t="shared" si="4"/>
        <v>0</v>
      </c>
      <c r="AJ41" s="13">
        <f t="shared" si="0"/>
        <v>0</v>
      </c>
      <c r="AK41" s="13">
        <f t="shared" si="1"/>
        <v>0</v>
      </c>
      <c r="AL41" s="29">
        <f t="shared" si="5"/>
        <v>458.33333333333331</v>
      </c>
    </row>
    <row r="42" spans="1:38" ht="22" x14ac:dyDescent="0.3">
      <c r="A42" s="27">
        <v>22</v>
      </c>
      <c r="B42" s="14" t="s">
        <v>38</v>
      </c>
      <c r="C42" s="15" t="s">
        <v>74</v>
      </c>
      <c r="D42" s="15" t="s">
        <v>109</v>
      </c>
      <c r="E42" s="16">
        <v>44441</v>
      </c>
      <c r="F42" s="16" t="str">
        <f t="shared" ca="1" si="2"/>
        <v xml:space="preserve">4 il 0 ay 26 gün </v>
      </c>
      <c r="G42" s="16"/>
      <c r="H42" s="12" t="s">
        <v>113</v>
      </c>
      <c r="I42" s="17">
        <v>21.166666666666668</v>
      </c>
      <c r="J42" s="13" t="s">
        <v>9</v>
      </c>
      <c r="K42" s="13" t="s">
        <v>9</v>
      </c>
      <c r="L42" s="13" t="s">
        <v>9</v>
      </c>
      <c r="M42" s="13" t="s">
        <v>9</v>
      </c>
      <c r="N42" s="13" t="s">
        <v>9</v>
      </c>
      <c r="O42" s="13" t="s">
        <v>9</v>
      </c>
      <c r="P42" s="13" t="s">
        <v>9</v>
      </c>
      <c r="Q42" s="13" t="s">
        <v>9</v>
      </c>
      <c r="R42" s="13" t="s">
        <v>9</v>
      </c>
      <c r="S42" s="13" t="s">
        <v>9</v>
      </c>
      <c r="T42" s="13" t="s">
        <v>9</v>
      </c>
      <c r="U42" s="13" t="s">
        <v>9</v>
      </c>
      <c r="V42" s="13" t="s">
        <v>9</v>
      </c>
      <c r="W42" s="13" t="s">
        <v>9</v>
      </c>
      <c r="X42" s="13" t="s">
        <v>9</v>
      </c>
      <c r="Y42" s="13" t="s">
        <v>9</v>
      </c>
      <c r="Z42" s="13" t="s">
        <v>9</v>
      </c>
      <c r="AA42" s="13" t="s">
        <v>9</v>
      </c>
      <c r="AB42" s="13" t="s">
        <v>9</v>
      </c>
      <c r="AC42" s="13" t="s">
        <v>9</v>
      </c>
      <c r="AD42" s="13" t="s">
        <v>9</v>
      </c>
      <c r="AE42" s="13" t="s">
        <v>9</v>
      </c>
      <c r="AF42" s="13"/>
      <c r="AG42" s="13">
        <f>VLOOKUP(Sentyabr!$Q$9,calendar2!A:E,5,0)</f>
        <v>22</v>
      </c>
      <c r="AH42" s="13">
        <f t="shared" si="3"/>
        <v>22</v>
      </c>
      <c r="AI42" s="13">
        <f t="shared" si="4"/>
        <v>0</v>
      </c>
      <c r="AJ42" s="13">
        <f t="shared" si="0"/>
        <v>0</v>
      </c>
      <c r="AK42" s="13">
        <f t="shared" si="1"/>
        <v>0</v>
      </c>
      <c r="AL42" s="29">
        <f t="shared" si="5"/>
        <v>465.66666666666669</v>
      </c>
    </row>
    <row r="43" spans="1:38" ht="22" x14ac:dyDescent="0.3">
      <c r="A43" s="27">
        <v>23</v>
      </c>
      <c r="B43" s="14" t="s">
        <v>39</v>
      </c>
      <c r="C43" s="15" t="s">
        <v>82</v>
      </c>
      <c r="D43" s="15" t="s">
        <v>108</v>
      </c>
      <c r="E43" s="16">
        <v>44635</v>
      </c>
      <c r="F43" s="16" t="str">
        <f t="shared" ca="1" si="2"/>
        <v xml:space="preserve">3 il 6 ay 13 gün </v>
      </c>
      <c r="G43" s="16"/>
      <c r="H43" s="12" t="s">
        <v>113</v>
      </c>
      <c r="I43" s="17">
        <v>20.5</v>
      </c>
      <c r="J43" s="13" t="s">
        <v>9</v>
      </c>
      <c r="K43" s="13" t="s">
        <v>9</v>
      </c>
      <c r="L43" s="13" t="s">
        <v>9</v>
      </c>
      <c r="M43" s="13" t="s">
        <v>9</v>
      </c>
      <c r="N43" s="13" t="s">
        <v>9</v>
      </c>
      <c r="O43" s="13" t="s">
        <v>9</v>
      </c>
      <c r="P43" s="13" t="s">
        <v>9</v>
      </c>
      <c r="Q43" s="13" t="s">
        <v>9</v>
      </c>
      <c r="R43" s="13" t="s">
        <v>9</v>
      </c>
      <c r="S43" s="13" t="s">
        <v>9</v>
      </c>
      <c r="T43" s="13" t="s">
        <v>9</v>
      </c>
      <c r="U43" s="13" t="s">
        <v>9</v>
      </c>
      <c r="V43" s="13" t="s">
        <v>9</v>
      </c>
      <c r="W43" s="13" t="s">
        <v>9</v>
      </c>
      <c r="X43" s="13" t="s">
        <v>9</v>
      </c>
      <c r="Y43" s="13" t="s">
        <v>9</v>
      </c>
      <c r="Z43" s="13" t="s">
        <v>9</v>
      </c>
      <c r="AA43" s="13" t="s">
        <v>9</v>
      </c>
      <c r="AB43" s="13" t="s">
        <v>9</v>
      </c>
      <c r="AC43" s="13" t="s">
        <v>9</v>
      </c>
      <c r="AD43" s="13" t="s">
        <v>9</v>
      </c>
      <c r="AE43" s="13" t="s">
        <v>9</v>
      </c>
      <c r="AF43" s="13"/>
      <c r="AG43" s="13">
        <f>VLOOKUP(Sentyabr!$Q$9,calendar2!A:E,5,0)</f>
        <v>22</v>
      </c>
      <c r="AH43" s="13">
        <f t="shared" si="3"/>
        <v>22</v>
      </c>
      <c r="AI43" s="13">
        <f t="shared" si="4"/>
        <v>0</v>
      </c>
      <c r="AJ43" s="13">
        <f t="shared" si="0"/>
        <v>0</v>
      </c>
      <c r="AK43" s="13">
        <f t="shared" si="1"/>
        <v>0</v>
      </c>
      <c r="AL43" s="29">
        <f t="shared" si="5"/>
        <v>451</v>
      </c>
    </row>
    <row r="44" spans="1:38" ht="22" x14ac:dyDescent="0.3">
      <c r="A44" s="27">
        <v>24</v>
      </c>
      <c r="B44" s="14" t="s">
        <v>40</v>
      </c>
      <c r="C44" s="15" t="s">
        <v>83</v>
      </c>
      <c r="D44" s="15" t="s">
        <v>109</v>
      </c>
      <c r="E44" s="16">
        <v>44064</v>
      </c>
      <c r="F44" s="16" t="str">
        <f t="shared" ca="1" si="2"/>
        <v xml:space="preserve">5 il 1 ay 7 gün </v>
      </c>
      <c r="G44" s="16"/>
      <c r="H44" s="12" t="s">
        <v>113</v>
      </c>
      <c r="I44" s="17">
        <v>43.5</v>
      </c>
      <c r="J44" s="13" t="s">
        <v>9</v>
      </c>
      <c r="K44" s="13" t="s">
        <v>9</v>
      </c>
      <c r="L44" s="13" t="s">
        <v>9</v>
      </c>
      <c r="M44" s="13" t="s">
        <v>9</v>
      </c>
      <c r="N44" s="13" t="s">
        <v>9</v>
      </c>
      <c r="O44" s="13" t="s">
        <v>9</v>
      </c>
      <c r="P44" s="13" t="s">
        <v>9</v>
      </c>
      <c r="Q44" s="13" t="s">
        <v>9</v>
      </c>
      <c r="R44" s="13" t="s">
        <v>9</v>
      </c>
      <c r="S44" s="13" t="s">
        <v>9</v>
      </c>
      <c r="T44" s="13" t="s">
        <v>9</v>
      </c>
      <c r="U44" s="13" t="s">
        <v>9</v>
      </c>
      <c r="V44" s="13" t="s">
        <v>9</v>
      </c>
      <c r="W44" s="13" t="s">
        <v>9</v>
      </c>
      <c r="X44" s="13" t="s">
        <v>9</v>
      </c>
      <c r="Y44" s="13" t="s">
        <v>9</v>
      </c>
      <c r="Z44" s="13" t="s">
        <v>9</v>
      </c>
      <c r="AA44" s="13" t="s">
        <v>9</v>
      </c>
      <c r="AB44" s="13" t="s">
        <v>9</v>
      </c>
      <c r="AC44" s="13" t="s">
        <v>9</v>
      </c>
      <c r="AD44" s="13" t="s">
        <v>9</v>
      </c>
      <c r="AE44" s="13" t="s">
        <v>9</v>
      </c>
      <c r="AF44" s="13"/>
      <c r="AG44" s="13">
        <f>VLOOKUP(Sentyabr!$Q$9,calendar2!A:E,5,0)</f>
        <v>22</v>
      </c>
      <c r="AH44" s="13">
        <f t="shared" si="3"/>
        <v>22</v>
      </c>
      <c r="AI44" s="13">
        <f t="shared" si="4"/>
        <v>0</v>
      </c>
      <c r="AJ44" s="13">
        <f t="shared" si="0"/>
        <v>0</v>
      </c>
      <c r="AK44" s="13">
        <f t="shared" si="1"/>
        <v>0</v>
      </c>
      <c r="AL44" s="29">
        <f t="shared" si="5"/>
        <v>957</v>
      </c>
    </row>
    <row r="45" spans="1:38" ht="22" x14ac:dyDescent="0.3">
      <c r="A45" s="27">
        <v>25</v>
      </c>
      <c r="B45" s="14" t="s">
        <v>41</v>
      </c>
      <c r="C45" s="15" t="s">
        <v>74</v>
      </c>
      <c r="D45" s="15" t="s">
        <v>108</v>
      </c>
      <c r="E45" s="16">
        <v>43787</v>
      </c>
      <c r="F45" s="16" t="str">
        <f t="shared" ca="1" si="2"/>
        <v xml:space="preserve">5 il 10 ay 10 gün </v>
      </c>
      <c r="G45" s="16"/>
      <c r="H45" s="12" t="s">
        <v>113</v>
      </c>
      <c r="I45" s="17">
        <v>26.833333333333332</v>
      </c>
      <c r="J45" s="13" t="s">
        <v>9</v>
      </c>
      <c r="K45" s="13" t="s">
        <v>9</v>
      </c>
      <c r="L45" s="13" t="s">
        <v>9</v>
      </c>
      <c r="M45" s="13" t="s">
        <v>9</v>
      </c>
      <c r="N45" s="13" t="s">
        <v>9</v>
      </c>
      <c r="O45" s="13" t="s">
        <v>9</v>
      </c>
      <c r="P45" s="13" t="s">
        <v>9</v>
      </c>
      <c r="Q45" s="13" t="s">
        <v>9</v>
      </c>
      <c r="R45" s="13" t="s">
        <v>9</v>
      </c>
      <c r="S45" s="13" t="s">
        <v>9</v>
      </c>
      <c r="T45" s="13" t="s">
        <v>9</v>
      </c>
      <c r="U45" s="13" t="s">
        <v>9</v>
      </c>
      <c r="V45" s="13" t="s">
        <v>9</v>
      </c>
      <c r="W45" s="13" t="s">
        <v>9</v>
      </c>
      <c r="X45" s="13" t="s">
        <v>9</v>
      </c>
      <c r="Y45" s="13" t="s">
        <v>9</v>
      </c>
      <c r="Z45" s="13" t="s">
        <v>9</v>
      </c>
      <c r="AA45" s="13" t="s">
        <v>11</v>
      </c>
      <c r="AB45" s="13" t="s">
        <v>9</v>
      </c>
      <c r="AC45" s="13" t="s">
        <v>9</v>
      </c>
      <c r="AD45" s="13" t="s">
        <v>9</v>
      </c>
      <c r="AE45" s="13" t="s">
        <v>9</v>
      </c>
      <c r="AF45" s="13"/>
      <c r="AG45" s="13">
        <f>VLOOKUP(Sentyabr!$Q$9,calendar2!A:E,5,0)</f>
        <v>22</v>
      </c>
      <c r="AH45" s="13">
        <f t="shared" si="3"/>
        <v>21</v>
      </c>
      <c r="AI45" s="13">
        <f t="shared" si="4"/>
        <v>0</v>
      </c>
      <c r="AJ45" s="13">
        <f t="shared" si="0"/>
        <v>1</v>
      </c>
      <c r="AK45" s="13">
        <f t="shared" si="1"/>
        <v>0</v>
      </c>
      <c r="AL45" s="29">
        <f t="shared" si="5"/>
        <v>563.5</v>
      </c>
    </row>
    <row r="46" spans="1:38" ht="22" x14ac:dyDescent="0.3">
      <c r="A46" s="27">
        <v>26</v>
      </c>
      <c r="B46" s="14" t="s">
        <v>42</v>
      </c>
      <c r="C46" s="15" t="s">
        <v>74</v>
      </c>
      <c r="D46" s="15" t="s">
        <v>109</v>
      </c>
      <c r="E46" s="16">
        <v>44343</v>
      </c>
      <c r="F46" s="16" t="str">
        <f t="shared" ca="1" si="2"/>
        <v xml:space="preserve">4 il 4 ay 1 gün </v>
      </c>
      <c r="G46" s="16"/>
      <c r="H46" s="12" t="s">
        <v>113</v>
      </c>
      <c r="I46" s="17">
        <v>20.666666666666668</v>
      </c>
      <c r="J46" s="13" t="s">
        <v>9</v>
      </c>
      <c r="K46" s="13" t="s">
        <v>9</v>
      </c>
      <c r="L46" s="13" t="s">
        <v>9</v>
      </c>
      <c r="M46" s="13" t="s">
        <v>9</v>
      </c>
      <c r="N46" s="13" t="s">
        <v>9</v>
      </c>
      <c r="O46" s="13" t="s">
        <v>9</v>
      </c>
      <c r="P46" s="13" t="s">
        <v>9</v>
      </c>
      <c r="Q46" s="13" t="s">
        <v>9</v>
      </c>
      <c r="R46" s="13" t="s">
        <v>9</v>
      </c>
      <c r="S46" s="13" t="s">
        <v>9</v>
      </c>
      <c r="T46" s="13" t="s">
        <v>9</v>
      </c>
      <c r="U46" s="13" t="s">
        <v>9</v>
      </c>
      <c r="V46" s="13" t="s">
        <v>9</v>
      </c>
      <c r="W46" s="13" t="s">
        <v>9</v>
      </c>
      <c r="X46" s="13" t="s">
        <v>9</v>
      </c>
      <c r="Y46" s="13" t="s">
        <v>9</v>
      </c>
      <c r="Z46" s="13" t="s">
        <v>9</v>
      </c>
      <c r="AA46" s="13" t="s">
        <v>9</v>
      </c>
      <c r="AB46" s="13" t="s">
        <v>9</v>
      </c>
      <c r="AC46" s="13" t="s">
        <v>9</v>
      </c>
      <c r="AD46" s="13" t="s">
        <v>9</v>
      </c>
      <c r="AE46" s="13" t="s">
        <v>9</v>
      </c>
      <c r="AF46" s="13"/>
      <c r="AG46" s="13">
        <f>VLOOKUP(Sentyabr!$Q$9,calendar2!A:E,5,0)</f>
        <v>22</v>
      </c>
      <c r="AH46" s="13">
        <f t="shared" si="3"/>
        <v>22</v>
      </c>
      <c r="AI46" s="13">
        <f t="shared" si="4"/>
        <v>0</v>
      </c>
      <c r="AJ46" s="13">
        <f t="shared" si="0"/>
        <v>0</v>
      </c>
      <c r="AK46" s="13">
        <f t="shared" si="1"/>
        <v>0</v>
      </c>
      <c r="AL46" s="29">
        <f t="shared" si="5"/>
        <v>454.66666666666669</v>
      </c>
    </row>
    <row r="47" spans="1:38" ht="22" x14ac:dyDescent="0.3">
      <c r="A47" s="27">
        <v>27</v>
      </c>
      <c r="B47" s="14" t="s">
        <v>43</v>
      </c>
      <c r="C47" s="15" t="s">
        <v>84</v>
      </c>
      <c r="D47" s="15" t="s">
        <v>108</v>
      </c>
      <c r="E47" s="16">
        <v>44772</v>
      </c>
      <c r="F47" s="16" t="str">
        <f t="shared" ca="1" si="2"/>
        <v xml:space="preserve">3 il 1 ay 29 gün </v>
      </c>
      <c r="G47" s="16"/>
      <c r="H47" s="12" t="s">
        <v>112</v>
      </c>
      <c r="I47" s="17">
        <v>640</v>
      </c>
      <c r="J47" s="13" t="s">
        <v>9</v>
      </c>
      <c r="K47" s="13" t="s">
        <v>9</v>
      </c>
      <c r="L47" s="13" t="s">
        <v>9</v>
      </c>
      <c r="M47" s="13" t="s">
        <v>9</v>
      </c>
      <c r="N47" s="13" t="s">
        <v>9</v>
      </c>
      <c r="O47" s="13" t="s">
        <v>9</v>
      </c>
      <c r="P47" s="13" t="s">
        <v>9</v>
      </c>
      <c r="Q47" s="13" t="s">
        <v>9</v>
      </c>
      <c r="R47" s="13" t="s">
        <v>11</v>
      </c>
      <c r="S47" s="13" t="s">
        <v>11</v>
      </c>
      <c r="T47" s="13" t="s">
        <v>11</v>
      </c>
      <c r="U47" s="13" t="s">
        <v>9</v>
      </c>
      <c r="V47" s="13" t="s">
        <v>9</v>
      </c>
      <c r="W47" s="13" t="s">
        <v>9</v>
      </c>
      <c r="X47" s="13" t="s">
        <v>9</v>
      </c>
      <c r="Y47" s="13" t="s">
        <v>9</v>
      </c>
      <c r="Z47" s="13" t="s">
        <v>9</v>
      </c>
      <c r="AA47" s="13" t="s">
        <v>9</v>
      </c>
      <c r="AB47" s="13" t="s">
        <v>9</v>
      </c>
      <c r="AC47" s="13" t="s">
        <v>9</v>
      </c>
      <c r="AD47" s="13" t="s">
        <v>9</v>
      </c>
      <c r="AE47" s="13" t="s">
        <v>9</v>
      </c>
      <c r="AF47" s="13"/>
      <c r="AG47" s="13">
        <f>VLOOKUP(Sentyabr!$Q$9,calendar2!A:E,5,0)</f>
        <v>22</v>
      </c>
      <c r="AH47" s="13">
        <f t="shared" si="3"/>
        <v>19</v>
      </c>
      <c r="AI47" s="13">
        <f t="shared" si="4"/>
        <v>0</v>
      </c>
      <c r="AJ47" s="13">
        <f t="shared" si="0"/>
        <v>3</v>
      </c>
      <c r="AK47" s="13">
        <f t="shared" si="1"/>
        <v>0</v>
      </c>
      <c r="AL47" s="29">
        <f t="shared" si="5"/>
        <v>552.72727272727275</v>
      </c>
    </row>
    <row r="48" spans="1:38" ht="22" x14ac:dyDescent="0.3">
      <c r="A48" s="27">
        <v>28</v>
      </c>
      <c r="B48" s="14" t="s">
        <v>44</v>
      </c>
      <c r="C48" s="15" t="s">
        <v>85</v>
      </c>
      <c r="D48" s="15" t="s">
        <v>109</v>
      </c>
      <c r="E48" s="16">
        <v>43849</v>
      </c>
      <c r="F48" s="16" t="str">
        <f t="shared" ca="1" si="2"/>
        <v xml:space="preserve">5 il 8 ay 9 gün </v>
      </c>
      <c r="G48" s="16"/>
      <c r="H48" s="12" t="s">
        <v>113</v>
      </c>
      <c r="I48" s="17">
        <v>21</v>
      </c>
      <c r="J48" s="13" t="s">
        <v>9</v>
      </c>
      <c r="K48" s="13" t="s">
        <v>9</v>
      </c>
      <c r="L48" s="13" t="s">
        <v>9</v>
      </c>
      <c r="M48" s="13" t="s">
        <v>9</v>
      </c>
      <c r="N48" s="13" t="s">
        <v>9</v>
      </c>
      <c r="O48" s="13" t="s">
        <v>9</v>
      </c>
      <c r="P48" s="13" t="s">
        <v>9</v>
      </c>
      <c r="Q48" s="13" t="s">
        <v>9</v>
      </c>
      <c r="R48" s="13" t="s">
        <v>9</v>
      </c>
      <c r="S48" s="13" t="s">
        <v>9</v>
      </c>
      <c r="T48" s="13" t="s">
        <v>9</v>
      </c>
      <c r="U48" s="13" t="s">
        <v>9</v>
      </c>
      <c r="V48" s="13" t="s">
        <v>9</v>
      </c>
      <c r="W48" s="13" t="s">
        <v>9</v>
      </c>
      <c r="X48" s="13" t="s">
        <v>9</v>
      </c>
      <c r="Y48" s="13" t="s">
        <v>9</v>
      </c>
      <c r="Z48" s="13" t="s">
        <v>9</v>
      </c>
      <c r="AA48" s="13" t="s">
        <v>9</v>
      </c>
      <c r="AB48" s="13" t="s">
        <v>9</v>
      </c>
      <c r="AC48" s="13" t="s">
        <v>9</v>
      </c>
      <c r="AD48" s="13" t="s">
        <v>9</v>
      </c>
      <c r="AE48" s="13" t="s">
        <v>9</v>
      </c>
      <c r="AF48" s="13"/>
      <c r="AG48" s="13">
        <f>VLOOKUP(Sentyabr!$Q$9,calendar2!A:E,5,0)</f>
        <v>22</v>
      </c>
      <c r="AH48" s="13">
        <f t="shared" si="3"/>
        <v>22</v>
      </c>
      <c r="AI48" s="13">
        <f t="shared" si="4"/>
        <v>0</v>
      </c>
      <c r="AJ48" s="13">
        <f t="shared" si="0"/>
        <v>0</v>
      </c>
      <c r="AK48" s="13">
        <f t="shared" si="1"/>
        <v>0</v>
      </c>
      <c r="AL48" s="29">
        <f t="shared" si="5"/>
        <v>462</v>
      </c>
    </row>
    <row r="49" spans="1:38" ht="22" x14ac:dyDescent="0.3">
      <c r="A49" s="27">
        <v>29</v>
      </c>
      <c r="B49" s="14" t="s">
        <v>45</v>
      </c>
      <c r="C49" s="15" t="s">
        <v>74</v>
      </c>
      <c r="D49" s="15" t="s">
        <v>108</v>
      </c>
      <c r="E49" s="16">
        <v>43641</v>
      </c>
      <c r="F49" s="16" t="str">
        <f t="shared" ca="1" si="2"/>
        <v xml:space="preserve">6 il 3 ay 3 gün </v>
      </c>
      <c r="G49" s="16"/>
      <c r="H49" s="12" t="s">
        <v>113</v>
      </c>
      <c r="I49" s="17">
        <v>23.666666666666668</v>
      </c>
      <c r="J49" s="13" t="s">
        <v>9</v>
      </c>
      <c r="K49" s="13" t="s">
        <v>9</v>
      </c>
      <c r="L49" s="13" t="s">
        <v>9</v>
      </c>
      <c r="M49" s="13" t="s">
        <v>9</v>
      </c>
      <c r="N49" s="13" t="s">
        <v>9</v>
      </c>
      <c r="O49" s="13" t="s">
        <v>9</v>
      </c>
      <c r="P49" s="13" t="s">
        <v>9</v>
      </c>
      <c r="Q49" s="13" t="s">
        <v>9</v>
      </c>
      <c r="R49" s="13" t="s">
        <v>9</v>
      </c>
      <c r="S49" s="13" t="s">
        <v>9</v>
      </c>
      <c r="T49" s="13" t="s">
        <v>9</v>
      </c>
      <c r="U49" s="13" t="s">
        <v>9</v>
      </c>
      <c r="V49" s="13" t="s">
        <v>9</v>
      </c>
      <c r="W49" s="13" t="s">
        <v>9</v>
      </c>
      <c r="X49" s="13" t="s">
        <v>9</v>
      </c>
      <c r="Y49" s="13" t="s">
        <v>9</v>
      </c>
      <c r="Z49" s="13" t="s">
        <v>9</v>
      </c>
      <c r="AA49" s="13" t="s">
        <v>9</v>
      </c>
      <c r="AB49" s="13" t="s">
        <v>9</v>
      </c>
      <c r="AC49" s="13" t="s">
        <v>9</v>
      </c>
      <c r="AD49" s="13" t="s">
        <v>9</v>
      </c>
      <c r="AE49" s="13" t="s">
        <v>9</v>
      </c>
      <c r="AF49" s="13"/>
      <c r="AG49" s="13">
        <f>VLOOKUP(Sentyabr!$Q$9,calendar2!A:E,5,0)</f>
        <v>22</v>
      </c>
      <c r="AH49" s="13">
        <f t="shared" si="3"/>
        <v>22</v>
      </c>
      <c r="AI49" s="13">
        <f t="shared" si="4"/>
        <v>0</v>
      </c>
      <c r="AJ49" s="13">
        <f t="shared" si="0"/>
        <v>0</v>
      </c>
      <c r="AK49" s="13">
        <f t="shared" si="1"/>
        <v>0</v>
      </c>
      <c r="AL49" s="29">
        <f t="shared" si="5"/>
        <v>520.66666666666674</v>
      </c>
    </row>
    <row r="50" spans="1:38" ht="22" x14ac:dyDescent="0.3">
      <c r="A50" s="27">
        <v>30</v>
      </c>
      <c r="B50" s="14" t="s">
        <v>46</v>
      </c>
      <c r="C50" s="15" t="s">
        <v>74</v>
      </c>
      <c r="D50" s="15" t="s">
        <v>108</v>
      </c>
      <c r="E50" s="16">
        <v>44238</v>
      </c>
      <c r="F50" s="16" t="str">
        <f t="shared" ca="1" si="2"/>
        <v xml:space="preserve">4 il 7 ay 17 gün </v>
      </c>
      <c r="G50" s="16"/>
      <c r="H50" s="12" t="s">
        <v>112</v>
      </c>
      <c r="I50" s="17">
        <v>605</v>
      </c>
      <c r="J50" s="13" t="s">
        <v>9</v>
      </c>
      <c r="K50" s="13" t="s">
        <v>9</v>
      </c>
      <c r="L50" s="13" t="s">
        <v>9</v>
      </c>
      <c r="M50" s="13" t="s">
        <v>9</v>
      </c>
      <c r="N50" s="13" t="s">
        <v>9</v>
      </c>
      <c r="O50" s="13" t="s">
        <v>9</v>
      </c>
      <c r="P50" s="13" t="s">
        <v>9</v>
      </c>
      <c r="Q50" s="13" t="s">
        <v>9</v>
      </c>
      <c r="R50" s="13" t="s">
        <v>9</v>
      </c>
      <c r="S50" s="13" t="s">
        <v>9</v>
      </c>
      <c r="T50" s="13" t="s">
        <v>9</v>
      </c>
      <c r="U50" s="13" t="s">
        <v>9</v>
      </c>
      <c r="V50" s="13" t="s">
        <v>9</v>
      </c>
      <c r="W50" s="13" t="s">
        <v>9</v>
      </c>
      <c r="X50" s="13" t="s">
        <v>9</v>
      </c>
      <c r="Y50" s="13" t="s">
        <v>9</v>
      </c>
      <c r="Z50" s="13" t="s">
        <v>9</v>
      </c>
      <c r="AA50" s="13" t="s">
        <v>9</v>
      </c>
      <c r="AB50" s="13" t="s">
        <v>9</v>
      </c>
      <c r="AC50" s="13" t="s">
        <v>9</v>
      </c>
      <c r="AD50" s="13" t="s">
        <v>9</v>
      </c>
      <c r="AE50" s="13" t="s">
        <v>9</v>
      </c>
      <c r="AF50" s="13"/>
      <c r="AG50" s="13">
        <f>VLOOKUP(Sentyabr!$Q$9,calendar2!A:E,5,0)</f>
        <v>22</v>
      </c>
      <c r="AH50" s="13">
        <f t="shared" si="3"/>
        <v>22</v>
      </c>
      <c r="AI50" s="13">
        <f t="shared" si="4"/>
        <v>0</v>
      </c>
      <c r="AJ50" s="13">
        <f t="shared" si="0"/>
        <v>0</v>
      </c>
      <c r="AK50" s="13">
        <f t="shared" si="1"/>
        <v>0</v>
      </c>
      <c r="AL50" s="29">
        <f t="shared" si="5"/>
        <v>605</v>
      </c>
    </row>
    <row r="51" spans="1:38" ht="22" x14ac:dyDescent="0.3">
      <c r="A51" s="27">
        <v>31</v>
      </c>
      <c r="B51" s="14" t="s">
        <v>47</v>
      </c>
      <c r="C51" s="15" t="s">
        <v>78</v>
      </c>
      <c r="D51" s="15" t="s">
        <v>109</v>
      </c>
      <c r="E51" s="16">
        <v>44807</v>
      </c>
      <c r="F51" s="16" t="str">
        <f t="shared" ca="1" si="2"/>
        <v xml:space="preserve">3 il 0 ay 25 gün </v>
      </c>
      <c r="G51" s="16"/>
      <c r="H51" s="12" t="s">
        <v>113</v>
      </c>
      <c r="I51" s="17">
        <v>21.166666666666668</v>
      </c>
      <c r="J51" s="13" t="s">
        <v>9</v>
      </c>
      <c r="K51" s="13" t="s">
        <v>9</v>
      </c>
      <c r="L51" s="13" t="s">
        <v>9</v>
      </c>
      <c r="M51" s="13" t="s">
        <v>9</v>
      </c>
      <c r="N51" s="13" t="s">
        <v>9</v>
      </c>
      <c r="O51" s="13" t="s">
        <v>9</v>
      </c>
      <c r="P51" s="13" t="s">
        <v>9</v>
      </c>
      <c r="Q51" s="13" t="s">
        <v>9</v>
      </c>
      <c r="R51" s="13" t="s">
        <v>9</v>
      </c>
      <c r="S51" s="13" t="s">
        <v>9</v>
      </c>
      <c r="T51" s="13" t="s">
        <v>9</v>
      </c>
      <c r="U51" s="13" t="s">
        <v>9</v>
      </c>
      <c r="V51" s="13" t="s">
        <v>9</v>
      </c>
      <c r="W51" s="13" t="s">
        <v>9</v>
      </c>
      <c r="X51" s="13" t="s">
        <v>9</v>
      </c>
      <c r="Y51" s="13" t="s">
        <v>9</v>
      </c>
      <c r="Z51" s="13" t="s">
        <v>9</v>
      </c>
      <c r="AA51" s="13" t="s">
        <v>9</v>
      </c>
      <c r="AB51" s="13" t="s">
        <v>9</v>
      </c>
      <c r="AC51" s="13" t="s">
        <v>9</v>
      </c>
      <c r="AD51" s="13" t="s">
        <v>9</v>
      </c>
      <c r="AE51" s="13" t="s">
        <v>9</v>
      </c>
      <c r="AF51" s="13"/>
      <c r="AG51" s="13">
        <f>VLOOKUP(Sentyabr!$Q$9,calendar2!A:E,5,0)</f>
        <v>22</v>
      </c>
      <c r="AH51" s="13">
        <f t="shared" si="3"/>
        <v>22</v>
      </c>
      <c r="AI51" s="13">
        <f t="shared" si="4"/>
        <v>0</v>
      </c>
      <c r="AJ51" s="13">
        <f t="shared" si="0"/>
        <v>0</v>
      </c>
      <c r="AK51" s="13">
        <f t="shared" si="1"/>
        <v>0</v>
      </c>
      <c r="AL51" s="29">
        <f t="shared" si="5"/>
        <v>465.66666666666669</v>
      </c>
    </row>
    <row r="52" spans="1:38" ht="22" x14ac:dyDescent="0.3">
      <c r="A52" s="27">
        <v>32</v>
      </c>
      <c r="B52" s="14" t="s">
        <v>48</v>
      </c>
      <c r="C52" s="15" t="s">
        <v>74</v>
      </c>
      <c r="D52" s="15" t="s">
        <v>108</v>
      </c>
      <c r="E52" s="16">
        <v>44118</v>
      </c>
      <c r="F52" s="16" t="str">
        <f t="shared" ca="1" si="2"/>
        <v xml:space="preserve">4 il 11 ay 14 gün </v>
      </c>
      <c r="G52" s="16"/>
      <c r="H52" s="12" t="s">
        <v>112</v>
      </c>
      <c r="I52" s="17">
        <v>625</v>
      </c>
      <c r="J52" s="13" t="s">
        <v>9</v>
      </c>
      <c r="K52" s="13" t="s">
        <v>9</v>
      </c>
      <c r="L52" s="13" t="s">
        <v>9</v>
      </c>
      <c r="M52" s="13" t="s">
        <v>9</v>
      </c>
      <c r="N52" s="13" t="s">
        <v>9</v>
      </c>
      <c r="O52" s="13" t="s">
        <v>9</v>
      </c>
      <c r="P52" s="13" t="s">
        <v>9</v>
      </c>
      <c r="Q52" s="13" t="s">
        <v>9</v>
      </c>
      <c r="R52" s="13" t="s">
        <v>9</v>
      </c>
      <c r="S52" s="13" t="s">
        <v>9</v>
      </c>
      <c r="T52" s="13" t="s">
        <v>9</v>
      </c>
      <c r="U52" s="13" t="s">
        <v>9</v>
      </c>
      <c r="V52" s="13" t="s">
        <v>9</v>
      </c>
      <c r="W52" s="13" t="s">
        <v>9</v>
      </c>
      <c r="X52" s="13" t="s">
        <v>9</v>
      </c>
      <c r="Y52" s="13" t="s">
        <v>9</v>
      </c>
      <c r="Z52" s="13" t="s">
        <v>9</v>
      </c>
      <c r="AA52" s="13" t="s">
        <v>9</v>
      </c>
      <c r="AB52" s="13" t="s">
        <v>9</v>
      </c>
      <c r="AC52" s="13" t="s">
        <v>9</v>
      </c>
      <c r="AD52" s="13" t="s">
        <v>9</v>
      </c>
      <c r="AE52" s="13" t="s">
        <v>9</v>
      </c>
      <c r="AF52" s="13"/>
      <c r="AG52" s="13">
        <f>VLOOKUP(Sentyabr!$Q$9,calendar2!A:E,5,0)</f>
        <v>22</v>
      </c>
      <c r="AH52" s="13">
        <f t="shared" si="3"/>
        <v>22</v>
      </c>
      <c r="AI52" s="13">
        <f t="shared" si="4"/>
        <v>0</v>
      </c>
      <c r="AJ52" s="13">
        <f t="shared" si="0"/>
        <v>0</v>
      </c>
      <c r="AK52" s="13">
        <f t="shared" si="1"/>
        <v>0</v>
      </c>
      <c r="AL52" s="29">
        <f t="shared" si="5"/>
        <v>625</v>
      </c>
    </row>
    <row r="53" spans="1:38" ht="22" x14ac:dyDescent="0.3">
      <c r="A53" s="27">
        <v>33</v>
      </c>
      <c r="B53" s="14" t="s">
        <v>49</v>
      </c>
      <c r="C53" s="15" t="s">
        <v>74</v>
      </c>
      <c r="D53" s="15" t="s">
        <v>109</v>
      </c>
      <c r="E53" s="16">
        <v>44551</v>
      </c>
      <c r="F53" s="16" t="str">
        <f t="shared" ca="1" si="2"/>
        <v>Işdən ayrılıb</v>
      </c>
      <c r="G53" s="16">
        <v>45792</v>
      </c>
      <c r="H53" s="12" t="s">
        <v>113</v>
      </c>
      <c r="I53" s="17">
        <v>20.5</v>
      </c>
      <c r="J53" s="13"/>
      <c r="K53" s="13"/>
      <c r="L53" s="13"/>
      <c r="M53" s="13"/>
      <c r="N53" s="13"/>
      <c r="O53" s="13"/>
      <c r="P53" s="13"/>
      <c r="Q53" s="13"/>
      <c r="R53" s="13"/>
      <c r="S53" s="13"/>
      <c r="T53" s="13"/>
      <c r="U53" s="13"/>
      <c r="V53" s="13"/>
      <c r="W53" s="13"/>
      <c r="X53" s="13"/>
      <c r="Y53" s="13"/>
      <c r="Z53" s="13"/>
      <c r="AA53" s="13"/>
      <c r="AB53" s="13"/>
      <c r="AC53" s="13"/>
      <c r="AD53" s="13"/>
      <c r="AE53" s="13"/>
      <c r="AF53" s="13"/>
      <c r="AG53" s="13">
        <f>VLOOKUP(Sentyabr!$Q$9,calendar2!A:E,5,0)</f>
        <v>22</v>
      </c>
      <c r="AH53" s="13">
        <f t="shared" si="3"/>
        <v>0</v>
      </c>
      <c r="AI53" s="13">
        <f t="shared" si="4"/>
        <v>0</v>
      </c>
      <c r="AJ53" s="13">
        <f t="shared" ref="AJ53:AJ75" si="6">COUNTIF(J53:AE53,"X")</f>
        <v>0</v>
      </c>
      <c r="AK53" s="13">
        <f t="shared" ref="AK53:AK75" si="7">COUNTIF(J53:AE53,"M")</f>
        <v>0</v>
      </c>
      <c r="AL53" s="29">
        <f t="shared" ref="AL53:AL75" si="8">IF(H53&lt;&gt;"Standart Maaş",I53*AH53,I53/AG53*AH53)</f>
        <v>0</v>
      </c>
    </row>
    <row r="54" spans="1:38" ht="22" x14ac:dyDescent="0.3">
      <c r="A54" s="27">
        <v>34</v>
      </c>
      <c r="B54" s="14" t="s">
        <v>50</v>
      </c>
      <c r="C54" s="15" t="s">
        <v>74</v>
      </c>
      <c r="D54" s="15" t="s">
        <v>108</v>
      </c>
      <c r="E54" s="16">
        <v>43707</v>
      </c>
      <c r="F54" s="16" t="str">
        <f t="shared" ca="1" si="2"/>
        <v xml:space="preserve">6 il 0 ay 29 gün </v>
      </c>
      <c r="G54" s="16"/>
      <c r="H54" s="12" t="s">
        <v>112</v>
      </c>
      <c r="I54" s="17">
        <v>620</v>
      </c>
      <c r="J54" s="13" t="s">
        <v>9</v>
      </c>
      <c r="K54" s="13" t="s">
        <v>9</v>
      </c>
      <c r="L54" s="13" t="s">
        <v>9</v>
      </c>
      <c r="M54" s="13" t="s">
        <v>9</v>
      </c>
      <c r="N54" s="13" t="s">
        <v>9</v>
      </c>
      <c r="O54" s="13" t="s">
        <v>9</v>
      </c>
      <c r="P54" s="13" t="s">
        <v>9</v>
      </c>
      <c r="Q54" s="13" t="s">
        <v>9</v>
      </c>
      <c r="R54" s="13" t="s">
        <v>9</v>
      </c>
      <c r="S54" s="13" t="s">
        <v>9</v>
      </c>
      <c r="T54" s="13" t="s">
        <v>9</v>
      </c>
      <c r="U54" s="13" t="s">
        <v>9</v>
      </c>
      <c r="V54" s="13" t="s">
        <v>9</v>
      </c>
      <c r="W54" s="13" t="s">
        <v>9</v>
      </c>
      <c r="X54" s="13" t="s">
        <v>9</v>
      </c>
      <c r="Y54" s="13" t="s">
        <v>9</v>
      </c>
      <c r="Z54" s="13" t="s">
        <v>9</v>
      </c>
      <c r="AA54" s="13" t="s">
        <v>9</v>
      </c>
      <c r="AB54" s="13" t="s">
        <v>9</v>
      </c>
      <c r="AC54" s="13" t="s">
        <v>9</v>
      </c>
      <c r="AD54" s="13" t="s">
        <v>9</v>
      </c>
      <c r="AE54" s="13" t="s">
        <v>9</v>
      </c>
      <c r="AF54" s="13"/>
      <c r="AG54" s="13">
        <f>VLOOKUP(Sentyabr!$Q$9,calendar2!A:E,5,0)</f>
        <v>22</v>
      </c>
      <c r="AH54" s="13">
        <f t="shared" si="3"/>
        <v>22</v>
      </c>
      <c r="AI54" s="13">
        <f t="shared" si="4"/>
        <v>0</v>
      </c>
      <c r="AJ54" s="13">
        <f t="shared" si="6"/>
        <v>0</v>
      </c>
      <c r="AK54" s="13">
        <f t="shared" si="7"/>
        <v>0</v>
      </c>
      <c r="AL54" s="29">
        <f t="shared" si="8"/>
        <v>620</v>
      </c>
    </row>
    <row r="55" spans="1:38" ht="22" x14ac:dyDescent="0.3">
      <c r="A55" s="27">
        <v>35</v>
      </c>
      <c r="B55" s="14" t="s">
        <v>51</v>
      </c>
      <c r="C55" s="15" t="s">
        <v>86</v>
      </c>
      <c r="D55" s="15" t="s">
        <v>109</v>
      </c>
      <c r="E55" s="16">
        <v>44687</v>
      </c>
      <c r="F55" s="16" t="str">
        <f t="shared" ca="1" si="2"/>
        <v xml:space="preserve">3 il 4 ay 22 gün </v>
      </c>
      <c r="G55" s="16"/>
      <c r="H55" s="12" t="s">
        <v>113</v>
      </c>
      <c r="I55" s="17">
        <v>21</v>
      </c>
      <c r="J55" s="13" t="s">
        <v>9</v>
      </c>
      <c r="K55" s="13" t="s">
        <v>9</v>
      </c>
      <c r="L55" s="13" t="s">
        <v>9</v>
      </c>
      <c r="M55" s="13" t="s">
        <v>9</v>
      </c>
      <c r="N55" s="13" t="s">
        <v>9</v>
      </c>
      <c r="O55" s="13" t="s">
        <v>9</v>
      </c>
      <c r="P55" s="13" t="s">
        <v>9</v>
      </c>
      <c r="Q55" s="13" t="s">
        <v>9</v>
      </c>
      <c r="R55" s="13" t="s">
        <v>9</v>
      </c>
      <c r="S55" s="13" t="s">
        <v>9</v>
      </c>
      <c r="T55" s="13" t="s">
        <v>9</v>
      </c>
      <c r="U55" s="13" t="s">
        <v>9</v>
      </c>
      <c r="V55" s="13" t="s">
        <v>9</v>
      </c>
      <c r="W55" s="13" t="s">
        <v>9</v>
      </c>
      <c r="X55" s="13" t="s">
        <v>9</v>
      </c>
      <c r="Y55" s="13" t="s">
        <v>9</v>
      </c>
      <c r="Z55" s="13" t="s">
        <v>9</v>
      </c>
      <c r="AA55" s="13" t="s">
        <v>9</v>
      </c>
      <c r="AB55" s="13" t="s">
        <v>9</v>
      </c>
      <c r="AC55" s="13" t="s">
        <v>9</v>
      </c>
      <c r="AD55" s="13" t="s">
        <v>9</v>
      </c>
      <c r="AE55" s="13" t="s">
        <v>9</v>
      </c>
      <c r="AF55" s="13"/>
      <c r="AG55" s="13">
        <f>VLOOKUP(Sentyabr!$Q$9,calendar2!A:E,5,0)</f>
        <v>22</v>
      </c>
      <c r="AH55" s="13">
        <f t="shared" si="3"/>
        <v>22</v>
      </c>
      <c r="AI55" s="13">
        <f t="shared" si="4"/>
        <v>0</v>
      </c>
      <c r="AJ55" s="13">
        <f t="shared" si="6"/>
        <v>0</v>
      </c>
      <c r="AK55" s="13">
        <f t="shared" si="7"/>
        <v>0</v>
      </c>
      <c r="AL55" s="29">
        <f t="shared" si="8"/>
        <v>462</v>
      </c>
    </row>
    <row r="56" spans="1:38" ht="22" x14ac:dyDescent="0.3">
      <c r="A56" s="27">
        <v>36</v>
      </c>
      <c r="B56" s="14" t="s">
        <v>52</v>
      </c>
      <c r="C56" s="15" t="s">
        <v>74</v>
      </c>
      <c r="D56" s="15" t="s">
        <v>108</v>
      </c>
      <c r="E56" s="16">
        <v>43901</v>
      </c>
      <c r="F56" s="16" t="str">
        <f t="shared" ca="1" si="2"/>
        <v xml:space="preserve">5 il 6 ay 17 gün </v>
      </c>
      <c r="G56" s="16"/>
      <c r="H56" s="12" t="s">
        <v>112</v>
      </c>
      <c r="I56" s="17">
        <v>1580</v>
      </c>
      <c r="J56" s="13" t="s">
        <v>9</v>
      </c>
      <c r="K56" s="13" t="s">
        <v>9</v>
      </c>
      <c r="L56" s="13" t="s">
        <v>9</v>
      </c>
      <c r="M56" s="13" t="s">
        <v>9</v>
      </c>
      <c r="N56" s="13" t="s">
        <v>9</v>
      </c>
      <c r="O56" s="13" t="s">
        <v>9</v>
      </c>
      <c r="P56" s="13" t="s">
        <v>9</v>
      </c>
      <c r="Q56" s="13" t="s">
        <v>9</v>
      </c>
      <c r="R56" s="13" t="s">
        <v>9</v>
      </c>
      <c r="S56" s="13" t="s">
        <v>9</v>
      </c>
      <c r="T56" s="13" t="s">
        <v>9</v>
      </c>
      <c r="U56" s="13" t="s">
        <v>9</v>
      </c>
      <c r="V56" s="13" t="s">
        <v>9</v>
      </c>
      <c r="W56" s="13" t="s">
        <v>9</v>
      </c>
      <c r="X56" s="13" t="s">
        <v>9</v>
      </c>
      <c r="Y56" s="13" t="s">
        <v>9</v>
      </c>
      <c r="Z56" s="13" t="s">
        <v>9</v>
      </c>
      <c r="AA56" s="13" t="s">
        <v>9</v>
      </c>
      <c r="AB56" s="13" t="s">
        <v>9</v>
      </c>
      <c r="AC56" s="13" t="s">
        <v>9</v>
      </c>
      <c r="AD56" s="13" t="s">
        <v>9</v>
      </c>
      <c r="AE56" s="13" t="s">
        <v>9</v>
      </c>
      <c r="AF56" s="13"/>
      <c r="AG56" s="13">
        <f>VLOOKUP(Sentyabr!$Q$9,calendar2!A:E,5,0)</f>
        <v>22</v>
      </c>
      <c r="AH56" s="13">
        <f t="shared" si="3"/>
        <v>22</v>
      </c>
      <c r="AI56" s="13">
        <f t="shared" si="4"/>
        <v>0</v>
      </c>
      <c r="AJ56" s="13">
        <f t="shared" si="6"/>
        <v>0</v>
      </c>
      <c r="AK56" s="13">
        <f t="shared" si="7"/>
        <v>0</v>
      </c>
      <c r="AL56" s="29">
        <f t="shared" si="8"/>
        <v>1580</v>
      </c>
    </row>
    <row r="57" spans="1:38" ht="22" x14ac:dyDescent="0.3">
      <c r="A57" s="27">
        <v>37</v>
      </c>
      <c r="B57" s="14" t="s">
        <v>53</v>
      </c>
      <c r="C57" s="15" t="s">
        <v>74</v>
      </c>
      <c r="D57" s="15" t="s">
        <v>109</v>
      </c>
      <c r="E57" s="16">
        <v>43573</v>
      </c>
      <c r="F57" s="16" t="str">
        <f t="shared" ca="1" si="2"/>
        <v xml:space="preserve">6 il 5 ay 10 gün </v>
      </c>
      <c r="G57" s="16"/>
      <c r="H57" s="12" t="s">
        <v>113</v>
      </c>
      <c r="I57" s="17">
        <v>21.333333333333332</v>
      </c>
      <c r="J57" s="13" t="s">
        <v>9</v>
      </c>
      <c r="K57" s="13" t="s">
        <v>9</v>
      </c>
      <c r="L57" s="13" t="s">
        <v>9</v>
      </c>
      <c r="M57" s="13" t="s">
        <v>9</v>
      </c>
      <c r="N57" s="13" t="s">
        <v>9</v>
      </c>
      <c r="O57" s="13" t="s">
        <v>9</v>
      </c>
      <c r="P57" s="13" t="s">
        <v>9</v>
      </c>
      <c r="Q57" s="13" t="s">
        <v>9</v>
      </c>
      <c r="R57" s="13" t="s">
        <v>9</v>
      </c>
      <c r="S57" s="13" t="s">
        <v>9</v>
      </c>
      <c r="T57" s="13" t="s">
        <v>9</v>
      </c>
      <c r="U57" s="13" t="s">
        <v>9</v>
      </c>
      <c r="V57" s="13" t="s">
        <v>9</v>
      </c>
      <c r="W57" s="13" t="s">
        <v>9</v>
      </c>
      <c r="X57" s="13" t="s">
        <v>9</v>
      </c>
      <c r="Y57" s="13" t="s">
        <v>9</v>
      </c>
      <c r="Z57" s="13" t="s">
        <v>9</v>
      </c>
      <c r="AA57" s="13" t="s">
        <v>9</v>
      </c>
      <c r="AB57" s="13" t="s">
        <v>9</v>
      </c>
      <c r="AC57" s="13" t="s">
        <v>9</v>
      </c>
      <c r="AD57" s="13" t="s">
        <v>9</v>
      </c>
      <c r="AE57" s="13" t="s">
        <v>9</v>
      </c>
      <c r="AF57" s="13"/>
      <c r="AG57" s="13">
        <f>VLOOKUP(Sentyabr!$Q$9,calendar2!A:E,5,0)</f>
        <v>22</v>
      </c>
      <c r="AH57" s="13">
        <f t="shared" si="3"/>
        <v>22</v>
      </c>
      <c r="AI57" s="13">
        <f t="shared" si="4"/>
        <v>0</v>
      </c>
      <c r="AJ57" s="13">
        <f t="shared" si="6"/>
        <v>0</v>
      </c>
      <c r="AK57" s="13">
        <f t="shared" si="7"/>
        <v>0</v>
      </c>
      <c r="AL57" s="29">
        <f t="shared" si="8"/>
        <v>469.33333333333331</v>
      </c>
    </row>
    <row r="58" spans="1:38" ht="22" x14ac:dyDescent="0.3">
      <c r="A58" s="27">
        <v>38</v>
      </c>
      <c r="B58" s="14" t="s">
        <v>54</v>
      </c>
      <c r="C58" s="15" t="s">
        <v>87</v>
      </c>
      <c r="D58" s="15" t="s">
        <v>108</v>
      </c>
      <c r="E58" s="16">
        <v>44386</v>
      </c>
      <c r="F58" s="16" t="str">
        <f t="shared" ca="1" si="2"/>
        <v xml:space="preserve">4 il 2 ay 19 gün </v>
      </c>
      <c r="G58" s="16"/>
      <c r="H58" s="12" t="s">
        <v>112</v>
      </c>
      <c r="I58" s="17">
        <v>635</v>
      </c>
      <c r="J58" s="13" t="s">
        <v>9</v>
      </c>
      <c r="K58" s="13" t="s">
        <v>9</v>
      </c>
      <c r="L58" s="13" t="s">
        <v>9</v>
      </c>
      <c r="M58" s="13" t="s">
        <v>9</v>
      </c>
      <c r="N58" s="13" t="s">
        <v>9</v>
      </c>
      <c r="O58" s="13" t="s">
        <v>9</v>
      </c>
      <c r="P58" s="13" t="s">
        <v>9</v>
      </c>
      <c r="Q58" s="13" t="s">
        <v>9</v>
      </c>
      <c r="R58" s="13" t="s">
        <v>9</v>
      </c>
      <c r="S58" s="13" t="s">
        <v>9</v>
      </c>
      <c r="T58" s="13" t="s">
        <v>9</v>
      </c>
      <c r="U58" s="13" t="s">
        <v>9</v>
      </c>
      <c r="V58" s="13" t="s">
        <v>9</v>
      </c>
      <c r="W58" s="13" t="s">
        <v>9</v>
      </c>
      <c r="X58" s="13" t="s">
        <v>9</v>
      </c>
      <c r="Y58" s="13" t="s">
        <v>9</v>
      </c>
      <c r="Z58" s="13" t="s">
        <v>9</v>
      </c>
      <c r="AA58" s="13" t="s">
        <v>9</v>
      </c>
      <c r="AB58" s="13" t="s">
        <v>9</v>
      </c>
      <c r="AC58" s="13" t="s">
        <v>9</v>
      </c>
      <c r="AD58" s="13" t="s">
        <v>9</v>
      </c>
      <c r="AE58" s="13" t="s">
        <v>9</v>
      </c>
      <c r="AF58" s="13"/>
      <c r="AG58" s="13">
        <f>VLOOKUP(Sentyabr!$Q$9,calendar2!A:E,5,0)</f>
        <v>22</v>
      </c>
      <c r="AH58" s="13">
        <f t="shared" si="3"/>
        <v>22</v>
      </c>
      <c r="AI58" s="13">
        <f t="shared" si="4"/>
        <v>0</v>
      </c>
      <c r="AJ58" s="13">
        <f t="shared" si="6"/>
        <v>0</v>
      </c>
      <c r="AK58" s="13">
        <f t="shared" si="7"/>
        <v>0</v>
      </c>
      <c r="AL58" s="29">
        <f t="shared" si="8"/>
        <v>635</v>
      </c>
    </row>
    <row r="59" spans="1:38" ht="22" x14ac:dyDescent="0.3">
      <c r="A59" s="27">
        <v>39</v>
      </c>
      <c r="B59" s="14" t="s">
        <v>55</v>
      </c>
      <c r="C59" s="15" t="s">
        <v>88</v>
      </c>
      <c r="D59" s="15" t="s">
        <v>109</v>
      </c>
      <c r="E59" s="16">
        <v>44589</v>
      </c>
      <c r="F59" s="16" t="str">
        <f t="shared" ca="1" si="2"/>
        <v xml:space="preserve">3 il 8 ay 0 gün </v>
      </c>
      <c r="G59" s="16"/>
      <c r="H59" s="12" t="s">
        <v>113</v>
      </c>
      <c r="I59" s="17">
        <v>49.666666666666664</v>
      </c>
      <c r="J59" s="13" t="s">
        <v>9</v>
      </c>
      <c r="K59" s="13" t="s">
        <v>9</v>
      </c>
      <c r="L59" s="13" t="s">
        <v>9</v>
      </c>
      <c r="M59" s="13" t="s">
        <v>9</v>
      </c>
      <c r="N59" s="13" t="s">
        <v>9</v>
      </c>
      <c r="O59" s="13" t="s">
        <v>9</v>
      </c>
      <c r="P59" s="13" t="s">
        <v>9</v>
      </c>
      <c r="Q59" s="13" t="s">
        <v>9</v>
      </c>
      <c r="R59" s="13" t="s">
        <v>9</v>
      </c>
      <c r="S59" s="13" t="s">
        <v>9</v>
      </c>
      <c r="T59" s="13" t="s">
        <v>9</v>
      </c>
      <c r="U59" s="13" t="s">
        <v>9</v>
      </c>
      <c r="V59" s="13" t="s">
        <v>9</v>
      </c>
      <c r="W59" s="13" t="s">
        <v>9</v>
      </c>
      <c r="X59" s="13" t="s">
        <v>9</v>
      </c>
      <c r="Y59" s="13" t="s">
        <v>9</v>
      </c>
      <c r="Z59" s="13" t="s">
        <v>9</v>
      </c>
      <c r="AA59" s="13" t="s">
        <v>9</v>
      </c>
      <c r="AB59" s="13" t="s">
        <v>9</v>
      </c>
      <c r="AC59" s="13" t="s">
        <v>9</v>
      </c>
      <c r="AD59" s="13" t="s">
        <v>9</v>
      </c>
      <c r="AE59" s="13" t="s">
        <v>9</v>
      </c>
      <c r="AF59" s="13"/>
      <c r="AG59" s="13">
        <f>VLOOKUP(Sentyabr!$Q$9,calendar2!A:E,5,0)</f>
        <v>22</v>
      </c>
      <c r="AH59" s="13">
        <f t="shared" si="3"/>
        <v>22</v>
      </c>
      <c r="AI59" s="13">
        <f t="shared" si="4"/>
        <v>0</v>
      </c>
      <c r="AJ59" s="13">
        <f t="shared" si="6"/>
        <v>0</v>
      </c>
      <c r="AK59" s="13">
        <f t="shared" si="7"/>
        <v>0</v>
      </c>
      <c r="AL59" s="29">
        <f t="shared" si="8"/>
        <v>1092.6666666666665</v>
      </c>
    </row>
    <row r="60" spans="1:38" ht="22" x14ac:dyDescent="0.3">
      <c r="A60" s="27">
        <v>40</v>
      </c>
      <c r="B60" s="14" t="s">
        <v>56</v>
      </c>
      <c r="C60" s="15" t="s">
        <v>74</v>
      </c>
      <c r="D60" s="15" t="s">
        <v>108</v>
      </c>
      <c r="E60" s="16">
        <v>44152</v>
      </c>
      <c r="F60" s="16" t="str">
        <f t="shared" ca="1" si="2"/>
        <v xml:space="preserve">4 il 10 ay 11 gün </v>
      </c>
      <c r="G60" s="16"/>
      <c r="H60" s="12" t="s">
        <v>112</v>
      </c>
      <c r="I60" s="17">
        <v>1415</v>
      </c>
      <c r="J60" s="13" t="s">
        <v>9</v>
      </c>
      <c r="K60" s="13" t="s">
        <v>9</v>
      </c>
      <c r="L60" s="13" t="s">
        <v>9</v>
      </c>
      <c r="M60" s="13" t="s">
        <v>9</v>
      </c>
      <c r="N60" s="13" t="s">
        <v>9</v>
      </c>
      <c r="O60" s="13" t="s">
        <v>9</v>
      </c>
      <c r="P60" s="13" t="s">
        <v>9</v>
      </c>
      <c r="Q60" s="13" t="s">
        <v>9</v>
      </c>
      <c r="R60" s="13" t="s">
        <v>9</v>
      </c>
      <c r="S60" s="13" t="s">
        <v>9</v>
      </c>
      <c r="T60" s="13" t="s">
        <v>9</v>
      </c>
      <c r="U60" s="13" t="s">
        <v>9</v>
      </c>
      <c r="V60" s="13" t="s">
        <v>9</v>
      </c>
      <c r="W60" s="13" t="s">
        <v>9</v>
      </c>
      <c r="X60" s="13" t="s">
        <v>9</v>
      </c>
      <c r="Y60" s="13" t="s">
        <v>9</v>
      </c>
      <c r="Z60" s="13" t="s">
        <v>9</v>
      </c>
      <c r="AA60" s="13" t="s">
        <v>9</v>
      </c>
      <c r="AB60" s="13" t="s">
        <v>9</v>
      </c>
      <c r="AC60" s="13" t="s">
        <v>9</v>
      </c>
      <c r="AD60" s="13" t="s">
        <v>9</v>
      </c>
      <c r="AE60" s="13" t="s">
        <v>9</v>
      </c>
      <c r="AF60" s="13"/>
      <c r="AG60" s="13">
        <f>VLOOKUP(Sentyabr!$Q$9,calendar2!A:E,5,0)</f>
        <v>22</v>
      </c>
      <c r="AH60" s="13">
        <f t="shared" si="3"/>
        <v>22</v>
      </c>
      <c r="AI60" s="13">
        <f t="shared" si="4"/>
        <v>0</v>
      </c>
      <c r="AJ60" s="13">
        <f t="shared" si="6"/>
        <v>0</v>
      </c>
      <c r="AK60" s="13">
        <f t="shared" si="7"/>
        <v>0</v>
      </c>
      <c r="AL60" s="29">
        <f t="shared" si="8"/>
        <v>1415</v>
      </c>
    </row>
    <row r="61" spans="1:38" ht="22" x14ac:dyDescent="0.3">
      <c r="A61" s="27">
        <v>41</v>
      </c>
      <c r="B61" s="14" t="s">
        <v>57</v>
      </c>
      <c r="C61" s="15" t="s">
        <v>89</v>
      </c>
      <c r="D61" s="15" t="s">
        <v>109</v>
      </c>
      <c r="E61" s="16">
        <v>43743</v>
      </c>
      <c r="F61" s="16" t="str">
        <f t="shared" ca="1" si="2"/>
        <v>Işdən ayrılıb</v>
      </c>
      <c r="G61" s="16">
        <v>45915</v>
      </c>
      <c r="H61" s="12" t="s">
        <v>113</v>
      </c>
      <c r="I61" s="17">
        <v>20.666666666666668</v>
      </c>
      <c r="J61" s="13"/>
      <c r="K61" s="13"/>
      <c r="L61" s="13"/>
      <c r="M61" s="13"/>
      <c r="N61" s="13"/>
      <c r="O61" s="13"/>
      <c r="P61" s="13"/>
      <c r="Q61" s="13"/>
      <c r="R61" s="13"/>
      <c r="S61" s="13"/>
      <c r="T61" s="13"/>
      <c r="U61" s="13"/>
      <c r="V61" s="13"/>
      <c r="W61" s="13"/>
      <c r="X61" s="13"/>
      <c r="Y61" s="13"/>
      <c r="Z61" s="13"/>
      <c r="AA61" s="13"/>
      <c r="AB61" s="13"/>
      <c r="AC61" s="13"/>
      <c r="AD61" s="13"/>
      <c r="AE61" s="13"/>
      <c r="AF61" s="13"/>
      <c r="AG61" s="13">
        <f>VLOOKUP(Sentyabr!$Q$9,calendar2!A:E,5,0)</f>
        <v>22</v>
      </c>
      <c r="AH61" s="13">
        <f t="shared" si="3"/>
        <v>0</v>
      </c>
      <c r="AI61" s="13">
        <f t="shared" si="4"/>
        <v>0</v>
      </c>
      <c r="AJ61" s="13">
        <f t="shared" si="6"/>
        <v>0</v>
      </c>
      <c r="AK61" s="13">
        <f t="shared" si="7"/>
        <v>0</v>
      </c>
      <c r="AL61" s="29">
        <f t="shared" si="8"/>
        <v>0</v>
      </c>
    </row>
    <row r="62" spans="1:38" ht="22" x14ac:dyDescent="0.3">
      <c r="A62" s="27">
        <v>42</v>
      </c>
      <c r="B62" s="14" t="s">
        <v>58</v>
      </c>
      <c r="C62" s="15" t="s">
        <v>78</v>
      </c>
      <c r="D62" s="15" t="s">
        <v>108</v>
      </c>
      <c r="E62" s="16">
        <v>44368</v>
      </c>
      <c r="F62" s="16" t="str">
        <f t="shared" ca="1" si="2"/>
        <v xml:space="preserve">4 il 3 ay 7 gün </v>
      </c>
      <c r="G62" s="16"/>
      <c r="H62" s="12" t="s">
        <v>112</v>
      </c>
      <c r="I62" s="17">
        <v>1595</v>
      </c>
      <c r="J62" s="13" t="s">
        <v>9</v>
      </c>
      <c r="K62" s="13" t="s">
        <v>9</v>
      </c>
      <c r="L62" s="13" t="s">
        <v>9</v>
      </c>
      <c r="M62" s="13" t="s">
        <v>9</v>
      </c>
      <c r="N62" s="13" t="s">
        <v>9</v>
      </c>
      <c r="O62" s="13" t="s">
        <v>9</v>
      </c>
      <c r="P62" s="13" t="s">
        <v>9</v>
      </c>
      <c r="Q62" s="13" t="s">
        <v>9</v>
      </c>
      <c r="R62" s="13" t="s">
        <v>9</v>
      </c>
      <c r="S62" s="13" t="s">
        <v>9</v>
      </c>
      <c r="T62" s="13" t="s">
        <v>9</v>
      </c>
      <c r="U62" s="13" t="s">
        <v>9</v>
      </c>
      <c r="V62" s="13" t="s">
        <v>9</v>
      </c>
      <c r="W62" s="13" t="s">
        <v>9</v>
      </c>
      <c r="X62" s="13" t="s">
        <v>9</v>
      </c>
      <c r="Y62" s="13" t="s">
        <v>9</v>
      </c>
      <c r="Z62" s="13" t="s">
        <v>9</v>
      </c>
      <c r="AA62" s="13" t="s">
        <v>9</v>
      </c>
      <c r="AB62" s="13" t="s">
        <v>9</v>
      </c>
      <c r="AC62" s="13" t="s">
        <v>9</v>
      </c>
      <c r="AD62" s="13" t="s">
        <v>9</v>
      </c>
      <c r="AE62" s="13" t="s">
        <v>9</v>
      </c>
      <c r="AF62" s="13"/>
      <c r="AG62" s="13">
        <f>VLOOKUP(Sentyabr!$Q$9,calendar2!A:E,5,0)</f>
        <v>22</v>
      </c>
      <c r="AH62" s="13">
        <f t="shared" si="3"/>
        <v>22</v>
      </c>
      <c r="AI62" s="13">
        <f t="shared" si="4"/>
        <v>0</v>
      </c>
      <c r="AJ62" s="13">
        <f t="shared" si="6"/>
        <v>0</v>
      </c>
      <c r="AK62" s="13">
        <f t="shared" si="7"/>
        <v>0</v>
      </c>
      <c r="AL62" s="29">
        <f t="shared" si="8"/>
        <v>1595</v>
      </c>
    </row>
    <row r="63" spans="1:38" ht="22" x14ac:dyDescent="0.3">
      <c r="A63" s="27">
        <v>43</v>
      </c>
      <c r="B63" s="14" t="s">
        <v>59</v>
      </c>
      <c r="C63" s="15" t="s">
        <v>17</v>
      </c>
      <c r="D63" s="15" t="s">
        <v>109</v>
      </c>
      <c r="E63" s="16">
        <v>44785</v>
      </c>
      <c r="F63" s="16" t="str">
        <f t="shared" ca="1" si="2"/>
        <v xml:space="preserve">3 il 1 ay 16 gün </v>
      </c>
      <c r="G63" s="16"/>
      <c r="H63" s="12" t="s">
        <v>113</v>
      </c>
      <c r="I63" s="17">
        <v>21.166666666666668</v>
      </c>
      <c r="J63" s="13" t="s">
        <v>9</v>
      </c>
      <c r="K63" s="13" t="s">
        <v>9</v>
      </c>
      <c r="L63" s="13" t="s">
        <v>9</v>
      </c>
      <c r="M63" s="13" t="s">
        <v>9</v>
      </c>
      <c r="N63" s="13" t="s">
        <v>9</v>
      </c>
      <c r="O63" s="13" t="s">
        <v>9</v>
      </c>
      <c r="P63" s="13" t="s">
        <v>9</v>
      </c>
      <c r="Q63" s="13" t="s">
        <v>9</v>
      </c>
      <c r="R63" s="13" t="s">
        <v>9</v>
      </c>
      <c r="S63" s="13" t="s">
        <v>9</v>
      </c>
      <c r="T63" s="13" t="s">
        <v>9</v>
      </c>
      <c r="U63" s="13" t="s">
        <v>9</v>
      </c>
      <c r="V63" s="13" t="s">
        <v>9</v>
      </c>
      <c r="W63" s="13" t="s">
        <v>9</v>
      </c>
      <c r="X63" s="13" t="s">
        <v>9</v>
      </c>
      <c r="Y63" s="13" t="s">
        <v>9</v>
      </c>
      <c r="Z63" s="13" t="s">
        <v>9</v>
      </c>
      <c r="AA63" s="13" t="s">
        <v>9</v>
      </c>
      <c r="AB63" s="13" t="s">
        <v>9</v>
      </c>
      <c r="AC63" s="13" t="s">
        <v>9</v>
      </c>
      <c r="AD63" s="13" t="s">
        <v>9</v>
      </c>
      <c r="AE63" s="13" t="s">
        <v>9</v>
      </c>
      <c r="AF63" s="13"/>
      <c r="AG63" s="13">
        <f>VLOOKUP(Sentyabr!$Q$9,calendar2!A:E,5,0)</f>
        <v>22</v>
      </c>
      <c r="AH63" s="13">
        <f t="shared" si="3"/>
        <v>22</v>
      </c>
      <c r="AI63" s="13">
        <f t="shared" si="4"/>
        <v>0</v>
      </c>
      <c r="AJ63" s="13">
        <f t="shared" si="6"/>
        <v>0</v>
      </c>
      <c r="AK63" s="13">
        <f t="shared" si="7"/>
        <v>0</v>
      </c>
      <c r="AL63" s="29">
        <f t="shared" si="8"/>
        <v>465.66666666666669</v>
      </c>
    </row>
    <row r="64" spans="1:38" ht="22" x14ac:dyDescent="0.3">
      <c r="A64" s="27">
        <v>44</v>
      </c>
      <c r="B64" s="14" t="s">
        <v>60</v>
      </c>
      <c r="C64" s="15" t="s">
        <v>90</v>
      </c>
      <c r="D64" s="15" t="s">
        <v>108</v>
      </c>
      <c r="E64" s="16">
        <v>44103</v>
      </c>
      <c r="F64" s="16" t="str">
        <f t="shared" ca="1" si="2"/>
        <v xml:space="preserve">4 il 11 ay 30 gün </v>
      </c>
      <c r="G64" s="16"/>
      <c r="H64" s="12" t="s">
        <v>112</v>
      </c>
      <c r="I64" s="17">
        <v>1550</v>
      </c>
      <c r="J64" s="13" t="s">
        <v>9</v>
      </c>
      <c r="K64" s="13" t="s">
        <v>9</v>
      </c>
      <c r="L64" s="13" t="s">
        <v>9</v>
      </c>
      <c r="M64" s="13" t="s">
        <v>9</v>
      </c>
      <c r="N64" s="13" t="s">
        <v>9</v>
      </c>
      <c r="O64" s="13" t="s">
        <v>9</v>
      </c>
      <c r="P64" s="13" t="s">
        <v>9</v>
      </c>
      <c r="Q64" s="13" t="s">
        <v>9</v>
      </c>
      <c r="R64" s="13" t="s">
        <v>9</v>
      </c>
      <c r="S64" s="13" t="s">
        <v>9</v>
      </c>
      <c r="T64" s="13" t="s">
        <v>9</v>
      </c>
      <c r="U64" s="13" t="s">
        <v>9</v>
      </c>
      <c r="V64" s="13" t="s">
        <v>9</v>
      </c>
      <c r="W64" s="13" t="s">
        <v>9</v>
      </c>
      <c r="X64" s="13" t="s">
        <v>9</v>
      </c>
      <c r="Y64" s="13" t="s">
        <v>9</v>
      </c>
      <c r="Z64" s="13" t="s">
        <v>9</v>
      </c>
      <c r="AA64" s="13" t="s">
        <v>9</v>
      </c>
      <c r="AB64" s="13" t="s">
        <v>9</v>
      </c>
      <c r="AC64" s="13" t="s">
        <v>9</v>
      </c>
      <c r="AD64" s="13" t="s">
        <v>9</v>
      </c>
      <c r="AE64" s="13" t="s">
        <v>9</v>
      </c>
      <c r="AF64" s="13"/>
      <c r="AG64" s="13">
        <f>VLOOKUP(Sentyabr!$Q$9,calendar2!A:E,5,0)</f>
        <v>22</v>
      </c>
      <c r="AH64" s="13">
        <f t="shared" si="3"/>
        <v>22</v>
      </c>
      <c r="AI64" s="13">
        <f t="shared" si="4"/>
        <v>0</v>
      </c>
      <c r="AJ64" s="13">
        <f t="shared" si="6"/>
        <v>0</v>
      </c>
      <c r="AK64" s="13">
        <f t="shared" si="7"/>
        <v>0</v>
      </c>
      <c r="AL64" s="29">
        <f t="shared" si="8"/>
        <v>1550</v>
      </c>
    </row>
    <row r="65" spans="1:38" ht="22" x14ac:dyDescent="0.3">
      <c r="A65" s="27">
        <v>45</v>
      </c>
      <c r="B65" s="14" t="s">
        <v>61</v>
      </c>
      <c r="C65" s="15" t="s">
        <v>91</v>
      </c>
      <c r="D65" s="15" t="s">
        <v>109</v>
      </c>
      <c r="E65" s="16">
        <v>43813</v>
      </c>
      <c r="F65" s="16" t="str">
        <f t="shared" ca="1" si="2"/>
        <v xml:space="preserve">5 il 9 ay 14 gün </v>
      </c>
      <c r="G65" s="16"/>
      <c r="H65" s="12" t="s">
        <v>112</v>
      </c>
      <c r="I65" s="17">
        <v>1440</v>
      </c>
      <c r="J65" s="13" t="s">
        <v>9</v>
      </c>
      <c r="K65" s="13" t="s">
        <v>9</v>
      </c>
      <c r="L65" s="13" t="s">
        <v>9</v>
      </c>
      <c r="M65" s="13" t="s">
        <v>9</v>
      </c>
      <c r="N65" s="13" t="s">
        <v>9</v>
      </c>
      <c r="O65" s="13" t="s">
        <v>13</v>
      </c>
      <c r="P65" s="13" t="s">
        <v>13</v>
      </c>
      <c r="Q65" s="13" t="s">
        <v>13</v>
      </c>
      <c r="R65" s="13" t="s">
        <v>13</v>
      </c>
      <c r="S65" s="13" t="s">
        <v>9</v>
      </c>
      <c r="T65" s="13" t="s">
        <v>9</v>
      </c>
      <c r="U65" s="13" t="s">
        <v>9</v>
      </c>
      <c r="V65" s="13" t="s">
        <v>9</v>
      </c>
      <c r="W65" s="13" t="s">
        <v>9</v>
      </c>
      <c r="X65" s="13" t="s">
        <v>9</v>
      </c>
      <c r="Y65" s="13" t="s">
        <v>9</v>
      </c>
      <c r="Z65" s="13" t="s">
        <v>9</v>
      </c>
      <c r="AA65" s="13" t="s">
        <v>9</v>
      </c>
      <c r="AB65" s="13" t="s">
        <v>9</v>
      </c>
      <c r="AC65" s="13" t="s">
        <v>9</v>
      </c>
      <c r="AD65" s="13" t="s">
        <v>9</v>
      </c>
      <c r="AE65" s="13" t="s">
        <v>9</v>
      </c>
      <c r="AF65" s="13"/>
      <c r="AG65" s="13">
        <f>VLOOKUP(Sentyabr!$Q$9,calendar2!A:E,5,0)</f>
        <v>22</v>
      </c>
      <c r="AH65" s="13">
        <f t="shared" si="3"/>
        <v>18</v>
      </c>
      <c r="AI65" s="13">
        <f t="shared" si="4"/>
        <v>4</v>
      </c>
      <c r="AJ65" s="13">
        <f t="shared" si="6"/>
        <v>0</v>
      </c>
      <c r="AK65" s="13">
        <f t="shared" si="7"/>
        <v>0</v>
      </c>
      <c r="AL65" s="29">
        <f t="shared" si="8"/>
        <v>1178.1818181818182</v>
      </c>
    </row>
    <row r="66" spans="1:38" ht="22" x14ac:dyDescent="0.3">
      <c r="A66" s="27">
        <v>46</v>
      </c>
      <c r="B66" s="14" t="s">
        <v>62</v>
      </c>
      <c r="C66" s="15" t="s">
        <v>92</v>
      </c>
      <c r="D66" s="15" t="s">
        <v>108</v>
      </c>
      <c r="E66" s="16">
        <v>44219</v>
      </c>
      <c r="F66" s="16" t="str">
        <f t="shared" ca="1" si="2"/>
        <v xml:space="preserve">4 il 8 ay 5 gün </v>
      </c>
      <c r="G66" s="16"/>
      <c r="H66" s="12" t="s">
        <v>113</v>
      </c>
      <c r="I66" s="17">
        <v>51.5</v>
      </c>
      <c r="J66" s="13" t="s">
        <v>9</v>
      </c>
      <c r="K66" s="13" t="s">
        <v>9</v>
      </c>
      <c r="L66" s="13" t="s">
        <v>9</v>
      </c>
      <c r="M66" s="13" t="s">
        <v>9</v>
      </c>
      <c r="N66" s="13" t="s">
        <v>9</v>
      </c>
      <c r="O66" s="13" t="s">
        <v>9</v>
      </c>
      <c r="P66" s="13" t="s">
        <v>9</v>
      </c>
      <c r="Q66" s="13" t="s">
        <v>9</v>
      </c>
      <c r="R66" s="13" t="s">
        <v>9</v>
      </c>
      <c r="S66" s="13" t="s">
        <v>9</v>
      </c>
      <c r="T66" s="13" t="s">
        <v>9</v>
      </c>
      <c r="U66" s="13" t="s">
        <v>9</v>
      </c>
      <c r="V66" s="13" t="s">
        <v>9</v>
      </c>
      <c r="W66" s="13" t="s">
        <v>9</v>
      </c>
      <c r="X66" s="13" t="s">
        <v>9</v>
      </c>
      <c r="Y66" s="13" t="s">
        <v>9</v>
      </c>
      <c r="Z66" s="13" t="s">
        <v>9</v>
      </c>
      <c r="AA66" s="13" t="s">
        <v>9</v>
      </c>
      <c r="AB66" s="13" t="s">
        <v>9</v>
      </c>
      <c r="AC66" s="13" t="s">
        <v>9</v>
      </c>
      <c r="AD66" s="13" t="s">
        <v>9</v>
      </c>
      <c r="AE66" s="13" t="s">
        <v>9</v>
      </c>
      <c r="AF66" s="13"/>
      <c r="AG66" s="13">
        <f>VLOOKUP(Sentyabr!$Q$9,calendar2!A:E,5,0)</f>
        <v>22</v>
      </c>
      <c r="AH66" s="13">
        <f t="shared" si="3"/>
        <v>22</v>
      </c>
      <c r="AI66" s="13">
        <f t="shared" si="4"/>
        <v>0</v>
      </c>
      <c r="AJ66" s="13">
        <f t="shared" si="6"/>
        <v>0</v>
      </c>
      <c r="AK66" s="13">
        <f t="shared" si="7"/>
        <v>0</v>
      </c>
      <c r="AL66" s="29">
        <f t="shared" si="8"/>
        <v>1133</v>
      </c>
    </row>
    <row r="67" spans="1:38" ht="22" x14ac:dyDescent="0.3">
      <c r="A67" s="27">
        <v>47</v>
      </c>
      <c r="B67" s="14" t="s">
        <v>63</v>
      </c>
      <c r="C67" s="15" t="s">
        <v>93</v>
      </c>
      <c r="D67" s="15" t="s">
        <v>109</v>
      </c>
      <c r="E67" s="16">
        <v>44622</v>
      </c>
      <c r="F67" s="16" t="str">
        <f t="shared" ca="1" si="2"/>
        <v xml:space="preserve">3 il 6 ay 26 gün </v>
      </c>
      <c r="G67" s="16"/>
      <c r="H67" s="12" t="s">
        <v>113</v>
      </c>
      <c r="I67" s="17">
        <v>56.833333333333336</v>
      </c>
      <c r="J67" s="13" t="s">
        <v>9</v>
      </c>
      <c r="K67" s="13" t="s">
        <v>9</v>
      </c>
      <c r="L67" s="13" t="s">
        <v>9</v>
      </c>
      <c r="M67" s="13" t="s">
        <v>9</v>
      </c>
      <c r="N67" s="13" t="s">
        <v>9</v>
      </c>
      <c r="O67" s="13" t="s">
        <v>9</v>
      </c>
      <c r="P67" s="13" t="s">
        <v>9</v>
      </c>
      <c r="Q67" s="13" t="s">
        <v>9</v>
      </c>
      <c r="R67" s="13" t="s">
        <v>9</v>
      </c>
      <c r="S67" s="13" t="s">
        <v>9</v>
      </c>
      <c r="T67" s="13" t="s">
        <v>9</v>
      </c>
      <c r="U67" s="13" t="s">
        <v>9</v>
      </c>
      <c r="V67" s="13" t="s">
        <v>9</v>
      </c>
      <c r="W67" s="13" t="s">
        <v>9</v>
      </c>
      <c r="X67" s="13" t="s">
        <v>9</v>
      </c>
      <c r="Y67" s="13" t="s">
        <v>9</v>
      </c>
      <c r="Z67" s="13" t="s">
        <v>9</v>
      </c>
      <c r="AA67" s="13" t="s">
        <v>9</v>
      </c>
      <c r="AB67" s="13" t="s">
        <v>9</v>
      </c>
      <c r="AC67" s="13" t="s">
        <v>9</v>
      </c>
      <c r="AD67" s="13" t="s">
        <v>9</v>
      </c>
      <c r="AE67" s="13" t="s">
        <v>9</v>
      </c>
      <c r="AF67" s="13"/>
      <c r="AG67" s="13">
        <f>VLOOKUP(Sentyabr!$Q$9,calendar2!A:E,5,0)</f>
        <v>22</v>
      </c>
      <c r="AH67" s="13">
        <f t="shared" si="3"/>
        <v>22</v>
      </c>
      <c r="AI67" s="13">
        <f t="shared" si="4"/>
        <v>0</v>
      </c>
      <c r="AJ67" s="13">
        <f t="shared" si="6"/>
        <v>0</v>
      </c>
      <c r="AK67" s="13">
        <f t="shared" si="7"/>
        <v>0</v>
      </c>
      <c r="AL67" s="29">
        <f t="shared" si="8"/>
        <v>1250.3333333333335</v>
      </c>
    </row>
    <row r="68" spans="1:38" ht="22" x14ac:dyDescent="0.3">
      <c r="A68" s="27">
        <v>48</v>
      </c>
      <c r="B68" s="14" t="s">
        <v>64</v>
      </c>
      <c r="C68" s="15" t="s">
        <v>83</v>
      </c>
      <c r="D68" s="15" t="s">
        <v>108</v>
      </c>
      <c r="E68" s="16">
        <v>44031</v>
      </c>
      <c r="F68" s="16" t="str">
        <f t="shared" ca="1" si="2"/>
        <v xml:space="preserve">5 il 2 ay 9 gün </v>
      </c>
      <c r="G68" s="16"/>
      <c r="H68" s="12" t="s">
        <v>113</v>
      </c>
      <c r="I68" s="17">
        <v>50.166666666666664</v>
      </c>
      <c r="J68" s="13" t="s">
        <v>9</v>
      </c>
      <c r="K68" s="13" t="s">
        <v>9</v>
      </c>
      <c r="L68" s="13" t="s">
        <v>9</v>
      </c>
      <c r="M68" s="13" t="s">
        <v>9</v>
      </c>
      <c r="N68" s="13" t="s">
        <v>9</v>
      </c>
      <c r="O68" s="13" t="s">
        <v>9</v>
      </c>
      <c r="P68" s="13" t="s">
        <v>9</v>
      </c>
      <c r="Q68" s="13" t="s">
        <v>9</v>
      </c>
      <c r="R68" s="13" t="s">
        <v>9</v>
      </c>
      <c r="S68" s="13" t="s">
        <v>9</v>
      </c>
      <c r="T68" s="13" t="s">
        <v>9</v>
      </c>
      <c r="U68" s="13" t="s">
        <v>9</v>
      </c>
      <c r="V68" s="13" t="s">
        <v>9</v>
      </c>
      <c r="W68" s="13" t="s">
        <v>9</v>
      </c>
      <c r="X68" s="13" t="s">
        <v>9</v>
      </c>
      <c r="Y68" s="13" t="s">
        <v>9</v>
      </c>
      <c r="Z68" s="13" t="s">
        <v>9</v>
      </c>
      <c r="AA68" s="13" t="s">
        <v>9</v>
      </c>
      <c r="AB68" s="13" t="s">
        <v>9</v>
      </c>
      <c r="AC68" s="13" t="s">
        <v>9</v>
      </c>
      <c r="AD68" s="13" t="s">
        <v>9</v>
      </c>
      <c r="AE68" s="13" t="s">
        <v>9</v>
      </c>
      <c r="AF68" s="13"/>
      <c r="AG68" s="13">
        <f>VLOOKUP(Sentyabr!$Q$9,calendar2!A:E,5,0)</f>
        <v>22</v>
      </c>
      <c r="AH68" s="13">
        <f t="shared" si="3"/>
        <v>22</v>
      </c>
      <c r="AI68" s="13">
        <f t="shared" si="4"/>
        <v>0</v>
      </c>
      <c r="AJ68" s="13">
        <f t="shared" si="6"/>
        <v>0</v>
      </c>
      <c r="AK68" s="13">
        <f t="shared" si="7"/>
        <v>0</v>
      </c>
      <c r="AL68" s="29">
        <f t="shared" si="8"/>
        <v>1103.6666666666665</v>
      </c>
    </row>
    <row r="69" spans="1:38" ht="22" x14ac:dyDescent="0.3">
      <c r="A69" s="27">
        <v>49</v>
      </c>
      <c r="B69" s="14" t="s">
        <v>65</v>
      </c>
      <c r="C69" s="15" t="s">
        <v>78</v>
      </c>
      <c r="D69" s="15" t="s">
        <v>108</v>
      </c>
      <c r="E69" s="16">
        <v>43612</v>
      </c>
      <c r="F69" s="16" t="str">
        <f t="shared" ca="1" si="2"/>
        <v xml:space="preserve">6 il 4 ay 1 gün </v>
      </c>
      <c r="G69" s="16"/>
      <c r="H69" s="12" t="s">
        <v>113</v>
      </c>
      <c r="I69" s="17">
        <v>23.833333333333332</v>
      </c>
      <c r="J69" s="13" t="s">
        <v>9</v>
      </c>
      <c r="K69" s="13" t="s">
        <v>9</v>
      </c>
      <c r="L69" s="13" t="s">
        <v>9</v>
      </c>
      <c r="M69" s="13" t="s">
        <v>9</v>
      </c>
      <c r="N69" s="13" t="s">
        <v>9</v>
      </c>
      <c r="O69" s="13" t="s">
        <v>9</v>
      </c>
      <c r="P69" s="13" t="s">
        <v>9</v>
      </c>
      <c r="Q69" s="13" t="s">
        <v>9</v>
      </c>
      <c r="R69" s="13" t="s">
        <v>9</v>
      </c>
      <c r="S69" s="13" t="s">
        <v>9</v>
      </c>
      <c r="T69" s="13" t="s">
        <v>9</v>
      </c>
      <c r="U69" s="13" t="s">
        <v>9</v>
      </c>
      <c r="V69" s="13" t="s">
        <v>9</v>
      </c>
      <c r="W69" s="13" t="s">
        <v>9</v>
      </c>
      <c r="X69" s="13" t="s">
        <v>9</v>
      </c>
      <c r="Y69" s="13" t="s">
        <v>9</v>
      </c>
      <c r="Z69" s="13" t="s">
        <v>9</v>
      </c>
      <c r="AA69" s="13" t="s">
        <v>9</v>
      </c>
      <c r="AB69" s="13" t="s">
        <v>9</v>
      </c>
      <c r="AC69" s="13" t="s">
        <v>9</v>
      </c>
      <c r="AD69" s="13" t="s">
        <v>9</v>
      </c>
      <c r="AE69" s="13" t="s">
        <v>9</v>
      </c>
      <c r="AF69" s="13"/>
      <c r="AG69" s="13">
        <f>VLOOKUP(Sentyabr!$Q$9,calendar2!A:E,5,0)</f>
        <v>22</v>
      </c>
      <c r="AH69" s="13">
        <f t="shared" si="3"/>
        <v>22</v>
      </c>
      <c r="AI69" s="13">
        <f t="shared" si="4"/>
        <v>0</v>
      </c>
      <c r="AJ69" s="13">
        <f t="shared" si="6"/>
        <v>0</v>
      </c>
      <c r="AK69" s="13">
        <f t="shared" si="7"/>
        <v>0</v>
      </c>
      <c r="AL69" s="29">
        <f t="shared" si="8"/>
        <v>524.33333333333326</v>
      </c>
    </row>
    <row r="70" spans="1:38" ht="22" x14ac:dyDescent="0.3">
      <c r="A70" s="27">
        <v>50</v>
      </c>
      <c r="B70" s="14" t="s">
        <v>66</v>
      </c>
      <c r="C70" s="15" t="s">
        <v>89</v>
      </c>
      <c r="D70" s="15" t="s">
        <v>109</v>
      </c>
      <c r="E70" s="16">
        <v>44413</v>
      </c>
      <c r="F70" s="16" t="str">
        <f t="shared" ca="1" si="2"/>
        <v>Işdən ayrılıb</v>
      </c>
      <c r="G70" s="16">
        <v>45848</v>
      </c>
      <c r="H70" s="12" t="s">
        <v>113</v>
      </c>
      <c r="I70" s="17">
        <v>21</v>
      </c>
      <c r="J70" s="13"/>
      <c r="K70" s="13"/>
      <c r="L70" s="13"/>
      <c r="M70" s="13"/>
      <c r="N70" s="13"/>
      <c r="O70" s="13"/>
      <c r="P70" s="13"/>
      <c r="Q70" s="13"/>
      <c r="R70" s="13"/>
      <c r="S70" s="13"/>
      <c r="T70" s="13"/>
      <c r="U70" s="13"/>
      <c r="V70" s="13"/>
      <c r="W70" s="13"/>
      <c r="X70" s="13"/>
      <c r="Y70" s="13"/>
      <c r="Z70" s="13"/>
      <c r="AA70" s="13"/>
      <c r="AB70" s="13"/>
      <c r="AC70" s="13"/>
      <c r="AD70" s="13"/>
      <c r="AE70" s="13"/>
      <c r="AF70" s="13"/>
      <c r="AG70" s="13">
        <f>VLOOKUP(Sentyabr!$Q$9,calendar2!A:E,5,0)</f>
        <v>22</v>
      </c>
      <c r="AH70" s="13">
        <f t="shared" si="3"/>
        <v>0</v>
      </c>
      <c r="AI70" s="13">
        <f t="shared" si="4"/>
        <v>0</v>
      </c>
      <c r="AJ70" s="13">
        <f t="shared" si="6"/>
        <v>0</v>
      </c>
      <c r="AK70" s="13">
        <f t="shared" si="7"/>
        <v>0</v>
      </c>
      <c r="AL70" s="29">
        <f t="shared" si="8"/>
        <v>0</v>
      </c>
    </row>
    <row r="71" spans="1:38" ht="22" x14ac:dyDescent="0.3">
      <c r="A71" s="27">
        <v>51</v>
      </c>
      <c r="B71" s="14" t="s">
        <v>67</v>
      </c>
      <c r="C71" s="15" t="s">
        <v>78</v>
      </c>
      <c r="D71" s="15" t="s">
        <v>108</v>
      </c>
      <c r="E71" s="16">
        <v>44606</v>
      </c>
      <c r="F71" s="16" t="str">
        <f t="shared" ca="1" si="2"/>
        <v xml:space="preserve">3 il 7 ay 14 gün </v>
      </c>
      <c r="G71" s="16"/>
      <c r="H71" s="12" t="s">
        <v>113</v>
      </c>
      <c r="I71" s="17">
        <v>53.5</v>
      </c>
      <c r="J71" s="13" t="s">
        <v>9</v>
      </c>
      <c r="K71" s="13" t="s">
        <v>9</v>
      </c>
      <c r="L71" s="13" t="s">
        <v>9</v>
      </c>
      <c r="M71" s="13" t="s">
        <v>9</v>
      </c>
      <c r="N71" s="13" t="s">
        <v>9</v>
      </c>
      <c r="O71" s="13" t="s">
        <v>9</v>
      </c>
      <c r="P71" s="13" t="s">
        <v>9</v>
      </c>
      <c r="Q71" s="13" t="s">
        <v>9</v>
      </c>
      <c r="R71" s="13" t="s">
        <v>9</v>
      </c>
      <c r="S71" s="13" t="s">
        <v>9</v>
      </c>
      <c r="T71" s="13" t="s">
        <v>9</v>
      </c>
      <c r="U71" s="13" t="s">
        <v>9</v>
      </c>
      <c r="V71" s="13" t="s">
        <v>9</v>
      </c>
      <c r="W71" s="13" t="s">
        <v>9</v>
      </c>
      <c r="X71" s="13" t="s">
        <v>9</v>
      </c>
      <c r="Y71" s="13" t="s">
        <v>9</v>
      </c>
      <c r="Z71" s="13" t="s">
        <v>9</v>
      </c>
      <c r="AA71" s="13" t="s">
        <v>9</v>
      </c>
      <c r="AB71" s="13" t="s">
        <v>9</v>
      </c>
      <c r="AC71" s="13" t="s">
        <v>9</v>
      </c>
      <c r="AD71" s="13" t="s">
        <v>9</v>
      </c>
      <c r="AE71" s="13" t="s">
        <v>9</v>
      </c>
      <c r="AF71" s="13"/>
      <c r="AG71" s="13">
        <f>VLOOKUP(Sentyabr!$Q$9,calendar2!A:E,5,0)</f>
        <v>22</v>
      </c>
      <c r="AH71" s="13">
        <f t="shared" si="3"/>
        <v>22</v>
      </c>
      <c r="AI71" s="13">
        <f t="shared" si="4"/>
        <v>0</v>
      </c>
      <c r="AJ71" s="13">
        <f t="shared" si="6"/>
        <v>0</v>
      </c>
      <c r="AK71" s="13">
        <f t="shared" si="7"/>
        <v>0</v>
      </c>
      <c r="AL71" s="29">
        <f t="shared" si="8"/>
        <v>1177</v>
      </c>
    </row>
    <row r="72" spans="1:38" ht="22" x14ac:dyDescent="0.3">
      <c r="A72" s="27">
        <v>52</v>
      </c>
      <c r="B72" s="14" t="s">
        <v>68</v>
      </c>
      <c r="C72" s="15" t="s">
        <v>94</v>
      </c>
      <c r="D72" s="15" t="s">
        <v>109</v>
      </c>
      <c r="E72" s="16">
        <v>44112</v>
      </c>
      <c r="F72" s="16" t="str">
        <f t="shared" ca="1" si="2"/>
        <v xml:space="preserve">4 il 11 ay 20 gün </v>
      </c>
      <c r="G72" s="16"/>
      <c r="H72" s="12" t="s">
        <v>112</v>
      </c>
      <c r="I72" s="17">
        <v>635</v>
      </c>
      <c r="J72" s="13" t="s">
        <v>9</v>
      </c>
      <c r="K72" s="13" t="s">
        <v>9</v>
      </c>
      <c r="L72" s="13" t="s">
        <v>9</v>
      </c>
      <c r="M72" s="13" t="s">
        <v>9</v>
      </c>
      <c r="N72" s="13" t="s">
        <v>9</v>
      </c>
      <c r="O72" s="13" t="s">
        <v>9</v>
      </c>
      <c r="P72" s="13" t="s">
        <v>9</v>
      </c>
      <c r="Q72" s="13" t="s">
        <v>9</v>
      </c>
      <c r="R72" s="13" t="s">
        <v>9</v>
      </c>
      <c r="S72" s="13" t="s">
        <v>9</v>
      </c>
      <c r="T72" s="13" t="s">
        <v>9</v>
      </c>
      <c r="U72" s="13" t="s">
        <v>9</v>
      </c>
      <c r="V72" s="13" t="s">
        <v>9</v>
      </c>
      <c r="W72" s="13" t="s">
        <v>9</v>
      </c>
      <c r="X72" s="13" t="s">
        <v>9</v>
      </c>
      <c r="Y72" s="13" t="s">
        <v>9</v>
      </c>
      <c r="Z72" s="13" t="s">
        <v>9</v>
      </c>
      <c r="AA72" s="13" t="s">
        <v>9</v>
      </c>
      <c r="AB72" s="13" t="s">
        <v>9</v>
      </c>
      <c r="AC72" s="13" t="s">
        <v>9</v>
      </c>
      <c r="AD72" s="13" t="s">
        <v>9</v>
      </c>
      <c r="AE72" s="13" t="s">
        <v>9</v>
      </c>
      <c r="AF72" s="13"/>
      <c r="AG72" s="13">
        <f>VLOOKUP(Sentyabr!$Q$9,calendar2!A:E,5,0)</f>
        <v>22</v>
      </c>
      <c r="AH72" s="13">
        <f t="shared" si="3"/>
        <v>22</v>
      </c>
      <c r="AI72" s="13">
        <f t="shared" si="4"/>
        <v>0</v>
      </c>
      <c r="AJ72" s="13">
        <f t="shared" si="6"/>
        <v>0</v>
      </c>
      <c r="AK72" s="13">
        <f t="shared" si="7"/>
        <v>0</v>
      </c>
      <c r="AL72" s="29">
        <f t="shared" si="8"/>
        <v>635</v>
      </c>
    </row>
    <row r="73" spans="1:38" ht="22" x14ac:dyDescent="0.3">
      <c r="A73" s="27">
        <v>53</v>
      </c>
      <c r="B73" s="14" t="s">
        <v>69</v>
      </c>
      <c r="C73" s="15" t="s">
        <v>95</v>
      </c>
      <c r="D73" s="15" t="s">
        <v>108</v>
      </c>
      <c r="E73" s="16">
        <v>43730</v>
      </c>
      <c r="F73" s="16" t="str">
        <f t="shared" ca="1" si="2"/>
        <v xml:space="preserve">6 il 0 ay 6 gün </v>
      </c>
      <c r="G73" s="16"/>
      <c r="H73" s="12" t="s">
        <v>112</v>
      </c>
      <c r="I73" s="17">
        <v>1420</v>
      </c>
      <c r="J73" s="13" t="s">
        <v>9</v>
      </c>
      <c r="K73" s="13" t="s">
        <v>9</v>
      </c>
      <c r="L73" s="13" t="s">
        <v>9</v>
      </c>
      <c r="M73" s="13" t="s">
        <v>9</v>
      </c>
      <c r="N73" s="13" t="s">
        <v>9</v>
      </c>
      <c r="O73" s="13" t="s">
        <v>9</v>
      </c>
      <c r="P73" s="13" t="s">
        <v>9</v>
      </c>
      <c r="Q73" s="13" t="s">
        <v>9</v>
      </c>
      <c r="R73" s="13" t="s">
        <v>9</v>
      </c>
      <c r="S73" s="13" t="s">
        <v>9</v>
      </c>
      <c r="T73" s="13" t="s">
        <v>9</v>
      </c>
      <c r="U73" s="13" t="s">
        <v>9</v>
      </c>
      <c r="V73" s="13" t="s">
        <v>9</v>
      </c>
      <c r="W73" s="13" t="s">
        <v>9</v>
      </c>
      <c r="X73" s="13" t="s">
        <v>9</v>
      </c>
      <c r="Y73" s="13" t="s">
        <v>9</v>
      </c>
      <c r="Z73" s="13" t="s">
        <v>9</v>
      </c>
      <c r="AA73" s="13" t="s">
        <v>9</v>
      </c>
      <c r="AB73" s="13" t="s">
        <v>9</v>
      </c>
      <c r="AC73" s="13" t="s">
        <v>9</v>
      </c>
      <c r="AD73" s="13" t="s">
        <v>9</v>
      </c>
      <c r="AE73" s="13" t="s">
        <v>9</v>
      </c>
      <c r="AF73" s="13"/>
      <c r="AG73" s="13">
        <f>VLOOKUP(Sentyabr!$Q$9,calendar2!A:E,5,0)</f>
        <v>22</v>
      </c>
      <c r="AH73" s="13">
        <f t="shared" si="3"/>
        <v>22</v>
      </c>
      <c r="AI73" s="13">
        <f t="shared" si="4"/>
        <v>0</v>
      </c>
      <c r="AJ73" s="13">
        <f t="shared" si="6"/>
        <v>0</v>
      </c>
      <c r="AK73" s="13">
        <f t="shared" si="7"/>
        <v>0</v>
      </c>
      <c r="AL73" s="29">
        <f t="shared" si="8"/>
        <v>1420</v>
      </c>
    </row>
    <row r="74" spans="1:38" ht="22" x14ac:dyDescent="0.3">
      <c r="A74" s="27">
        <v>54</v>
      </c>
      <c r="B74" s="14" t="s">
        <v>111</v>
      </c>
      <c r="C74" s="15" t="s">
        <v>74</v>
      </c>
      <c r="D74" s="15" t="s">
        <v>109</v>
      </c>
      <c r="E74" s="16">
        <v>44559</v>
      </c>
      <c r="F74" s="16" t="str">
        <f t="shared" ca="1" si="2"/>
        <v xml:space="preserve">3 il 8 ay 30 gün </v>
      </c>
      <c r="G74" s="16"/>
      <c r="H74" s="12" t="s">
        <v>113</v>
      </c>
      <c r="I74" s="17">
        <v>21</v>
      </c>
      <c r="J74" s="13" t="s">
        <v>9</v>
      </c>
      <c r="K74" s="13" t="s">
        <v>9</v>
      </c>
      <c r="L74" s="13" t="s">
        <v>9</v>
      </c>
      <c r="M74" s="13" t="s">
        <v>9</v>
      </c>
      <c r="N74" s="13" t="s">
        <v>9</v>
      </c>
      <c r="O74" s="13" t="s">
        <v>9</v>
      </c>
      <c r="P74" s="13" t="s">
        <v>9</v>
      </c>
      <c r="Q74" s="13" t="s">
        <v>9</v>
      </c>
      <c r="R74" s="13" t="s">
        <v>9</v>
      </c>
      <c r="S74" s="13" t="s">
        <v>9</v>
      </c>
      <c r="T74" s="13" t="s">
        <v>9</v>
      </c>
      <c r="U74" s="13" t="s">
        <v>9</v>
      </c>
      <c r="V74" s="13" t="s">
        <v>9</v>
      </c>
      <c r="W74" s="13" t="s">
        <v>9</v>
      </c>
      <c r="X74" s="13" t="s">
        <v>9</v>
      </c>
      <c r="Y74" s="13" t="s">
        <v>9</v>
      </c>
      <c r="Z74" s="13" t="s">
        <v>9</v>
      </c>
      <c r="AA74" s="13" t="s">
        <v>9</v>
      </c>
      <c r="AB74" s="13" t="s">
        <v>9</v>
      </c>
      <c r="AC74" s="13" t="s">
        <v>9</v>
      </c>
      <c r="AD74" s="13" t="s">
        <v>9</v>
      </c>
      <c r="AE74" s="13" t="s">
        <v>9</v>
      </c>
      <c r="AF74" s="13"/>
      <c r="AG74" s="13">
        <f>VLOOKUP(Sentyabr!$Q$9,calendar2!A:E,5,0)</f>
        <v>22</v>
      </c>
      <c r="AH74" s="13">
        <f t="shared" si="3"/>
        <v>22</v>
      </c>
      <c r="AI74" s="13">
        <f t="shared" si="4"/>
        <v>0</v>
      </c>
      <c r="AJ74" s="13">
        <f t="shared" si="6"/>
        <v>0</v>
      </c>
      <c r="AK74" s="13">
        <f t="shared" si="7"/>
        <v>0</v>
      </c>
      <c r="AL74" s="29">
        <f t="shared" si="8"/>
        <v>462</v>
      </c>
    </row>
    <row r="75" spans="1:38" ht="22" x14ac:dyDescent="0.3">
      <c r="A75" s="28">
        <v>55</v>
      </c>
      <c r="B75" s="18" t="s">
        <v>110</v>
      </c>
      <c r="C75" s="19" t="s">
        <v>78</v>
      </c>
      <c r="D75" s="19" t="s">
        <v>108</v>
      </c>
      <c r="E75" s="8">
        <v>44723</v>
      </c>
      <c r="F75" s="8" t="str">
        <f t="shared" ca="1" si="2"/>
        <v>Işdən ayrılıb</v>
      </c>
      <c r="G75" s="20">
        <v>45839</v>
      </c>
      <c r="H75" s="21" t="s">
        <v>113</v>
      </c>
      <c r="I75" s="22">
        <v>21.166666666666668</v>
      </c>
      <c r="J75" s="23"/>
      <c r="K75" s="23"/>
      <c r="L75" s="23"/>
      <c r="M75" s="23"/>
      <c r="N75" s="23"/>
      <c r="O75" s="23"/>
      <c r="P75" s="23"/>
      <c r="Q75" s="23"/>
      <c r="R75" s="23"/>
      <c r="S75" s="23"/>
      <c r="T75" s="23"/>
      <c r="U75" s="23"/>
      <c r="V75" s="23"/>
      <c r="W75" s="23"/>
      <c r="X75" s="23"/>
      <c r="Y75" s="23"/>
      <c r="Z75" s="23"/>
      <c r="AA75" s="23"/>
      <c r="AB75" s="23"/>
      <c r="AC75" s="23"/>
      <c r="AD75" s="23"/>
      <c r="AE75" s="23"/>
      <c r="AF75" s="23"/>
      <c r="AG75" s="23">
        <f>VLOOKUP(Sentyabr!$Q$9,calendar2!A:E,5,0)</f>
        <v>22</v>
      </c>
      <c r="AH75" s="23">
        <f t="shared" si="3"/>
        <v>0</v>
      </c>
      <c r="AI75" s="23">
        <f t="shared" si="4"/>
        <v>0</v>
      </c>
      <c r="AJ75" s="23">
        <f t="shared" si="6"/>
        <v>0</v>
      </c>
      <c r="AK75" s="23">
        <f t="shared" si="7"/>
        <v>0</v>
      </c>
      <c r="AL75" s="30">
        <f t="shared" si="8"/>
        <v>0</v>
      </c>
    </row>
  </sheetData>
  <mergeCells count="6">
    <mergeCell ref="Q9:Z11"/>
    <mergeCell ref="AO23:AP23"/>
    <mergeCell ref="AO24:AP24"/>
    <mergeCell ref="AO27:AP27"/>
    <mergeCell ref="AO25:AP25"/>
    <mergeCell ref="AO26:AP26"/>
  </mergeCells>
  <conditionalFormatting sqref="J21:AE21 J22:AF75">
    <cfRule type="expression" dxfId="11" priority="7">
      <formula>$G21&lt;&gt;""</formula>
    </cfRule>
    <cfRule type="containsText" dxfId="10" priority="9" operator="containsText" text="M">
      <formula>NOT(ISERROR(SEARCH("M",J21)))</formula>
    </cfRule>
    <cfRule type="containsText" dxfId="9" priority="10" operator="containsText" text="E">
      <formula>NOT(ISERROR(SEARCH("E",J21)))</formula>
    </cfRule>
    <cfRule type="containsText" dxfId="8" priority="11" operator="containsText" text="X">
      <formula>NOT(ISERROR(SEARCH("X",J21)))</formula>
    </cfRule>
  </conditionalFormatting>
  <conditionalFormatting sqref="AF19">
    <cfRule type="expression" dxfId="5" priority="38">
      <formula>$G21&lt;&gt;""</formula>
    </cfRule>
    <cfRule type="containsText" dxfId="4" priority="39" operator="containsText" text="M">
      <formula>NOT(ISERROR(SEARCH("M",AF19)))</formula>
    </cfRule>
    <cfRule type="containsText" dxfId="3" priority="40" operator="containsText" text="E">
      <formula>NOT(ISERROR(SEARCH("E",AF19)))</formula>
    </cfRule>
    <cfRule type="containsText" dxfId="2" priority="41" operator="containsText" text="X">
      <formula>NOT(ISERROR(SEARCH("X",AF19)))</formula>
    </cfRule>
  </conditionalFormatting>
  <dataValidations count="1">
    <dataValidation type="list" allowBlank="1" showInputMessage="1" showErrorMessage="1" sqref="J22:AF75 J21:AE21 AF19" xr:uid="{99E4E25A-AA8E-264A-BB83-CFCEEFEC9C65}">
      <formula1>$AQ$23:$AQ$27</formula1>
    </dataValidation>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2" operator="containsText" id="{F631087C-5B7A-5741-BEA4-A2396B07694A}">
            <xm:f>NOT(ISERROR(SEARCH("-",J21)))</xm:f>
            <xm:f>"-"</xm:f>
            <x14:dxf>
              <fill>
                <patternFill>
                  <bgColor rgb="FFFF0000"/>
                </patternFill>
              </fill>
            </x14:dxf>
          </x14:cfRule>
          <x14:cfRule type="containsText" priority="13" operator="containsText" id="{23A03830-095B-EA4F-9EB0-C3716CEF5894}">
            <xm:f>NOT(ISERROR(SEARCH("+",J21)))</xm:f>
            <xm:f>"+"</xm:f>
            <x14:dxf>
              <font>
                <b/>
                <i val="0"/>
                <color theme="1"/>
              </font>
              <fill>
                <patternFill>
                  <fgColor auto="1"/>
                  <bgColor rgb="FF00B050"/>
                </patternFill>
              </fill>
            </x14:dxf>
          </x14:cfRule>
          <xm:sqref>J21:AE21 J22:AF75</xm:sqref>
        </x14:conditionalFormatting>
        <x14:conditionalFormatting xmlns:xm="http://schemas.microsoft.com/office/excel/2006/main">
          <x14:cfRule type="containsText" priority="42" operator="containsText" id="{F631087C-5B7A-5741-BEA4-A2396B07694A}">
            <xm:f>NOT(ISERROR(SEARCH("-",AF19)))</xm:f>
            <xm:f>"-"</xm:f>
            <x14:dxf>
              <fill>
                <patternFill>
                  <bgColor rgb="FFFF0000"/>
                </patternFill>
              </fill>
            </x14:dxf>
          </x14:cfRule>
          <x14:cfRule type="containsText" priority="43" operator="containsText" id="{23A03830-095B-EA4F-9EB0-C3716CEF5894}">
            <xm:f>NOT(ISERROR(SEARCH("+",AF19)))</xm:f>
            <xm:f>"+"</xm:f>
            <x14:dxf>
              <font>
                <b/>
                <i val="0"/>
                <color theme="1"/>
              </font>
              <fill>
                <patternFill>
                  <fgColor auto="1"/>
                  <bgColor rgb="FF00B050"/>
                </patternFill>
              </fill>
            </x14:dxf>
          </x14:cfRule>
          <xm:sqref>AF19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FFC56F5-C809-4345-80FB-5B1B703FF01F}">
          <x14:formula1>
            <xm:f>calendar2!$A$2:$A$13</xm:f>
          </x14:formula1>
          <xm:sqref>Q9:Z11</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8220-F2DC-1240-9BC5-48F0DFBA93C0}">
  <dimension ref="D1:G61"/>
  <sheetViews>
    <sheetView tabSelected="1" zoomScale="56" workbookViewId="0">
      <selection activeCell="AB5" sqref="AB5"/>
    </sheetView>
  </sheetViews>
  <sheetFormatPr baseColWidth="10" defaultRowHeight="16" x14ac:dyDescent="0.2"/>
  <cols>
    <col min="1" max="16384" width="10.83203125" style="46"/>
  </cols>
  <sheetData>
    <row r="1" spans="4:7" x14ac:dyDescent="0.2">
      <c r="D1" s="45"/>
      <c r="E1" s="45"/>
    </row>
    <row r="2" spans="4:7" x14ac:dyDescent="0.2">
      <c r="D2" s="47"/>
      <c r="E2" s="47"/>
    </row>
    <row r="3" spans="4:7" x14ac:dyDescent="0.2">
      <c r="D3" s="47"/>
      <c r="E3" s="47"/>
      <c r="G3" s="47"/>
    </row>
    <row r="4" spans="4:7" x14ac:dyDescent="0.2">
      <c r="D4" s="47"/>
      <c r="E4" s="47"/>
      <c r="G4" s="47"/>
    </row>
    <row r="5" spans="4:7" x14ac:dyDescent="0.2">
      <c r="D5" s="47"/>
      <c r="E5" s="47"/>
      <c r="G5" s="47"/>
    </row>
    <row r="6" spans="4:7" x14ac:dyDescent="0.2">
      <c r="D6" s="47"/>
      <c r="E6" s="47"/>
      <c r="G6" s="47"/>
    </row>
    <row r="7" spans="4:7" x14ac:dyDescent="0.2">
      <c r="D7" s="47"/>
      <c r="E7" s="47"/>
      <c r="G7" s="47"/>
    </row>
    <row r="8" spans="4:7" x14ac:dyDescent="0.2">
      <c r="D8" s="47"/>
      <c r="E8" s="47"/>
      <c r="G8" s="47"/>
    </row>
    <row r="9" spans="4:7" x14ac:dyDescent="0.2">
      <c r="D9" s="47"/>
      <c r="E9" s="47"/>
      <c r="G9" s="47"/>
    </row>
    <row r="10" spans="4:7" x14ac:dyDescent="0.2">
      <c r="D10" s="47"/>
      <c r="E10" s="47"/>
      <c r="G10" s="48">
        <f>COUNT(Table4[№])</f>
        <v>55</v>
      </c>
    </row>
    <row r="11" spans="4:7" x14ac:dyDescent="0.2">
      <c r="D11" s="47"/>
      <c r="E11" s="47"/>
      <c r="G11" s="47"/>
    </row>
    <row r="12" spans="4:7" x14ac:dyDescent="0.2">
      <c r="D12" s="47"/>
      <c r="E12" s="47"/>
      <c r="G12" s="47"/>
    </row>
    <row r="13" spans="4:7" x14ac:dyDescent="0.2">
      <c r="D13" s="47"/>
      <c r="E13" s="47"/>
      <c r="G13" s="47"/>
    </row>
    <row r="14" spans="4:7" x14ac:dyDescent="0.2">
      <c r="D14" s="47"/>
      <c r="E14" s="47"/>
    </row>
    <row r="15" spans="4:7" x14ac:dyDescent="0.2">
      <c r="D15" s="47"/>
      <c r="E15" s="47"/>
    </row>
    <row r="16" spans="4:7" x14ac:dyDescent="0.2">
      <c r="D16" s="47"/>
      <c r="E16" s="47"/>
    </row>
    <row r="17" spans="4:5" x14ac:dyDescent="0.2">
      <c r="D17" s="47"/>
      <c r="E17" s="47"/>
    </row>
    <row r="18" spans="4:5" x14ac:dyDescent="0.2">
      <c r="D18" s="47"/>
      <c r="E18" s="47"/>
    </row>
    <row r="19" spans="4:5" x14ac:dyDescent="0.2">
      <c r="D19" s="47"/>
      <c r="E19" s="47"/>
    </row>
    <row r="20" spans="4:5" x14ac:dyDescent="0.2">
      <c r="D20" s="47"/>
      <c r="E20" s="47"/>
    </row>
    <row r="21" spans="4:5" x14ac:dyDescent="0.2">
      <c r="D21" s="47"/>
      <c r="E21" s="47"/>
    </row>
    <row r="22" spans="4:5" x14ac:dyDescent="0.2">
      <c r="D22" s="47"/>
      <c r="E22" s="47"/>
    </row>
    <row r="23" spans="4:5" x14ac:dyDescent="0.2">
      <c r="D23" s="47"/>
      <c r="E23" s="47"/>
    </row>
    <row r="24" spans="4:5" x14ac:dyDescent="0.2">
      <c r="D24" s="47"/>
      <c r="E24" s="47"/>
    </row>
    <row r="25" spans="4:5" x14ac:dyDescent="0.2">
      <c r="D25" s="47"/>
      <c r="E25" s="47"/>
    </row>
    <row r="26" spans="4:5" x14ac:dyDescent="0.2">
      <c r="D26" s="47"/>
      <c r="E26" s="47"/>
    </row>
    <row r="27" spans="4:5" x14ac:dyDescent="0.2">
      <c r="D27" s="47"/>
      <c r="E27" s="47"/>
    </row>
    <row r="28" spans="4:5" x14ac:dyDescent="0.2">
      <c r="D28" s="47"/>
      <c r="E28" s="47"/>
    </row>
    <row r="29" spans="4:5" x14ac:dyDescent="0.2">
      <c r="D29" s="47"/>
      <c r="E29" s="47"/>
    </row>
    <row r="30" spans="4:5" x14ac:dyDescent="0.2">
      <c r="D30" s="47"/>
      <c r="E30" s="47"/>
    </row>
    <row r="31" spans="4:5" x14ac:dyDescent="0.2">
      <c r="D31" s="47"/>
      <c r="E31" s="47"/>
    </row>
    <row r="32" spans="4:5" x14ac:dyDescent="0.2">
      <c r="D32" s="47"/>
      <c r="E32" s="47"/>
    </row>
    <row r="33" spans="4:5" x14ac:dyDescent="0.2">
      <c r="D33" s="47"/>
      <c r="E33" s="47"/>
    </row>
    <row r="34" spans="4:5" x14ac:dyDescent="0.2">
      <c r="D34" s="47"/>
      <c r="E34" s="47"/>
    </row>
    <row r="35" spans="4:5" x14ac:dyDescent="0.2">
      <c r="D35" s="47"/>
      <c r="E35" s="47"/>
    </row>
    <row r="36" spans="4:5" x14ac:dyDescent="0.2">
      <c r="D36" s="47"/>
      <c r="E36" s="47"/>
    </row>
    <row r="37" spans="4:5" x14ac:dyDescent="0.2">
      <c r="D37" s="47"/>
      <c r="E37" s="47"/>
    </row>
    <row r="38" spans="4:5" x14ac:dyDescent="0.2">
      <c r="D38" s="47"/>
      <c r="E38" s="47"/>
    </row>
    <row r="39" spans="4:5" x14ac:dyDescent="0.2">
      <c r="D39" s="47"/>
      <c r="E39" s="47"/>
    </row>
    <row r="40" spans="4:5" x14ac:dyDescent="0.2">
      <c r="D40" s="47"/>
      <c r="E40" s="47"/>
    </row>
    <row r="41" spans="4:5" x14ac:dyDescent="0.2">
      <c r="D41" s="47"/>
      <c r="E41" s="47"/>
    </row>
    <row r="42" spans="4:5" x14ac:dyDescent="0.2">
      <c r="D42" s="47"/>
      <c r="E42" s="47"/>
    </row>
    <row r="43" spans="4:5" x14ac:dyDescent="0.2">
      <c r="D43" s="47"/>
      <c r="E43" s="47"/>
    </row>
    <row r="44" spans="4:5" x14ac:dyDescent="0.2">
      <c r="D44" s="47"/>
      <c r="E44" s="47"/>
    </row>
    <row r="45" spans="4:5" x14ac:dyDescent="0.2">
      <c r="D45" s="47"/>
      <c r="E45" s="47"/>
    </row>
    <row r="46" spans="4:5" x14ac:dyDescent="0.2">
      <c r="D46" s="47"/>
      <c r="E46" s="47"/>
    </row>
    <row r="47" spans="4:5" x14ac:dyDescent="0.2">
      <c r="D47" s="47"/>
      <c r="E47" s="47"/>
    </row>
    <row r="48" spans="4:5" x14ac:dyDescent="0.2">
      <c r="D48" s="47"/>
      <c r="E48" s="47"/>
    </row>
    <row r="49" spans="4:5" x14ac:dyDescent="0.2">
      <c r="D49" s="47"/>
      <c r="E49" s="47"/>
    </row>
    <row r="50" spans="4:5" x14ac:dyDescent="0.2">
      <c r="D50" s="47"/>
      <c r="E50" s="47"/>
    </row>
    <row r="51" spans="4:5" x14ac:dyDescent="0.2">
      <c r="D51" s="47"/>
      <c r="E51" s="47"/>
    </row>
    <row r="52" spans="4:5" x14ac:dyDescent="0.2">
      <c r="D52" s="47"/>
      <c r="E52" s="47"/>
    </row>
    <row r="53" spans="4:5" x14ac:dyDescent="0.2">
      <c r="D53" s="47"/>
      <c r="E53" s="47"/>
    </row>
    <row r="54" spans="4:5" x14ac:dyDescent="0.2">
      <c r="D54" s="47"/>
      <c r="E54" s="47"/>
    </row>
    <row r="55" spans="4:5" x14ac:dyDescent="0.2">
      <c r="D55" s="47"/>
      <c r="E55" s="47"/>
    </row>
    <row r="56" spans="4:5" x14ac:dyDescent="0.2">
      <c r="D56" s="47"/>
      <c r="E56" s="47"/>
    </row>
    <row r="57" spans="4:5" x14ac:dyDescent="0.2">
      <c r="D57" s="47"/>
      <c r="E57" s="47"/>
    </row>
    <row r="58" spans="4:5" x14ac:dyDescent="0.2">
      <c r="D58" s="47"/>
      <c r="E58" s="47"/>
    </row>
    <row r="59" spans="4:5" x14ac:dyDescent="0.2">
      <c r="D59" s="47"/>
      <c r="E59" s="47"/>
    </row>
    <row r="60" spans="4:5" x14ac:dyDescent="0.2">
      <c r="D60" s="47"/>
      <c r="E60" s="47"/>
    </row>
    <row r="61" spans="4:5" x14ac:dyDescent="0.2">
      <c r="D61" s="47"/>
      <c r="E61" s="4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C810-5431-E44C-AEB7-62BFCED78D8C}">
  <dimension ref="A3:I27"/>
  <sheetViews>
    <sheetView workbookViewId="0">
      <selection activeCell="A21" sqref="A21:B27"/>
    </sheetView>
  </sheetViews>
  <sheetFormatPr baseColWidth="10" defaultRowHeight="16" x14ac:dyDescent="0.2"/>
  <cols>
    <col min="1" max="1" width="13" bestFit="1" customWidth="1"/>
    <col min="2" max="2" width="11.6640625" bestFit="1" customWidth="1"/>
    <col min="5" max="5" width="13" bestFit="1" customWidth="1"/>
    <col min="6" max="6" width="24.33203125" bestFit="1" customWidth="1"/>
    <col min="8" max="8" width="13" bestFit="1" customWidth="1"/>
    <col min="9" max="9" width="11.6640625" bestFit="1" customWidth="1"/>
    <col min="10" max="10" width="24.33203125" bestFit="1" customWidth="1"/>
  </cols>
  <sheetData>
    <row r="3" spans="1:9" x14ac:dyDescent="0.2">
      <c r="A3" s="41" t="s">
        <v>162</v>
      </c>
      <c r="B3" t="s">
        <v>163</v>
      </c>
      <c r="H3" s="41" t="s">
        <v>162</v>
      </c>
      <c r="I3" t="s">
        <v>165</v>
      </c>
    </row>
    <row r="4" spans="1:9" x14ac:dyDescent="0.2">
      <c r="A4" s="42" t="s">
        <v>109</v>
      </c>
      <c r="B4">
        <v>26</v>
      </c>
      <c r="H4" s="42" t="s">
        <v>113</v>
      </c>
      <c r="I4">
        <v>34</v>
      </c>
    </row>
    <row r="5" spans="1:9" x14ac:dyDescent="0.2">
      <c r="A5" s="42" t="s">
        <v>108</v>
      </c>
      <c r="B5">
        <v>29</v>
      </c>
      <c r="H5" s="42" t="s">
        <v>112</v>
      </c>
      <c r="I5">
        <v>21</v>
      </c>
    </row>
    <row r="9" spans="1:9" x14ac:dyDescent="0.2">
      <c r="A9" s="41" t="s">
        <v>162</v>
      </c>
      <c r="B9" t="s">
        <v>165</v>
      </c>
    </row>
    <row r="10" spans="1:9" x14ac:dyDescent="0.2">
      <c r="A10" s="42" t="s">
        <v>181</v>
      </c>
      <c r="B10">
        <v>3</v>
      </c>
    </row>
    <row r="11" spans="1:9" x14ac:dyDescent="0.2">
      <c r="A11" s="42" t="s">
        <v>177</v>
      </c>
      <c r="B11">
        <v>12</v>
      </c>
    </row>
    <row r="12" spans="1:9" x14ac:dyDescent="0.2">
      <c r="A12" s="42" t="s">
        <v>178</v>
      </c>
      <c r="B12">
        <v>16</v>
      </c>
      <c r="H12" s="41" t="s">
        <v>162</v>
      </c>
      <c r="I12" t="s">
        <v>182</v>
      </c>
    </row>
    <row r="13" spans="1:9" x14ac:dyDescent="0.2">
      <c r="A13" s="42" t="s">
        <v>179</v>
      </c>
      <c r="B13">
        <v>11</v>
      </c>
      <c r="H13" s="42" t="s">
        <v>109</v>
      </c>
      <c r="I13" s="44">
        <v>599.92424242424238</v>
      </c>
    </row>
    <row r="14" spans="1:9" x14ac:dyDescent="0.2">
      <c r="A14" s="42" t="s">
        <v>180</v>
      </c>
      <c r="B14">
        <v>7</v>
      </c>
      <c r="H14" s="42" t="s">
        <v>108</v>
      </c>
      <c r="I14" s="44">
        <v>805.47962382445132</v>
      </c>
    </row>
    <row r="15" spans="1:9" x14ac:dyDescent="0.2">
      <c r="A15" s="42" t="s">
        <v>164</v>
      </c>
      <c r="B15">
        <v>6</v>
      </c>
      <c r="E15" s="41" t="s">
        <v>162</v>
      </c>
      <c r="F15" t="s">
        <v>176</v>
      </c>
    </row>
    <row r="16" spans="1:9" x14ac:dyDescent="0.2">
      <c r="E16" s="43" t="s">
        <v>166</v>
      </c>
      <c r="F16">
        <v>6</v>
      </c>
    </row>
    <row r="17" spans="1:9" x14ac:dyDescent="0.2">
      <c r="E17" s="43" t="s">
        <v>167</v>
      </c>
      <c r="F17">
        <v>13</v>
      </c>
    </row>
    <row r="18" spans="1:9" x14ac:dyDescent="0.2">
      <c r="E18" s="43" t="s">
        <v>168</v>
      </c>
      <c r="F18">
        <v>9</v>
      </c>
    </row>
    <row r="19" spans="1:9" x14ac:dyDescent="0.2">
      <c r="E19" s="43" t="s">
        <v>169</v>
      </c>
      <c r="F19">
        <v>9</v>
      </c>
      <c r="H19" s="41" t="s">
        <v>162</v>
      </c>
      <c r="I19" t="s">
        <v>182</v>
      </c>
    </row>
    <row r="20" spans="1:9" x14ac:dyDescent="0.2">
      <c r="E20" s="43" t="s">
        <v>170</v>
      </c>
      <c r="F20">
        <v>4</v>
      </c>
      <c r="H20" s="42" t="s">
        <v>181</v>
      </c>
      <c r="I20" s="44">
        <v>579.60101010101016</v>
      </c>
    </row>
    <row r="21" spans="1:9" x14ac:dyDescent="0.2">
      <c r="A21" s="41" t="s">
        <v>162</v>
      </c>
      <c r="B21" t="s">
        <v>165</v>
      </c>
      <c r="E21" s="43" t="s">
        <v>171</v>
      </c>
      <c r="F21">
        <v>1</v>
      </c>
      <c r="H21" s="42" t="s">
        <v>177</v>
      </c>
      <c r="I21" s="44">
        <v>660.36994949494954</v>
      </c>
    </row>
    <row r="22" spans="1:9" x14ac:dyDescent="0.2">
      <c r="A22" s="42" t="s">
        <v>183</v>
      </c>
      <c r="B22">
        <v>1</v>
      </c>
      <c r="E22" s="43" t="s">
        <v>172</v>
      </c>
      <c r="F22">
        <v>5</v>
      </c>
      <c r="H22" s="42" t="s">
        <v>178</v>
      </c>
      <c r="I22" s="44">
        <v>894.07575757575751</v>
      </c>
    </row>
    <row r="23" spans="1:9" x14ac:dyDescent="0.2">
      <c r="A23" s="42" t="s">
        <v>184</v>
      </c>
      <c r="B23">
        <v>12</v>
      </c>
      <c r="E23" s="43" t="s">
        <v>173</v>
      </c>
      <c r="F23">
        <v>1</v>
      </c>
      <c r="H23" s="42" t="s">
        <v>179</v>
      </c>
      <c r="I23" s="44">
        <v>940.36225895316795</v>
      </c>
    </row>
    <row r="24" spans="1:9" x14ac:dyDescent="0.2">
      <c r="A24" s="42" t="s">
        <v>185</v>
      </c>
      <c r="B24">
        <v>13</v>
      </c>
      <c r="E24" s="43" t="s">
        <v>174</v>
      </c>
      <c r="F24">
        <v>3</v>
      </c>
      <c r="H24" s="42" t="s">
        <v>180</v>
      </c>
      <c r="I24" s="44">
        <v>663.49999999999989</v>
      </c>
    </row>
    <row r="25" spans="1:9" x14ac:dyDescent="0.2">
      <c r="A25" s="42" t="s">
        <v>186</v>
      </c>
      <c r="B25">
        <v>14</v>
      </c>
      <c r="E25" s="43" t="s">
        <v>175</v>
      </c>
      <c r="F25">
        <v>4</v>
      </c>
      <c r="H25" s="42" t="s">
        <v>164</v>
      </c>
      <c r="I25" s="44">
        <v>0</v>
      </c>
    </row>
    <row r="26" spans="1:9" x14ac:dyDescent="0.2">
      <c r="A26" s="42" t="s">
        <v>187</v>
      </c>
      <c r="B26">
        <v>13</v>
      </c>
    </row>
    <row r="27" spans="1:9" x14ac:dyDescent="0.2">
      <c r="A27" s="42" t="s">
        <v>188</v>
      </c>
      <c r="B2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CB68-EDF4-8845-B446-6683925C0F42}">
  <dimension ref="A1:P46"/>
  <sheetViews>
    <sheetView zoomScale="132" workbookViewId="0">
      <selection activeCell="F13" sqref="F13"/>
    </sheetView>
  </sheetViews>
  <sheetFormatPr baseColWidth="10" defaultRowHeight="16" x14ac:dyDescent="0.2"/>
  <cols>
    <col min="4" max="4" width="13.6640625" style="2" bestFit="1" customWidth="1"/>
    <col min="6" max="6" width="13.83203125" style="2" bestFit="1" customWidth="1"/>
    <col min="7" max="16" width="10.83203125" style="2"/>
  </cols>
  <sheetData>
    <row r="1" spans="1:12" x14ac:dyDescent="0.2">
      <c r="A1" t="s">
        <v>103</v>
      </c>
      <c r="B1" t="s">
        <v>104</v>
      </c>
      <c r="C1" t="s">
        <v>105</v>
      </c>
      <c r="D1" s="2" t="s">
        <v>138</v>
      </c>
      <c r="E1" t="s">
        <v>106</v>
      </c>
      <c r="F1" s="2" t="s">
        <v>107</v>
      </c>
    </row>
    <row r="2" spans="1:12" x14ac:dyDescent="0.2">
      <c r="A2" t="s">
        <v>116</v>
      </c>
      <c r="B2" s="1">
        <v>45658</v>
      </c>
      <c r="C2" s="1">
        <f>EOMONTH(B2,0)</f>
        <v>45688</v>
      </c>
      <c r="D2" s="2">
        <f>WORKDAY(EOMONTH(B2,0)+1,-1)</f>
        <v>45688</v>
      </c>
      <c r="E2">
        <f>NETWORKDAYS(B2,C2,F2:O2)</f>
        <v>20</v>
      </c>
      <c r="F2" s="2">
        <v>45658</v>
      </c>
      <c r="G2" s="2">
        <v>45659</v>
      </c>
      <c r="H2" s="2">
        <v>45677</v>
      </c>
    </row>
    <row r="3" spans="1:12" x14ac:dyDescent="0.2">
      <c r="A3" t="s">
        <v>117</v>
      </c>
      <c r="B3" s="1">
        <v>45689</v>
      </c>
      <c r="C3" s="1">
        <f t="shared" ref="C3:C9" si="0">EOMONTH(B3,0)</f>
        <v>45716</v>
      </c>
      <c r="D3" s="2">
        <f t="shared" ref="D3:D13" si="1">WORKDAY(EOMONTH(B3,0)+1,-1)</f>
        <v>45716</v>
      </c>
      <c r="E3">
        <f t="shared" ref="E3:E13" si="2">NETWORKDAYS(B3,C3,F3:O3)</f>
        <v>20</v>
      </c>
    </row>
    <row r="4" spans="1:12" x14ac:dyDescent="0.2">
      <c r="A4" t="s">
        <v>118</v>
      </c>
      <c r="B4" s="1">
        <v>45717</v>
      </c>
      <c r="C4" s="1">
        <f t="shared" si="0"/>
        <v>45747</v>
      </c>
      <c r="D4" s="2">
        <f t="shared" si="1"/>
        <v>45747</v>
      </c>
      <c r="E4">
        <f t="shared" si="2"/>
        <v>17</v>
      </c>
      <c r="F4" s="2">
        <v>45724</v>
      </c>
      <c r="G4" s="2">
        <v>45736</v>
      </c>
      <c r="H4" s="2">
        <v>45737</v>
      </c>
      <c r="I4" s="2">
        <v>45738</v>
      </c>
      <c r="J4" s="2">
        <v>45739</v>
      </c>
      <c r="K4" s="2">
        <v>45740</v>
      </c>
      <c r="L4" s="2">
        <v>45747</v>
      </c>
    </row>
    <row r="5" spans="1:12" x14ac:dyDescent="0.2">
      <c r="A5" t="s">
        <v>119</v>
      </c>
      <c r="B5" s="1">
        <v>45748</v>
      </c>
      <c r="C5" s="1">
        <f t="shared" si="0"/>
        <v>45777</v>
      </c>
      <c r="D5" s="2">
        <f t="shared" si="1"/>
        <v>45777</v>
      </c>
      <c r="E5">
        <f t="shared" si="2"/>
        <v>21</v>
      </c>
      <c r="F5" s="2">
        <v>45748</v>
      </c>
    </row>
    <row r="6" spans="1:12" x14ac:dyDescent="0.2">
      <c r="A6" t="s">
        <v>120</v>
      </c>
      <c r="B6" s="1">
        <v>45778</v>
      </c>
      <c r="C6" s="1">
        <f t="shared" si="0"/>
        <v>45808</v>
      </c>
      <c r="D6" s="2">
        <f t="shared" si="1"/>
        <v>45807</v>
      </c>
      <c r="E6">
        <f t="shared" si="2"/>
        <v>20</v>
      </c>
      <c r="F6" s="2">
        <v>45786</v>
      </c>
      <c r="G6" s="2">
        <v>45805</v>
      </c>
    </row>
    <row r="7" spans="1:12" x14ac:dyDescent="0.2">
      <c r="A7" t="s">
        <v>121</v>
      </c>
      <c r="B7" s="1">
        <v>45809</v>
      </c>
      <c r="C7" s="1">
        <f t="shared" si="0"/>
        <v>45838</v>
      </c>
      <c r="D7" s="2">
        <f t="shared" si="1"/>
        <v>45838</v>
      </c>
      <c r="E7">
        <f t="shared" si="2"/>
        <v>19</v>
      </c>
      <c r="F7" s="2">
        <v>45823</v>
      </c>
      <c r="G7" s="2">
        <v>45834</v>
      </c>
      <c r="H7" s="2">
        <v>45814</v>
      </c>
      <c r="I7" s="2">
        <v>45815</v>
      </c>
    </row>
    <row r="8" spans="1:12" x14ac:dyDescent="0.2">
      <c r="A8" t="s">
        <v>122</v>
      </c>
      <c r="B8" s="1">
        <v>45839</v>
      </c>
      <c r="C8" s="1">
        <f t="shared" si="0"/>
        <v>45869</v>
      </c>
      <c r="D8" s="2">
        <f t="shared" si="1"/>
        <v>45869</v>
      </c>
      <c r="E8">
        <f t="shared" si="2"/>
        <v>23</v>
      </c>
    </row>
    <row r="9" spans="1:12" x14ac:dyDescent="0.2">
      <c r="A9" t="s">
        <v>123</v>
      </c>
      <c r="B9" s="1">
        <v>45870</v>
      </c>
      <c r="C9" s="1">
        <f t="shared" si="0"/>
        <v>45900</v>
      </c>
      <c r="D9" s="2">
        <f t="shared" si="1"/>
        <v>45898</v>
      </c>
      <c r="E9">
        <f t="shared" si="2"/>
        <v>21</v>
      </c>
    </row>
    <row r="10" spans="1:12" x14ac:dyDescent="0.2">
      <c r="A10" t="s">
        <v>124</v>
      </c>
      <c r="B10" s="1">
        <v>45901</v>
      </c>
      <c r="C10" s="1">
        <f>EOMONTH(B10,0)</f>
        <v>45930</v>
      </c>
      <c r="D10" s="2">
        <f t="shared" si="1"/>
        <v>45930</v>
      </c>
      <c r="E10">
        <f t="shared" si="2"/>
        <v>22</v>
      </c>
    </row>
    <row r="11" spans="1:12" x14ac:dyDescent="0.2">
      <c r="A11" t="s">
        <v>125</v>
      </c>
      <c r="B11" s="1">
        <v>45931</v>
      </c>
      <c r="C11" s="1">
        <f>EOMONTH(B11,0)</f>
        <v>45961</v>
      </c>
      <c r="D11" s="2">
        <f t="shared" si="1"/>
        <v>45961</v>
      </c>
      <c r="E11">
        <f t="shared" si="2"/>
        <v>23</v>
      </c>
      <c r="F11" s="2">
        <v>45948</v>
      </c>
    </row>
    <row r="12" spans="1:12" x14ac:dyDescent="0.2">
      <c r="A12" t="s">
        <v>126</v>
      </c>
      <c r="B12" s="1">
        <v>45962</v>
      </c>
      <c r="C12" s="1">
        <f t="shared" ref="C12:C13" si="3">EOMONTH(B12,0)</f>
        <v>45991</v>
      </c>
      <c r="D12" s="2">
        <f t="shared" si="1"/>
        <v>45989</v>
      </c>
      <c r="E12">
        <f t="shared" si="2"/>
        <v>20</v>
      </c>
      <c r="F12" s="2">
        <v>45969</v>
      </c>
      <c r="G12" s="2">
        <v>45970</v>
      </c>
    </row>
    <row r="13" spans="1:12" x14ac:dyDescent="0.2">
      <c r="A13" t="s">
        <v>127</v>
      </c>
      <c r="B13" s="1">
        <v>45992</v>
      </c>
      <c r="C13" s="1">
        <f t="shared" si="3"/>
        <v>46022</v>
      </c>
      <c r="D13" s="2">
        <f t="shared" si="1"/>
        <v>46022</v>
      </c>
      <c r="E13">
        <f t="shared" si="2"/>
        <v>22</v>
      </c>
      <c r="F13" s="2">
        <v>46022</v>
      </c>
    </row>
    <row r="14" spans="1:12" x14ac:dyDescent="0.2">
      <c r="B14" s="1"/>
    </row>
    <row r="15" spans="1:12" x14ac:dyDescent="0.2">
      <c r="B15" s="1"/>
    </row>
    <row r="16" spans="1:12" x14ac:dyDescent="0.2">
      <c r="B16" s="1"/>
      <c r="D16" s="2" cm="1">
        <f t="array" ref="D16:D46">_xlfn.SEQUENCE(DAY(EOMONTH(B2,0)),,B2,1)</f>
        <v>45658</v>
      </c>
      <c r="F16" s="2" cm="1">
        <f t="array" ref="F16:F35">_xlfn._xlws.FILTER(
  _xlfn.SEQUENCE(DAY(EOMONTH(calendar2!B2,0)),,calendar2!B2,1),
  (WEEKDAY(_xlfn.SEQUENCE(DAY(EOMONTH(calendar2!B2,0)),,calendar2!B2,1),2)&lt;6) *
  (ISNA(MATCH(_xlfn.SEQUENCE(DAY(EOMONTH(calendar2!B2,0)),,calendar2!B2,1),calendar2!F2:H2,0)))
)</f>
        <v>45660</v>
      </c>
    </row>
    <row r="17" spans="4:6" x14ac:dyDescent="0.2">
      <c r="D17" s="2">
        <v>45659</v>
      </c>
      <c r="F17" s="2">
        <v>45663</v>
      </c>
    </row>
    <row r="18" spans="4:6" x14ac:dyDescent="0.2">
      <c r="D18" s="2">
        <v>45660</v>
      </c>
      <c r="F18" s="2">
        <v>45664</v>
      </c>
    </row>
    <row r="19" spans="4:6" x14ac:dyDescent="0.2">
      <c r="D19" s="2">
        <v>45661</v>
      </c>
      <c r="F19" s="2">
        <v>45665</v>
      </c>
    </row>
    <row r="20" spans="4:6" x14ac:dyDescent="0.2">
      <c r="D20" s="2">
        <v>45662</v>
      </c>
      <c r="F20" s="2">
        <v>45666</v>
      </c>
    </row>
    <row r="21" spans="4:6" x14ac:dyDescent="0.2">
      <c r="D21" s="2">
        <v>45663</v>
      </c>
      <c r="F21" s="2">
        <v>45667</v>
      </c>
    </row>
    <row r="22" spans="4:6" x14ac:dyDescent="0.2">
      <c r="D22" s="2">
        <v>45664</v>
      </c>
      <c r="F22" s="2">
        <v>45670</v>
      </c>
    </row>
    <row r="23" spans="4:6" x14ac:dyDescent="0.2">
      <c r="D23" s="2">
        <v>45665</v>
      </c>
      <c r="F23" s="2">
        <v>45671</v>
      </c>
    </row>
    <row r="24" spans="4:6" x14ac:dyDescent="0.2">
      <c r="D24" s="2">
        <v>45666</v>
      </c>
      <c r="F24" s="2">
        <v>45672</v>
      </c>
    </row>
    <row r="25" spans="4:6" x14ac:dyDescent="0.2">
      <c r="D25" s="2">
        <v>45667</v>
      </c>
      <c r="F25" s="2">
        <v>45673</v>
      </c>
    </row>
    <row r="26" spans="4:6" x14ac:dyDescent="0.2">
      <c r="D26" s="2">
        <v>45668</v>
      </c>
      <c r="F26" s="2">
        <v>45674</v>
      </c>
    </row>
    <row r="27" spans="4:6" x14ac:dyDescent="0.2">
      <c r="D27" s="2">
        <v>45669</v>
      </c>
      <c r="F27" s="2">
        <v>45678</v>
      </c>
    </row>
    <row r="28" spans="4:6" x14ac:dyDescent="0.2">
      <c r="D28" s="2">
        <v>45670</v>
      </c>
      <c r="F28" s="2">
        <v>45679</v>
      </c>
    </row>
    <row r="29" spans="4:6" x14ac:dyDescent="0.2">
      <c r="D29" s="2">
        <v>45671</v>
      </c>
      <c r="F29" s="2">
        <v>45680</v>
      </c>
    </row>
    <row r="30" spans="4:6" x14ac:dyDescent="0.2">
      <c r="D30" s="2">
        <v>45672</v>
      </c>
      <c r="F30" s="2">
        <v>45681</v>
      </c>
    </row>
    <row r="31" spans="4:6" x14ac:dyDescent="0.2">
      <c r="D31" s="2">
        <v>45673</v>
      </c>
      <c r="F31" s="2">
        <v>45684</v>
      </c>
    </row>
    <row r="32" spans="4:6" x14ac:dyDescent="0.2">
      <c r="D32" s="2">
        <v>45674</v>
      </c>
      <c r="F32" s="2">
        <v>45685</v>
      </c>
    </row>
    <row r="33" spans="4:6" x14ac:dyDescent="0.2">
      <c r="D33" s="2">
        <v>45675</v>
      </c>
      <c r="F33" s="2">
        <v>45686</v>
      </c>
    </row>
    <row r="34" spans="4:6" x14ac:dyDescent="0.2">
      <c r="D34" s="2">
        <v>45676</v>
      </c>
      <c r="F34" s="2">
        <v>45687</v>
      </c>
    </row>
    <row r="35" spans="4:6" x14ac:dyDescent="0.2">
      <c r="D35" s="2">
        <v>45677</v>
      </c>
      <c r="F35" s="2">
        <v>45688</v>
      </c>
    </row>
    <row r="36" spans="4:6" x14ac:dyDescent="0.2">
      <c r="D36" s="2">
        <v>45678</v>
      </c>
    </row>
    <row r="37" spans="4:6" x14ac:dyDescent="0.2">
      <c r="D37" s="2">
        <v>45679</v>
      </c>
    </row>
    <row r="38" spans="4:6" x14ac:dyDescent="0.2">
      <c r="D38" s="2">
        <v>45680</v>
      </c>
    </row>
    <row r="39" spans="4:6" x14ac:dyDescent="0.2">
      <c r="D39" s="2">
        <v>45681</v>
      </c>
    </row>
    <row r="40" spans="4:6" x14ac:dyDescent="0.2">
      <c r="D40" s="2">
        <v>45682</v>
      </c>
    </row>
    <row r="41" spans="4:6" x14ac:dyDescent="0.2">
      <c r="D41" s="2">
        <v>45683</v>
      </c>
    </row>
    <row r="42" spans="4:6" x14ac:dyDescent="0.2">
      <c r="D42" s="2">
        <v>45684</v>
      </c>
    </row>
    <row r="43" spans="4:6" x14ac:dyDescent="0.2">
      <c r="D43" s="2">
        <v>45685</v>
      </c>
    </row>
    <row r="44" spans="4:6" x14ac:dyDescent="0.2">
      <c r="D44" s="2">
        <v>45686</v>
      </c>
    </row>
    <row r="45" spans="4:6" x14ac:dyDescent="0.2">
      <c r="D45" s="2">
        <v>45687</v>
      </c>
    </row>
    <row r="46" spans="4:6" x14ac:dyDescent="0.2">
      <c r="D46" s="2">
        <v>45688</v>
      </c>
    </row>
  </sheetData>
  <phoneticPr fontId="9" type="noConversion"/>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496DC115-093D-2F44-B1A1-55C5ABF5FE36}">
          <x14:formula1>
            <xm:f>calendar!$A$1:$A$31</xm:f>
          </x14:formula1>
          <xm:sqref>F2:Q2</xm:sqref>
        </x14:dataValidation>
        <x14:dataValidation type="list" allowBlank="1" showInputMessage="1" showErrorMessage="1" xr:uid="{7D685033-3040-AD43-A88F-4B1206EA3381}">
          <x14:formula1>
            <xm:f>calendar!$A$32:$A$59</xm:f>
          </x14:formula1>
          <xm:sqref>F3:Q3</xm:sqref>
        </x14:dataValidation>
        <x14:dataValidation type="list" allowBlank="1" showInputMessage="1" showErrorMessage="1" xr:uid="{98B9AEFC-8D12-6D43-9596-C575036F3BCE}">
          <x14:formula1>
            <xm:f>calendar!$A$60:$A$90</xm:f>
          </x14:formula1>
          <xm:sqref>F4:Q4</xm:sqref>
        </x14:dataValidation>
        <x14:dataValidation type="list" allowBlank="1" showInputMessage="1" showErrorMessage="1" xr:uid="{C0C9B237-3284-C947-BE9A-64A5058A123D}">
          <x14:formula1>
            <xm:f>calendar!$A$91:$A$120</xm:f>
          </x14:formula1>
          <xm:sqref>F5:Q5</xm:sqref>
        </x14:dataValidation>
        <x14:dataValidation type="list" allowBlank="1" showInputMessage="1" showErrorMessage="1" xr:uid="{92D08318-039D-7F4C-9C60-B646304F6AE1}">
          <x14:formula1>
            <xm:f>calendar!$A$121:$A$151</xm:f>
          </x14:formula1>
          <xm:sqref>F6:Q6</xm:sqref>
        </x14:dataValidation>
        <x14:dataValidation type="list" allowBlank="1" showInputMessage="1" showErrorMessage="1" xr:uid="{BB09FDD3-7586-3345-966D-AB9FD2A674E1}">
          <x14:formula1>
            <xm:f>calendar!$A$152:$A$181</xm:f>
          </x14:formula1>
          <xm:sqref>F7:Q7</xm:sqref>
        </x14:dataValidation>
        <x14:dataValidation type="list" allowBlank="1" showInputMessage="1" showErrorMessage="1" xr:uid="{B6434D20-41D0-9E4B-81F1-AD120B21134E}">
          <x14:formula1>
            <xm:f>calendar!$A$182:$A$212</xm:f>
          </x14:formula1>
          <xm:sqref>F8:Q8</xm:sqref>
        </x14:dataValidation>
        <x14:dataValidation type="list" allowBlank="1" showInputMessage="1" showErrorMessage="1" xr:uid="{D7FB06A1-C424-CD42-9D89-AAD1DCABEC2F}">
          <x14:formula1>
            <xm:f>calendar!$A$213:$A$243</xm:f>
          </x14:formula1>
          <xm:sqref>F9:Q9</xm:sqref>
        </x14:dataValidation>
        <x14:dataValidation type="list" allowBlank="1" showInputMessage="1" showErrorMessage="1" xr:uid="{36E1F8A6-0B80-5D42-9757-B71AD6A1CF34}">
          <x14:formula1>
            <xm:f>calendar!$A$244:$A$273</xm:f>
          </x14:formula1>
          <xm:sqref>F10:R10</xm:sqref>
        </x14:dataValidation>
        <x14:dataValidation type="list" allowBlank="1" showInputMessage="1" showErrorMessage="1" xr:uid="{BD88CEB4-D363-D142-916C-F9DF94E9FE02}">
          <x14:formula1>
            <xm:f>calendar!$A$274:$A$304</xm:f>
          </x14:formula1>
          <xm:sqref>F11:P11</xm:sqref>
        </x14:dataValidation>
        <x14:dataValidation type="list" allowBlank="1" showInputMessage="1" showErrorMessage="1" xr:uid="{0CE182DD-F798-2143-8543-388760B48132}">
          <x14:formula1>
            <xm:f>calendar!$A$305:$A$334</xm:f>
          </x14:formula1>
          <xm:sqref>F12:R12</xm:sqref>
        </x14:dataValidation>
        <x14:dataValidation type="list" allowBlank="1" showInputMessage="1" showErrorMessage="1" xr:uid="{0D502C5A-D0C3-FC4A-8CD8-164BA8C914FE}">
          <x14:formula1>
            <xm:f>calendar!$A$335:$A$365</xm:f>
          </x14:formula1>
          <xm:sqref>F13:Q13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DFE02-C168-FA4C-A7E5-26AE7CA7F66D}">
  <dimension ref="A1:F365"/>
  <sheetViews>
    <sheetView zoomScale="75" workbookViewId="0">
      <selection activeCell="A21" sqref="A21:B27"/>
    </sheetView>
  </sheetViews>
  <sheetFormatPr baseColWidth="10" defaultRowHeight="16" x14ac:dyDescent="0.2"/>
  <cols>
    <col min="1" max="1" width="16.83203125" customWidth="1"/>
    <col min="5" max="5" width="11.6640625" style="2" bestFit="1" customWidth="1"/>
  </cols>
  <sheetData>
    <row r="1" spans="1:6" x14ac:dyDescent="0.2">
      <c r="A1" s="1">
        <v>45658</v>
      </c>
      <c r="C1" t="s">
        <v>128</v>
      </c>
      <c r="D1" cm="1">
        <f t="array" ref="D1:D20">DAY(_xlfn._xlws.FILTER(
  _xlfn.SEQUENCE(DAY(EOMONTH(calendar2!B2,0)),,calendar2!B2,1),
  (WEEKDAY(_xlfn.SEQUENCE(DAY(EOMONTH(calendar2!B2,0)),,calendar2!B2,1),2)&lt;6) *
  (ISNA(MATCH(_xlfn.SEQUENCE(DAY(EOMONTH(calendar2!B2,0)),,calendar2!B2,1),calendar2!F2:H2,0)))
))</f>
        <v>3</v>
      </c>
      <c r="E1" s="2" cm="1">
        <f t="array" ref="E1:E20">_xlfn._xlws.FILTER(
  _xlfn.SEQUENCE(DAY(EOMONTH(calendar2!B2,0)),,calendar2!B2,1),
  (WEEKDAY(_xlfn.SEQUENCE(DAY(EOMONTH(calendar2!B2,0)),,calendar2!B2,1),2)&lt;6) *
  (ISNA(MATCH(_xlfn.SEQUENCE(DAY(EOMONTH(calendar2!B2,0)),,calendar2!B2,1),calendar2!F2:H2,0)))
)</f>
        <v>45660</v>
      </c>
      <c r="F1" t="str">
        <f>TEXT(E1,"ddd")</f>
        <v>Fri</v>
      </c>
    </row>
    <row r="2" spans="1:6" x14ac:dyDescent="0.2">
      <c r="A2" s="1">
        <v>45659</v>
      </c>
      <c r="C2" t="s">
        <v>128</v>
      </c>
      <c r="D2">
        <v>6</v>
      </c>
      <c r="E2" s="2">
        <v>45663</v>
      </c>
      <c r="F2" t="str">
        <f t="shared" ref="F2:F65" si="0">TEXT(E2,"ddd")</f>
        <v>Mon</v>
      </c>
    </row>
    <row r="3" spans="1:6" x14ac:dyDescent="0.2">
      <c r="A3" s="1">
        <v>45660</v>
      </c>
      <c r="C3" t="s">
        <v>128</v>
      </c>
      <c r="D3">
        <v>7</v>
      </c>
      <c r="E3" s="2">
        <v>45664</v>
      </c>
      <c r="F3" t="str">
        <f t="shared" si="0"/>
        <v>Tue</v>
      </c>
    </row>
    <row r="4" spans="1:6" x14ac:dyDescent="0.2">
      <c r="A4" s="1">
        <v>45661</v>
      </c>
      <c r="C4" t="s">
        <v>128</v>
      </c>
      <c r="D4">
        <v>8</v>
      </c>
      <c r="E4" s="2">
        <v>45665</v>
      </c>
      <c r="F4" t="str">
        <f t="shared" si="0"/>
        <v>Wed</v>
      </c>
    </row>
    <row r="5" spans="1:6" x14ac:dyDescent="0.2">
      <c r="A5" s="1">
        <v>45662</v>
      </c>
      <c r="C5" t="s">
        <v>128</v>
      </c>
      <c r="D5">
        <v>9</v>
      </c>
      <c r="E5" s="2">
        <v>45666</v>
      </c>
      <c r="F5" t="str">
        <f t="shared" si="0"/>
        <v>Thu</v>
      </c>
    </row>
    <row r="6" spans="1:6" x14ac:dyDescent="0.2">
      <c r="A6" s="1">
        <v>45663</v>
      </c>
      <c r="C6" t="s">
        <v>128</v>
      </c>
      <c r="D6">
        <v>10</v>
      </c>
      <c r="E6" s="2">
        <v>45667</v>
      </c>
      <c r="F6" t="str">
        <f t="shared" si="0"/>
        <v>Fri</v>
      </c>
    </row>
    <row r="7" spans="1:6" x14ac:dyDescent="0.2">
      <c r="A7" s="1">
        <v>45664</v>
      </c>
      <c r="C7" t="s">
        <v>128</v>
      </c>
      <c r="D7">
        <v>13</v>
      </c>
      <c r="E7" s="2">
        <v>45670</v>
      </c>
      <c r="F7" t="str">
        <f t="shared" si="0"/>
        <v>Mon</v>
      </c>
    </row>
    <row r="8" spans="1:6" x14ac:dyDescent="0.2">
      <c r="A8" s="1">
        <v>45665</v>
      </c>
      <c r="C8" t="s">
        <v>128</v>
      </c>
      <c r="D8">
        <v>14</v>
      </c>
      <c r="E8" s="2">
        <v>45671</v>
      </c>
      <c r="F8" t="str">
        <f t="shared" si="0"/>
        <v>Tue</v>
      </c>
    </row>
    <row r="9" spans="1:6" x14ac:dyDescent="0.2">
      <c r="A9" s="1">
        <v>45666</v>
      </c>
      <c r="C9" t="s">
        <v>128</v>
      </c>
      <c r="D9">
        <v>15</v>
      </c>
      <c r="E9" s="2">
        <v>45672</v>
      </c>
      <c r="F9" t="str">
        <f t="shared" si="0"/>
        <v>Wed</v>
      </c>
    </row>
    <row r="10" spans="1:6" x14ac:dyDescent="0.2">
      <c r="A10" s="1">
        <v>45667</v>
      </c>
      <c r="C10" t="s">
        <v>128</v>
      </c>
      <c r="D10">
        <v>16</v>
      </c>
      <c r="E10" s="2">
        <v>45673</v>
      </c>
      <c r="F10" t="str">
        <f t="shared" si="0"/>
        <v>Thu</v>
      </c>
    </row>
    <row r="11" spans="1:6" x14ac:dyDescent="0.2">
      <c r="A11" s="1">
        <v>45668</v>
      </c>
      <c r="C11" t="s">
        <v>128</v>
      </c>
      <c r="D11">
        <v>17</v>
      </c>
      <c r="E11" s="2">
        <v>45674</v>
      </c>
      <c r="F11" t="str">
        <f t="shared" si="0"/>
        <v>Fri</v>
      </c>
    </row>
    <row r="12" spans="1:6" x14ac:dyDescent="0.2">
      <c r="A12" s="1">
        <v>45669</v>
      </c>
      <c r="C12" t="s">
        <v>128</v>
      </c>
      <c r="D12">
        <v>21</v>
      </c>
      <c r="E12" s="2">
        <v>45678</v>
      </c>
      <c r="F12" t="str">
        <f t="shared" si="0"/>
        <v>Tue</v>
      </c>
    </row>
    <row r="13" spans="1:6" x14ac:dyDescent="0.2">
      <c r="A13" s="1">
        <v>45670</v>
      </c>
      <c r="C13" t="s">
        <v>128</v>
      </c>
      <c r="D13">
        <v>22</v>
      </c>
      <c r="E13" s="2">
        <v>45679</v>
      </c>
      <c r="F13" t="str">
        <f t="shared" si="0"/>
        <v>Wed</v>
      </c>
    </row>
    <row r="14" spans="1:6" x14ac:dyDescent="0.2">
      <c r="A14" s="1">
        <v>45671</v>
      </c>
      <c r="C14" t="s">
        <v>128</v>
      </c>
      <c r="D14">
        <v>23</v>
      </c>
      <c r="E14" s="2">
        <v>45680</v>
      </c>
      <c r="F14" t="str">
        <f t="shared" si="0"/>
        <v>Thu</v>
      </c>
    </row>
    <row r="15" spans="1:6" x14ac:dyDescent="0.2">
      <c r="A15" s="1">
        <v>45672</v>
      </c>
      <c r="C15" t="s">
        <v>128</v>
      </c>
      <c r="D15">
        <v>24</v>
      </c>
      <c r="E15" s="2">
        <v>45681</v>
      </c>
      <c r="F15" t="str">
        <f t="shared" si="0"/>
        <v>Fri</v>
      </c>
    </row>
    <row r="16" spans="1:6" x14ac:dyDescent="0.2">
      <c r="A16" s="1">
        <v>45673</v>
      </c>
      <c r="C16" t="s">
        <v>128</v>
      </c>
      <c r="D16">
        <v>27</v>
      </c>
      <c r="E16" s="2">
        <v>45684</v>
      </c>
      <c r="F16" t="str">
        <f t="shared" si="0"/>
        <v>Mon</v>
      </c>
    </row>
    <row r="17" spans="1:6" x14ac:dyDescent="0.2">
      <c r="A17" s="1">
        <v>45674</v>
      </c>
      <c r="C17" t="s">
        <v>128</v>
      </c>
      <c r="D17">
        <v>28</v>
      </c>
      <c r="E17" s="2">
        <v>45685</v>
      </c>
      <c r="F17" t="str">
        <f t="shared" si="0"/>
        <v>Tue</v>
      </c>
    </row>
    <row r="18" spans="1:6" x14ac:dyDescent="0.2">
      <c r="A18" s="1">
        <v>45675</v>
      </c>
      <c r="C18" t="s">
        <v>128</v>
      </c>
      <c r="D18">
        <v>29</v>
      </c>
      <c r="E18" s="2">
        <v>45686</v>
      </c>
      <c r="F18" t="str">
        <f t="shared" si="0"/>
        <v>Wed</v>
      </c>
    </row>
    <row r="19" spans="1:6" x14ac:dyDescent="0.2">
      <c r="A19" s="1">
        <v>45676</v>
      </c>
      <c r="C19" t="s">
        <v>128</v>
      </c>
      <c r="D19">
        <v>30</v>
      </c>
      <c r="E19" s="2">
        <v>45687</v>
      </c>
      <c r="F19" t="str">
        <f t="shared" si="0"/>
        <v>Thu</v>
      </c>
    </row>
    <row r="20" spans="1:6" x14ac:dyDescent="0.2">
      <c r="A20" s="1">
        <v>45677</v>
      </c>
      <c r="C20" t="s">
        <v>128</v>
      </c>
      <c r="D20">
        <v>31</v>
      </c>
      <c r="E20" s="2">
        <v>45688</v>
      </c>
      <c r="F20" t="str">
        <f t="shared" si="0"/>
        <v>Fri</v>
      </c>
    </row>
    <row r="21" spans="1:6" x14ac:dyDescent="0.2">
      <c r="A21" s="1">
        <v>45678</v>
      </c>
      <c r="C21" t="s">
        <v>129</v>
      </c>
      <c r="D21" cm="1">
        <f t="array" ref="D21:D40">DAY(_xlfn._xlws.FILTER(
  _xlfn.SEQUENCE(DAY(EOMONTH(calendar2!B3,0)),,calendar2!B3,1),
  (WEEKDAY(_xlfn.SEQUENCE(DAY(EOMONTH(calendar2!B3,0)),,calendar2!B3,1),2)&lt;6) *
  (ISNA(MATCH(_xlfn.SEQUENCE(DAY(EOMONTH(calendar2!B3,0)),,calendar2!B3,1),calendar2!F3:N3,0)))
))</f>
        <v>3</v>
      </c>
      <c r="E21" s="2" cm="1">
        <f t="array" ref="E21:E40">_xlfn._xlws.FILTER(
_xlfn.SEQUENCE(DAY(EOMONTH(calendar2!B3,0)),,calendar2!B3,1),
(WEEKDAY(_xlfn.SEQUENCE(DAY(EOMONTH(calendar2!B3,0)),,calendar2!B3,1),2)&lt;6)*
(ISNA(MATCH(_xlfn.SEQUENCE(DAY(EOMONTH(calendar2!B3,0)),,calendar2!B3,1),calendar2!F3:N3,0)))
)</f>
        <v>45691</v>
      </c>
      <c r="F21" t="str">
        <f t="shared" si="0"/>
        <v>Mon</v>
      </c>
    </row>
    <row r="22" spans="1:6" x14ac:dyDescent="0.2">
      <c r="A22" s="1">
        <v>45679</v>
      </c>
      <c r="C22" t="s">
        <v>129</v>
      </c>
      <c r="D22">
        <v>4</v>
      </c>
      <c r="E22" s="2">
        <v>45692</v>
      </c>
      <c r="F22" t="str">
        <f t="shared" si="0"/>
        <v>Tue</v>
      </c>
    </row>
    <row r="23" spans="1:6" x14ac:dyDescent="0.2">
      <c r="A23" s="1">
        <v>45680</v>
      </c>
      <c r="C23" t="s">
        <v>129</v>
      </c>
      <c r="D23">
        <v>5</v>
      </c>
      <c r="E23" s="2">
        <v>45693</v>
      </c>
      <c r="F23" t="str">
        <f t="shared" si="0"/>
        <v>Wed</v>
      </c>
    </row>
    <row r="24" spans="1:6" x14ac:dyDescent="0.2">
      <c r="A24" s="1">
        <v>45681</v>
      </c>
      <c r="C24" t="s">
        <v>129</v>
      </c>
      <c r="D24">
        <v>6</v>
      </c>
      <c r="E24" s="2">
        <v>45694</v>
      </c>
      <c r="F24" t="str">
        <f t="shared" si="0"/>
        <v>Thu</v>
      </c>
    </row>
    <row r="25" spans="1:6" x14ac:dyDescent="0.2">
      <c r="A25" s="1">
        <v>45682</v>
      </c>
      <c r="C25" t="s">
        <v>129</v>
      </c>
      <c r="D25">
        <v>7</v>
      </c>
      <c r="E25" s="2">
        <v>45695</v>
      </c>
      <c r="F25" t="str">
        <f t="shared" si="0"/>
        <v>Fri</v>
      </c>
    </row>
    <row r="26" spans="1:6" x14ac:dyDescent="0.2">
      <c r="A26" s="1">
        <v>45683</v>
      </c>
      <c r="C26" t="s">
        <v>129</v>
      </c>
      <c r="D26">
        <v>10</v>
      </c>
      <c r="E26" s="2">
        <v>45698</v>
      </c>
      <c r="F26" t="str">
        <f t="shared" si="0"/>
        <v>Mon</v>
      </c>
    </row>
    <row r="27" spans="1:6" x14ac:dyDescent="0.2">
      <c r="A27" s="1">
        <v>45684</v>
      </c>
      <c r="C27" t="s">
        <v>129</v>
      </c>
      <c r="D27">
        <v>11</v>
      </c>
      <c r="E27" s="2">
        <v>45699</v>
      </c>
      <c r="F27" t="str">
        <f t="shared" si="0"/>
        <v>Tue</v>
      </c>
    </row>
    <row r="28" spans="1:6" x14ac:dyDescent="0.2">
      <c r="A28" s="1">
        <v>45685</v>
      </c>
      <c r="C28" t="s">
        <v>129</v>
      </c>
      <c r="D28">
        <v>12</v>
      </c>
      <c r="E28" s="2">
        <v>45700</v>
      </c>
      <c r="F28" t="str">
        <f t="shared" si="0"/>
        <v>Wed</v>
      </c>
    </row>
    <row r="29" spans="1:6" x14ac:dyDescent="0.2">
      <c r="A29" s="1">
        <v>45686</v>
      </c>
      <c r="C29" t="s">
        <v>129</v>
      </c>
      <c r="D29">
        <v>13</v>
      </c>
      <c r="E29" s="2">
        <v>45701</v>
      </c>
      <c r="F29" t="str">
        <f t="shared" si="0"/>
        <v>Thu</v>
      </c>
    </row>
    <row r="30" spans="1:6" x14ac:dyDescent="0.2">
      <c r="A30" s="1">
        <v>45687</v>
      </c>
      <c r="C30" t="s">
        <v>129</v>
      </c>
      <c r="D30">
        <v>14</v>
      </c>
      <c r="E30" s="2">
        <v>45702</v>
      </c>
      <c r="F30" t="str">
        <f t="shared" si="0"/>
        <v>Fri</v>
      </c>
    </row>
    <row r="31" spans="1:6" x14ac:dyDescent="0.2">
      <c r="A31" s="1">
        <v>45688</v>
      </c>
      <c r="C31" t="s">
        <v>129</v>
      </c>
      <c r="D31">
        <v>17</v>
      </c>
      <c r="E31" s="2">
        <v>45705</v>
      </c>
      <c r="F31" t="str">
        <f t="shared" si="0"/>
        <v>Mon</v>
      </c>
    </row>
    <row r="32" spans="1:6" x14ac:dyDescent="0.2">
      <c r="A32" s="1">
        <v>45689</v>
      </c>
      <c r="C32" t="s">
        <v>129</v>
      </c>
      <c r="D32">
        <v>18</v>
      </c>
      <c r="E32" s="2">
        <v>45706</v>
      </c>
      <c r="F32" t="str">
        <f t="shared" si="0"/>
        <v>Tue</v>
      </c>
    </row>
    <row r="33" spans="1:6" x14ac:dyDescent="0.2">
      <c r="A33" s="1">
        <v>45690</v>
      </c>
      <c r="C33" t="s">
        <v>129</v>
      </c>
      <c r="D33">
        <v>19</v>
      </c>
      <c r="E33" s="2">
        <v>45707</v>
      </c>
      <c r="F33" t="str">
        <f t="shared" si="0"/>
        <v>Wed</v>
      </c>
    </row>
    <row r="34" spans="1:6" x14ac:dyDescent="0.2">
      <c r="A34" s="1">
        <v>45691</v>
      </c>
      <c r="C34" t="s">
        <v>129</v>
      </c>
      <c r="D34">
        <v>20</v>
      </c>
      <c r="E34" s="2">
        <v>45708</v>
      </c>
      <c r="F34" t="str">
        <f t="shared" si="0"/>
        <v>Thu</v>
      </c>
    </row>
    <row r="35" spans="1:6" x14ac:dyDescent="0.2">
      <c r="A35" s="1">
        <v>45692</v>
      </c>
      <c r="C35" t="s">
        <v>129</v>
      </c>
      <c r="D35">
        <v>21</v>
      </c>
      <c r="E35" s="2">
        <v>45709</v>
      </c>
      <c r="F35" t="str">
        <f t="shared" si="0"/>
        <v>Fri</v>
      </c>
    </row>
    <row r="36" spans="1:6" x14ac:dyDescent="0.2">
      <c r="A36" s="1">
        <v>45693</v>
      </c>
      <c r="C36" t="s">
        <v>129</v>
      </c>
      <c r="D36">
        <v>24</v>
      </c>
      <c r="E36" s="2">
        <v>45712</v>
      </c>
      <c r="F36" t="str">
        <f t="shared" si="0"/>
        <v>Mon</v>
      </c>
    </row>
    <row r="37" spans="1:6" x14ac:dyDescent="0.2">
      <c r="A37" s="1">
        <v>45694</v>
      </c>
      <c r="C37" t="s">
        <v>129</v>
      </c>
      <c r="D37">
        <v>25</v>
      </c>
      <c r="E37" s="2">
        <v>45713</v>
      </c>
      <c r="F37" t="str">
        <f t="shared" si="0"/>
        <v>Tue</v>
      </c>
    </row>
    <row r="38" spans="1:6" x14ac:dyDescent="0.2">
      <c r="A38" s="1">
        <v>45695</v>
      </c>
      <c r="C38" t="s">
        <v>129</v>
      </c>
      <c r="D38">
        <v>26</v>
      </c>
      <c r="E38" s="2">
        <v>45714</v>
      </c>
      <c r="F38" t="str">
        <f t="shared" si="0"/>
        <v>Wed</v>
      </c>
    </row>
    <row r="39" spans="1:6" x14ac:dyDescent="0.2">
      <c r="A39" s="1">
        <v>45696</v>
      </c>
      <c r="C39" t="s">
        <v>129</v>
      </c>
      <c r="D39">
        <v>27</v>
      </c>
      <c r="E39" s="2">
        <v>45715</v>
      </c>
      <c r="F39" t="str">
        <f t="shared" si="0"/>
        <v>Thu</v>
      </c>
    </row>
    <row r="40" spans="1:6" x14ac:dyDescent="0.2">
      <c r="A40" s="1">
        <v>45697</v>
      </c>
      <c r="C40" t="s">
        <v>129</v>
      </c>
      <c r="D40">
        <v>28</v>
      </c>
      <c r="E40" s="2">
        <v>45716</v>
      </c>
      <c r="F40" t="str">
        <f t="shared" si="0"/>
        <v>Fri</v>
      </c>
    </row>
    <row r="41" spans="1:6" x14ac:dyDescent="0.2">
      <c r="A41" s="1">
        <v>45698</v>
      </c>
      <c r="C41" t="s">
        <v>130</v>
      </c>
      <c r="D41" cm="1">
        <f t="array" ref="D41:D57">DAY(_xlfn._xlws.FILTER(
  _xlfn.SEQUENCE(DAY(EOMONTH(calendar2!B4,0)),,calendar2!B4,1),
  (WEEKDAY(_xlfn.SEQUENCE(DAY(EOMONTH(calendar2!B4,0)),,calendar2!B4,1),2)&lt;6) *
  (ISNA(MATCH(_xlfn.SEQUENCE(DAY(EOMONTH(calendar2!B4,0)),,calendar2!B4,1),calendar2!F4:N4,0)))
))</f>
        <v>3</v>
      </c>
      <c r="E41" s="2" cm="1">
        <f t="array" ref="E41:E57">(_xlfn._xlws.FILTER(
  _xlfn.SEQUENCE(DAY(EOMONTH(calendar2!B4,0)),,calendar2!B4,1),
  (WEEKDAY(_xlfn.SEQUENCE(DAY(EOMONTH(calendar2!B4,0)),,calendar2!B4,1),2)&lt;6) *
  (ISNA(MATCH(_xlfn.SEQUENCE(DAY(EOMONTH(calendar2!B4,0)),,calendar2!B4,1),calendar2!F4:N4,0)))
))</f>
        <v>45719</v>
      </c>
      <c r="F41" t="str">
        <f t="shared" si="0"/>
        <v>Mon</v>
      </c>
    </row>
    <row r="42" spans="1:6" x14ac:dyDescent="0.2">
      <c r="A42" s="1">
        <v>45699</v>
      </c>
      <c r="C42" t="s">
        <v>130</v>
      </c>
      <c r="D42">
        <v>4</v>
      </c>
      <c r="E42" s="2">
        <v>45720</v>
      </c>
      <c r="F42" t="str">
        <f t="shared" si="0"/>
        <v>Tue</v>
      </c>
    </row>
    <row r="43" spans="1:6" x14ac:dyDescent="0.2">
      <c r="A43" s="1">
        <v>45700</v>
      </c>
      <c r="C43" t="s">
        <v>130</v>
      </c>
      <c r="D43">
        <v>5</v>
      </c>
      <c r="E43" s="2">
        <v>45721</v>
      </c>
      <c r="F43" t="str">
        <f t="shared" si="0"/>
        <v>Wed</v>
      </c>
    </row>
    <row r="44" spans="1:6" x14ac:dyDescent="0.2">
      <c r="A44" s="1">
        <v>45701</v>
      </c>
      <c r="C44" t="s">
        <v>130</v>
      </c>
      <c r="D44">
        <v>6</v>
      </c>
      <c r="E44" s="2">
        <v>45722</v>
      </c>
      <c r="F44" t="str">
        <f t="shared" si="0"/>
        <v>Thu</v>
      </c>
    </row>
    <row r="45" spans="1:6" x14ac:dyDescent="0.2">
      <c r="A45" s="1">
        <v>45702</v>
      </c>
      <c r="C45" t="s">
        <v>130</v>
      </c>
      <c r="D45">
        <v>7</v>
      </c>
      <c r="E45" s="2">
        <v>45723</v>
      </c>
      <c r="F45" t="str">
        <f t="shared" si="0"/>
        <v>Fri</v>
      </c>
    </row>
    <row r="46" spans="1:6" x14ac:dyDescent="0.2">
      <c r="A46" s="1">
        <v>45703</v>
      </c>
      <c r="C46" t="s">
        <v>130</v>
      </c>
      <c r="D46">
        <v>10</v>
      </c>
      <c r="E46" s="2">
        <v>45726</v>
      </c>
      <c r="F46" t="str">
        <f t="shared" si="0"/>
        <v>Mon</v>
      </c>
    </row>
    <row r="47" spans="1:6" x14ac:dyDescent="0.2">
      <c r="A47" s="1">
        <v>45704</v>
      </c>
      <c r="C47" t="s">
        <v>130</v>
      </c>
      <c r="D47">
        <v>11</v>
      </c>
      <c r="E47" s="2">
        <v>45727</v>
      </c>
      <c r="F47" t="str">
        <f t="shared" si="0"/>
        <v>Tue</v>
      </c>
    </row>
    <row r="48" spans="1:6" x14ac:dyDescent="0.2">
      <c r="A48" s="1">
        <v>45705</v>
      </c>
      <c r="C48" t="s">
        <v>130</v>
      </c>
      <c r="D48">
        <v>12</v>
      </c>
      <c r="E48" s="2">
        <v>45728</v>
      </c>
      <c r="F48" t="str">
        <f t="shared" si="0"/>
        <v>Wed</v>
      </c>
    </row>
    <row r="49" spans="1:6" x14ac:dyDescent="0.2">
      <c r="A49" s="1">
        <v>45706</v>
      </c>
      <c r="C49" t="s">
        <v>130</v>
      </c>
      <c r="D49">
        <v>13</v>
      </c>
      <c r="E49" s="2">
        <v>45729</v>
      </c>
      <c r="F49" t="str">
        <f t="shared" si="0"/>
        <v>Thu</v>
      </c>
    </row>
    <row r="50" spans="1:6" x14ac:dyDescent="0.2">
      <c r="A50" s="1">
        <v>45707</v>
      </c>
      <c r="C50" t="s">
        <v>130</v>
      </c>
      <c r="D50">
        <v>14</v>
      </c>
      <c r="E50" s="2">
        <v>45730</v>
      </c>
      <c r="F50" t="str">
        <f t="shared" si="0"/>
        <v>Fri</v>
      </c>
    </row>
    <row r="51" spans="1:6" x14ac:dyDescent="0.2">
      <c r="A51" s="1">
        <v>45708</v>
      </c>
      <c r="C51" t="s">
        <v>130</v>
      </c>
      <c r="D51">
        <v>17</v>
      </c>
      <c r="E51" s="2">
        <v>45733</v>
      </c>
      <c r="F51" t="str">
        <f t="shared" si="0"/>
        <v>Mon</v>
      </c>
    </row>
    <row r="52" spans="1:6" x14ac:dyDescent="0.2">
      <c r="A52" s="1">
        <v>45709</v>
      </c>
      <c r="C52" t="s">
        <v>130</v>
      </c>
      <c r="D52">
        <v>18</v>
      </c>
      <c r="E52" s="2">
        <v>45734</v>
      </c>
      <c r="F52" t="str">
        <f t="shared" si="0"/>
        <v>Tue</v>
      </c>
    </row>
    <row r="53" spans="1:6" x14ac:dyDescent="0.2">
      <c r="A53" s="1">
        <v>45710</v>
      </c>
      <c r="C53" t="s">
        <v>130</v>
      </c>
      <c r="D53">
        <v>19</v>
      </c>
      <c r="E53" s="2">
        <v>45735</v>
      </c>
      <c r="F53" t="str">
        <f t="shared" si="0"/>
        <v>Wed</v>
      </c>
    </row>
    <row r="54" spans="1:6" x14ac:dyDescent="0.2">
      <c r="A54" s="1">
        <v>45711</v>
      </c>
      <c r="C54" t="s">
        <v>130</v>
      </c>
      <c r="D54">
        <v>25</v>
      </c>
      <c r="E54" s="2">
        <v>45741</v>
      </c>
      <c r="F54" t="str">
        <f t="shared" si="0"/>
        <v>Tue</v>
      </c>
    </row>
    <row r="55" spans="1:6" x14ac:dyDescent="0.2">
      <c r="A55" s="1">
        <v>45712</v>
      </c>
      <c r="C55" t="s">
        <v>130</v>
      </c>
      <c r="D55">
        <v>26</v>
      </c>
      <c r="E55" s="2">
        <v>45742</v>
      </c>
      <c r="F55" t="str">
        <f t="shared" si="0"/>
        <v>Wed</v>
      </c>
    </row>
    <row r="56" spans="1:6" x14ac:dyDescent="0.2">
      <c r="A56" s="1">
        <v>45713</v>
      </c>
      <c r="C56" t="s">
        <v>130</v>
      </c>
      <c r="D56">
        <v>27</v>
      </c>
      <c r="E56" s="2">
        <v>45743</v>
      </c>
      <c r="F56" t="str">
        <f t="shared" si="0"/>
        <v>Thu</v>
      </c>
    </row>
    <row r="57" spans="1:6" x14ac:dyDescent="0.2">
      <c r="A57" s="1">
        <v>45714</v>
      </c>
      <c r="C57" t="s">
        <v>130</v>
      </c>
      <c r="D57">
        <v>28</v>
      </c>
      <c r="E57" s="2">
        <v>45744</v>
      </c>
      <c r="F57" t="str">
        <f t="shared" si="0"/>
        <v>Fri</v>
      </c>
    </row>
    <row r="58" spans="1:6" x14ac:dyDescent="0.2">
      <c r="A58" s="1">
        <v>45715</v>
      </c>
      <c r="C58" t="s">
        <v>131</v>
      </c>
      <c r="D58" cm="1">
        <f t="array" ref="D58:D78">DAY(_xlfn._xlws.FILTER(
  _xlfn.SEQUENCE(DAY(EOMONTH(calendar2!B5,0)),,calendar2!B5,1),
  (WEEKDAY(_xlfn.SEQUENCE(DAY(EOMONTH(calendar2!B5,0)),,calendar2!B5,1),2)&lt;6) *
  (ISNA(MATCH(_xlfn.SEQUENCE(DAY(EOMONTH(calendar2!B5,0)),,calendar2!B5,1),calendar2!F5:N5,0)))
))</f>
        <v>2</v>
      </c>
      <c r="E58" s="2" cm="1">
        <f t="array" ref="E58:E78">_xlfn._xlws.FILTER(
  _xlfn.SEQUENCE(DAY(EOMONTH(calendar2!B5,0)),,calendar2!B5,1),
  (WEEKDAY(_xlfn.SEQUENCE(DAY(EOMONTH(calendar2!B5,0)),,calendar2!B5,1),2)&lt;6) *
  (ISNA(MATCH(_xlfn.SEQUENCE(DAY(EOMONTH(calendar2!B5,0)),,calendar2!B5,1),calendar2!F5:N5,0)))
)</f>
        <v>45749</v>
      </c>
      <c r="F58" t="str">
        <f t="shared" si="0"/>
        <v>Wed</v>
      </c>
    </row>
    <row r="59" spans="1:6" x14ac:dyDescent="0.2">
      <c r="A59" s="1">
        <v>45716</v>
      </c>
      <c r="C59" t="s">
        <v>131</v>
      </c>
      <c r="D59">
        <v>3</v>
      </c>
      <c r="E59" s="2">
        <v>45750</v>
      </c>
      <c r="F59" t="str">
        <f t="shared" si="0"/>
        <v>Thu</v>
      </c>
    </row>
    <row r="60" spans="1:6" x14ac:dyDescent="0.2">
      <c r="A60" s="1">
        <v>45717</v>
      </c>
      <c r="C60" t="s">
        <v>131</v>
      </c>
      <c r="D60">
        <v>4</v>
      </c>
      <c r="E60" s="2">
        <v>45751</v>
      </c>
      <c r="F60" t="str">
        <f t="shared" si="0"/>
        <v>Fri</v>
      </c>
    </row>
    <row r="61" spans="1:6" x14ac:dyDescent="0.2">
      <c r="A61" s="1">
        <v>45718</v>
      </c>
      <c r="C61" t="s">
        <v>131</v>
      </c>
      <c r="D61">
        <v>7</v>
      </c>
      <c r="E61" s="2">
        <v>45754</v>
      </c>
      <c r="F61" t="str">
        <f t="shared" si="0"/>
        <v>Mon</v>
      </c>
    </row>
    <row r="62" spans="1:6" x14ac:dyDescent="0.2">
      <c r="A62" s="1">
        <v>45719</v>
      </c>
      <c r="C62" t="s">
        <v>131</v>
      </c>
      <c r="D62">
        <v>8</v>
      </c>
      <c r="E62" s="2">
        <v>45755</v>
      </c>
      <c r="F62" t="str">
        <f t="shared" si="0"/>
        <v>Tue</v>
      </c>
    </row>
    <row r="63" spans="1:6" x14ac:dyDescent="0.2">
      <c r="A63" s="1">
        <v>45720</v>
      </c>
      <c r="C63" t="s">
        <v>131</v>
      </c>
      <c r="D63">
        <v>9</v>
      </c>
      <c r="E63" s="2">
        <v>45756</v>
      </c>
      <c r="F63" t="str">
        <f t="shared" si="0"/>
        <v>Wed</v>
      </c>
    </row>
    <row r="64" spans="1:6" x14ac:dyDescent="0.2">
      <c r="A64" s="1">
        <v>45721</v>
      </c>
      <c r="C64" t="s">
        <v>131</v>
      </c>
      <c r="D64">
        <v>10</v>
      </c>
      <c r="E64" s="2">
        <v>45757</v>
      </c>
      <c r="F64" t="str">
        <f t="shared" si="0"/>
        <v>Thu</v>
      </c>
    </row>
    <row r="65" spans="1:6" x14ac:dyDescent="0.2">
      <c r="A65" s="1">
        <v>45722</v>
      </c>
      <c r="C65" t="s">
        <v>131</v>
      </c>
      <c r="D65">
        <v>11</v>
      </c>
      <c r="E65" s="2">
        <v>45758</v>
      </c>
      <c r="F65" t="str">
        <f t="shared" si="0"/>
        <v>Fri</v>
      </c>
    </row>
    <row r="66" spans="1:6" x14ac:dyDescent="0.2">
      <c r="A66" s="1">
        <v>45723</v>
      </c>
      <c r="C66" t="s">
        <v>131</v>
      </c>
      <c r="D66">
        <v>14</v>
      </c>
      <c r="E66" s="2">
        <v>45761</v>
      </c>
      <c r="F66" t="str">
        <f t="shared" ref="F66:F129" si="1">TEXT(E66,"ddd")</f>
        <v>Mon</v>
      </c>
    </row>
    <row r="67" spans="1:6" x14ac:dyDescent="0.2">
      <c r="A67" s="1">
        <v>45724</v>
      </c>
      <c r="C67" t="s">
        <v>131</v>
      </c>
      <c r="D67">
        <v>15</v>
      </c>
      <c r="E67" s="2">
        <v>45762</v>
      </c>
      <c r="F67" t="str">
        <f t="shared" si="1"/>
        <v>Tue</v>
      </c>
    </row>
    <row r="68" spans="1:6" x14ac:dyDescent="0.2">
      <c r="A68" s="1">
        <v>45725</v>
      </c>
      <c r="C68" t="s">
        <v>131</v>
      </c>
      <c r="D68">
        <v>16</v>
      </c>
      <c r="E68" s="2">
        <v>45763</v>
      </c>
      <c r="F68" t="str">
        <f t="shared" si="1"/>
        <v>Wed</v>
      </c>
    </row>
    <row r="69" spans="1:6" x14ac:dyDescent="0.2">
      <c r="A69" s="1">
        <v>45726</v>
      </c>
      <c r="C69" t="s">
        <v>131</v>
      </c>
      <c r="D69">
        <v>17</v>
      </c>
      <c r="E69" s="2">
        <v>45764</v>
      </c>
      <c r="F69" t="str">
        <f t="shared" si="1"/>
        <v>Thu</v>
      </c>
    </row>
    <row r="70" spans="1:6" x14ac:dyDescent="0.2">
      <c r="A70" s="1">
        <v>45727</v>
      </c>
      <c r="C70" t="s">
        <v>131</v>
      </c>
      <c r="D70">
        <v>18</v>
      </c>
      <c r="E70" s="2">
        <v>45765</v>
      </c>
      <c r="F70" t="str">
        <f t="shared" si="1"/>
        <v>Fri</v>
      </c>
    </row>
    <row r="71" spans="1:6" x14ac:dyDescent="0.2">
      <c r="A71" s="1">
        <v>45728</v>
      </c>
      <c r="C71" t="s">
        <v>131</v>
      </c>
      <c r="D71">
        <v>21</v>
      </c>
      <c r="E71" s="2">
        <v>45768</v>
      </c>
      <c r="F71" t="str">
        <f t="shared" si="1"/>
        <v>Mon</v>
      </c>
    </row>
    <row r="72" spans="1:6" x14ac:dyDescent="0.2">
      <c r="A72" s="1">
        <v>45729</v>
      </c>
      <c r="C72" t="s">
        <v>131</v>
      </c>
      <c r="D72">
        <v>22</v>
      </c>
      <c r="E72" s="2">
        <v>45769</v>
      </c>
      <c r="F72" t="str">
        <f t="shared" si="1"/>
        <v>Tue</v>
      </c>
    </row>
    <row r="73" spans="1:6" x14ac:dyDescent="0.2">
      <c r="A73" s="1">
        <v>45730</v>
      </c>
      <c r="C73" t="s">
        <v>131</v>
      </c>
      <c r="D73">
        <v>23</v>
      </c>
      <c r="E73" s="2">
        <v>45770</v>
      </c>
      <c r="F73" t="str">
        <f t="shared" si="1"/>
        <v>Wed</v>
      </c>
    </row>
    <row r="74" spans="1:6" x14ac:dyDescent="0.2">
      <c r="A74" s="1">
        <v>45731</v>
      </c>
      <c r="C74" t="s">
        <v>131</v>
      </c>
      <c r="D74">
        <v>24</v>
      </c>
      <c r="E74" s="2">
        <v>45771</v>
      </c>
      <c r="F74" t="str">
        <f t="shared" si="1"/>
        <v>Thu</v>
      </c>
    </row>
    <row r="75" spans="1:6" x14ac:dyDescent="0.2">
      <c r="A75" s="1">
        <v>45732</v>
      </c>
      <c r="C75" t="s">
        <v>131</v>
      </c>
      <c r="D75">
        <v>25</v>
      </c>
      <c r="E75" s="2">
        <v>45772</v>
      </c>
      <c r="F75" t="str">
        <f t="shared" si="1"/>
        <v>Fri</v>
      </c>
    </row>
    <row r="76" spans="1:6" x14ac:dyDescent="0.2">
      <c r="A76" s="1">
        <v>45733</v>
      </c>
      <c r="C76" t="s">
        <v>131</v>
      </c>
      <c r="D76">
        <v>28</v>
      </c>
      <c r="E76" s="2">
        <v>45775</v>
      </c>
      <c r="F76" t="str">
        <f t="shared" si="1"/>
        <v>Mon</v>
      </c>
    </row>
    <row r="77" spans="1:6" x14ac:dyDescent="0.2">
      <c r="A77" s="1">
        <v>45734</v>
      </c>
      <c r="C77" t="s">
        <v>131</v>
      </c>
      <c r="D77">
        <v>29</v>
      </c>
      <c r="E77" s="2">
        <v>45776</v>
      </c>
      <c r="F77" t="str">
        <f t="shared" si="1"/>
        <v>Tue</v>
      </c>
    </row>
    <row r="78" spans="1:6" x14ac:dyDescent="0.2">
      <c r="A78" s="1">
        <v>45735</v>
      </c>
      <c r="C78" t="s">
        <v>131</v>
      </c>
      <c r="D78">
        <v>30</v>
      </c>
      <c r="E78" s="2">
        <v>45777</v>
      </c>
      <c r="F78" t="str">
        <f t="shared" si="1"/>
        <v>Wed</v>
      </c>
    </row>
    <row r="79" spans="1:6" x14ac:dyDescent="0.2">
      <c r="A79" s="1">
        <v>45736</v>
      </c>
      <c r="C79" t="s">
        <v>97</v>
      </c>
      <c r="D79" cm="1">
        <f t="array" ref="D79:D98">DAY(_xlfn._xlws.FILTER(
  _xlfn.SEQUENCE(DAY(EOMONTH(calendar2!B6,0)),,calendar2!B6,1),
  (WEEKDAY(_xlfn.SEQUENCE(DAY(EOMONTH(calendar2!B6,0)),,calendar2!B6,1),2)&lt;6) *
  (ISNA(MATCH(_xlfn.SEQUENCE(DAY(EOMONTH(calendar2!B6,0)),,calendar2!B6,1),calendar2!F6:N6,0)))
))</f>
        <v>1</v>
      </c>
      <c r="E79" s="2" cm="1">
        <f t="array" ref="E79:E98">_xlfn._xlws.FILTER(
  _xlfn.SEQUENCE(DAY(EOMONTH(calendar2!B6,0)),,calendar2!B6,1),
  (WEEKDAY(_xlfn.SEQUENCE(DAY(EOMONTH(calendar2!B6,0)),,calendar2!B6,1),2)&lt;6) *
  (ISNA(MATCH(_xlfn.SEQUENCE(DAY(EOMONTH(calendar2!B6,0)),,calendar2!B6,1),calendar2!F6:N6,0))))</f>
        <v>45778</v>
      </c>
      <c r="F79" t="str">
        <f t="shared" si="1"/>
        <v>Thu</v>
      </c>
    </row>
    <row r="80" spans="1:6" x14ac:dyDescent="0.2">
      <c r="A80" s="1">
        <v>45737</v>
      </c>
      <c r="C80" t="s">
        <v>97</v>
      </c>
      <c r="D80">
        <v>2</v>
      </c>
      <c r="E80" s="2">
        <v>45779</v>
      </c>
      <c r="F80" t="str">
        <f t="shared" si="1"/>
        <v>Fri</v>
      </c>
    </row>
    <row r="81" spans="1:6" x14ac:dyDescent="0.2">
      <c r="A81" s="1">
        <v>45738</v>
      </c>
      <c r="C81" t="s">
        <v>97</v>
      </c>
      <c r="D81">
        <v>5</v>
      </c>
      <c r="E81" s="2">
        <v>45782</v>
      </c>
      <c r="F81" t="str">
        <f t="shared" si="1"/>
        <v>Mon</v>
      </c>
    </row>
    <row r="82" spans="1:6" x14ac:dyDescent="0.2">
      <c r="A82" s="1">
        <v>45739</v>
      </c>
      <c r="C82" t="s">
        <v>97</v>
      </c>
      <c r="D82">
        <v>6</v>
      </c>
      <c r="E82" s="2">
        <v>45783</v>
      </c>
      <c r="F82" t="str">
        <f t="shared" si="1"/>
        <v>Tue</v>
      </c>
    </row>
    <row r="83" spans="1:6" x14ac:dyDescent="0.2">
      <c r="A83" s="1">
        <v>45740</v>
      </c>
      <c r="C83" t="s">
        <v>97</v>
      </c>
      <c r="D83">
        <v>7</v>
      </c>
      <c r="E83" s="2">
        <v>45784</v>
      </c>
      <c r="F83" t="str">
        <f t="shared" si="1"/>
        <v>Wed</v>
      </c>
    </row>
    <row r="84" spans="1:6" x14ac:dyDescent="0.2">
      <c r="A84" s="1">
        <v>45741</v>
      </c>
      <c r="C84" t="s">
        <v>97</v>
      </c>
      <c r="D84">
        <v>8</v>
      </c>
      <c r="E84" s="2">
        <v>45785</v>
      </c>
      <c r="F84" t="str">
        <f t="shared" si="1"/>
        <v>Thu</v>
      </c>
    </row>
    <row r="85" spans="1:6" x14ac:dyDescent="0.2">
      <c r="A85" s="1">
        <v>45742</v>
      </c>
      <c r="C85" t="s">
        <v>97</v>
      </c>
      <c r="D85">
        <v>12</v>
      </c>
      <c r="E85" s="2">
        <v>45789</v>
      </c>
      <c r="F85" t="str">
        <f t="shared" si="1"/>
        <v>Mon</v>
      </c>
    </row>
    <row r="86" spans="1:6" x14ac:dyDescent="0.2">
      <c r="A86" s="1">
        <v>45743</v>
      </c>
      <c r="C86" t="s">
        <v>97</v>
      </c>
      <c r="D86">
        <v>13</v>
      </c>
      <c r="E86" s="2">
        <v>45790</v>
      </c>
      <c r="F86" t="str">
        <f t="shared" si="1"/>
        <v>Tue</v>
      </c>
    </row>
    <row r="87" spans="1:6" x14ac:dyDescent="0.2">
      <c r="A87" s="1">
        <v>45744</v>
      </c>
      <c r="C87" t="s">
        <v>97</v>
      </c>
      <c r="D87">
        <v>14</v>
      </c>
      <c r="E87" s="2">
        <v>45791</v>
      </c>
      <c r="F87" t="str">
        <f t="shared" si="1"/>
        <v>Wed</v>
      </c>
    </row>
    <row r="88" spans="1:6" x14ac:dyDescent="0.2">
      <c r="A88" s="1">
        <v>45745</v>
      </c>
      <c r="C88" t="s">
        <v>97</v>
      </c>
      <c r="D88">
        <v>15</v>
      </c>
      <c r="E88" s="2">
        <v>45792</v>
      </c>
      <c r="F88" t="str">
        <f t="shared" si="1"/>
        <v>Thu</v>
      </c>
    </row>
    <row r="89" spans="1:6" x14ac:dyDescent="0.2">
      <c r="A89" s="1">
        <v>45746</v>
      </c>
      <c r="C89" t="s">
        <v>97</v>
      </c>
      <c r="D89">
        <v>16</v>
      </c>
      <c r="E89" s="2">
        <v>45793</v>
      </c>
      <c r="F89" t="str">
        <f t="shared" si="1"/>
        <v>Fri</v>
      </c>
    </row>
    <row r="90" spans="1:6" x14ac:dyDescent="0.2">
      <c r="A90" s="1">
        <v>45747</v>
      </c>
      <c r="C90" t="s">
        <v>97</v>
      </c>
      <c r="D90">
        <v>19</v>
      </c>
      <c r="E90" s="2">
        <v>45796</v>
      </c>
      <c r="F90" t="str">
        <f t="shared" si="1"/>
        <v>Mon</v>
      </c>
    </row>
    <row r="91" spans="1:6" x14ac:dyDescent="0.2">
      <c r="A91" s="1">
        <v>45748</v>
      </c>
      <c r="C91" t="s">
        <v>97</v>
      </c>
      <c r="D91">
        <v>20</v>
      </c>
      <c r="E91" s="2">
        <v>45797</v>
      </c>
      <c r="F91" t="str">
        <f t="shared" si="1"/>
        <v>Tue</v>
      </c>
    </row>
    <row r="92" spans="1:6" x14ac:dyDescent="0.2">
      <c r="A92" s="1">
        <v>45749</v>
      </c>
      <c r="C92" t="s">
        <v>97</v>
      </c>
      <c r="D92">
        <v>21</v>
      </c>
      <c r="E92" s="2">
        <v>45798</v>
      </c>
      <c r="F92" t="str">
        <f t="shared" si="1"/>
        <v>Wed</v>
      </c>
    </row>
    <row r="93" spans="1:6" x14ac:dyDescent="0.2">
      <c r="A93" s="1">
        <v>45750</v>
      </c>
      <c r="C93" t="s">
        <v>97</v>
      </c>
      <c r="D93">
        <v>22</v>
      </c>
      <c r="E93" s="2">
        <v>45799</v>
      </c>
      <c r="F93" t="str">
        <f t="shared" si="1"/>
        <v>Thu</v>
      </c>
    </row>
    <row r="94" spans="1:6" x14ac:dyDescent="0.2">
      <c r="A94" s="1">
        <v>45751</v>
      </c>
      <c r="C94" t="s">
        <v>97</v>
      </c>
      <c r="D94">
        <v>23</v>
      </c>
      <c r="E94" s="2">
        <v>45800</v>
      </c>
      <c r="F94" t="str">
        <f t="shared" si="1"/>
        <v>Fri</v>
      </c>
    </row>
    <row r="95" spans="1:6" x14ac:dyDescent="0.2">
      <c r="A95" s="1">
        <v>45752</v>
      </c>
      <c r="C95" t="s">
        <v>97</v>
      </c>
      <c r="D95">
        <v>26</v>
      </c>
      <c r="E95" s="2">
        <v>45803</v>
      </c>
      <c r="F95" t="str">
        <f t="shared" si="1"/>
        <v>Mon</v>
      </c>
    </row>
    <row r="96" spans="1:6" x14ac:dyDescent="0.2">
      <c r="A96" s="1">
        <v>45753</v>
      </c>
      <c r="C96" t="s">
        <v>97</v>
      </c>
      <c r="D96">
        <v>27</v>
      </c>
      <c r="E96" s="2">
        <v>45804</v>
      </c>
      <c r="F96" t="str">
        <f t="shared" si="1"/>
        <v>Tue</v>
      </c>
    </row>
    <row r="97" spans="1:6" x14ac:dyDescent="0.2">
      <c r="A97" s="1">
        <v>45754</v>
      </c>
      <c r="C97" t="s">
        <v>97</v>
      </c>
      <c r="D97">
        <v>29</v>
      </c>
      <c r="E97" s="2">
        <v>45806</v>
      </c>
      <c r="F97" t="str">
        <f t="shared" si="1"/>
        <v>Thu</v>
      </c>
    </row>
    <row r="98" spans="1:6" x14ac:dyDescent="0.2">
      <c r="A98" s="1">
        <v>45755</v>
      </c>
      <c r="C98" t="s">
        <v>97</v>
      </c>
      <c r="D98">
        <v>30</v>
      </c>
      <c r="E98" s="2">
        <v>45807</v>
      </c>
      <c r="F98" t="str">
        <f t="shared" si="1"/>
        <v>Fri</v>
      </c>
    </row>
    <row r="99" spans="1:6" x14ac:dyDescent="0.2">
      <c r="A99" s="1">
        <v>45756</v>
      </c>
      <c r="C99" t="s">
        <v>132</v>
      </c>
      <c r="D99" cm="1">
        <f t="array" ref="D99:D117">DAY(_xlfn._xlws.FILTER(
  _xlfn.SEQUENCE(DAY(EOMONTH(calendar2!B7,0)),,calendar2!B7,1),
  (WEEKDAY(_xlfn.SEQUENCE(DAY(EOMONTH(calendar2!B7,0)),,calendar2!B7,1),2)&lt;6) *
  (ISNA(MATCH(_xlfn.SEQUENCE(DAY(EOMONTH(calendar2!B7,0)),,calendar2!B7,1),calendar2!F7:N7,0)))
))</f>
        <v>2</v>
      </c>
      <c r="E99" s="2" cm="1">
        <f t="array" ref="E99:E117">_xlfn._xlws.FILTER(
  _xlfn.SEQUENCE(DAY(EOMONTH(calendar2!B7,0)),,calendar2!B7,1),
  (WEEKDAY(_xlfn.SEQUENCE(DAY(EOMONTH(calendar2!B7,0)),,calendar2!B7,1),2)&lt;6) *
  (ISNA(MATCH(_xlfn.SEQUENCE(DAY(EOMONTH(calendar2!B7,0)),,calendar2!B7,1),calendar2!F7:N7,0)))
)</f>
        <v>45810</v>
      </c>
      <c r="F99" t="str">
        <f t="shared" si="1"/>
        <v>Mon</v>
      </c>
    </row>
    <row r="100" spans="1:6" x14ac:dyDescent="0.2">
      <c r="A100" s="1">
        <v>45757</v>
      </c>
      <c r="C100" t="s">
        <v>132</v>
      </c>
      <c r="D100">
        <v>3</v>
      </c>
      <c r="E100" s="2">
        <v>45811</v>
      </c>
      <c r="F100" t="str">
        <f t="shared" si="1"/>
        <v>Tue</v>
      </c>
    </row>
    <row r="101" spans="1:6" x14ac:dyDescent="0.2">
      <c r="A101" s="1">
        <v>45758</v>
      </c>
      <c r="C101" t="s">
        <v>132</v>
      </c>
      <c r="D101">
        <v>4</v>
      </c>
      <c r="E101" s="2">
        <v>45812</v>
      </c>
      <c r="F101" t="str">
        <f t="shared" si="1"/>
        <v>Wed</v>
      </c>
    </row>
    <row r="102" spans="1:6" x14ac:dyDescent="0.2">
      <c r="A102" s="1">
        <v>45759</v>
      </c>
      <c r="C102" t="s">
        <v>132</v>
      </c>
      <c r="D102">
        <v>5</v>
      </c>
      <c r="E102" s="2">
        <v>45813</v>
      </c>
      <c r="F102" t="str">
        <f t="shared" si="1"/>
        <v>Thu</v>
      </c>
    </row>
    <row r="103" spans="1:6" x14ac:dyDescent="0.2">
      <c r="A103" s="1">
        <v>45760</v>
      </c>
      <c r="C103" t="s">
        <v>132</v>
      </c>
      <c r="D103">
        <v>9</v>
      </c>
      <c r="E103" s="2">
        <v>45817</v>
      </c>
      <c r="F103" t="str">
        <f t="shared" si="1"/>
        <v>Mon</v>
      </c>
    </row>
    <row r="104" spans="1:6" x14ac:dyDescent="0.2">
      <c r="A104" s="1">
        <v>45761</v>
      </c>
      <c r="C104" t="s">
        <v>132</v>
      </c>
      <c r="D104">
        <v>10</v>
      </c>
      <c r="E104" s="2">
        <v>45818</v>
      </c>
      <c r="F104" t="str">
        <f t="shared" si="1"/>
        <v>Tue</v>
      </c>
    </row>
    <row r="105" spans="1:6" x14ac:dyDescent="0.2">
      <c r="A105" s="1">
        <v>45762</v>
      </c>
      <c r="C105" t="s">
        <v>132</v>
      </c>
      <c r="D105">
        <v>11</v>
      </c>
      <c r="E105" s="2">
        <v>45819</v>
      </c>
      <c r="F105" t="str">
        <f t="shared" si="1"/>
        <v>Wed</v>
      </c>
    </row>
    <row r="106" spans="1:6" x14ac:dyDescent="0.2">
      <c r="A106" s="1">
        <v>45763</v>
      </c>
      <c r="C106" t="s">
        <v>132</v>
      </c>
      <c r="D106">
        <v>12</v>
      </c>
      <c r="E106" s="2">
        <v>45820</v>
      </c>
      <c r="F106" t="str">
        <f t="shared" si="1"/>
        <v>Thu</v>
      </c>
    </row>
    <row r="107" spans="1:6" x14ac:dyDescent="0.2">
      <c r="A107" s="1">
        <v>45764</v>
      </c>
      <c r="C107" t="s">
        <v>132</v>
      </c>
      <c r="D107">
        <v>13</v>
      </c>
      <c r="E107" s="2">
        <v>45821</v>
      </c>
      <c r="F107" t="str">
        <f t="shared" si="1"/>
        <v>Fri</v>
      </c>
    </row>
    <row r="108" spans="1:6" x14ac:dyDescent="0.2">
      <c r="A108" s="1">
        <v>45765</v>
      </c>
      <c r="C108" t="s">
        <v>132</v>
      </c>
      <c r="D108">
        <v>16</v>
      </c>
      <c r="E108" s="2">
        <v>45824</v>
      </c>
      <c r="F108" t="str">
        <f t="shared" si="1"/>
        <v>Mon</v>
      </c>
    </row>
    <row r="109" spans="1:6" x14ac:dyDescent="0.2">
      <c r="A109" s="1">
        <v>45766</v>
      </c>
      <c r="C109" t="s">
        <v>132</v>
      </c>
      <c r="D109">
        <v>17</v>
      </c>
      <c r="E109" s="2">
        <v>45825</v>
      </c>
      <c r="F109" t="str">
        <f t="shared" si="1"/>
        <v>Tue</v>
      </c>
    </row>
    <row r="110" spans="1:6" x14ac:dyDescent="0.2">
      <c r="A110" s="1">
        <v>45767</v>
      </c>
      <c r="C110" t="s">
        <v>132</v>
      </c>
      <c r="D110">
        <v>18</v>
      </c>
      <c r="E110" s="2">
        <v>45826</v>
      </c>
      <c r="F110" t="str">
        <f t="shared" si="1"/>
        <v>Wed</v>
      </c>
    </row>
    <row r="111" spans="1:6" x14ac:dyDescent="0.2">
      <c r="A111" s="1">
        <v>45768</v>
      </c>
      <c r="C111" t="s">
        <v>132</v>
      </c>
      <c r="D111">
        <v>19</v>
      </c>
      <c r="E111" s="2">
        <v>45827</v>
      </c>
      <c r="F111" t="str">
        <f t="shared" si="1"/>
        <v>Thu</v>
      </c>
    </row>
    <row r="112" spans="1:6" x14ac:dyDescent="0.2">
      <c r="A112" s="1">
        <v>45769</v>
      </c>
      <c r="C112" t="s">
        <v>132</v>
      </c>
      <c r="D112">
        <v>20</v>
      </c>
      <c r="E112" s="2">
        <v>45828</v>
      </c>
      <c r="F112" t="str">
        <f t="shared" si="1"/>
        <v>Fri</v>
      </c>
    </row>
    <row r="113" spans="1:6" x14ac:dyDescent="0.2">
      <c r="A113" s="1">
        <v>45770</v>
      </c>
      <c r="C113" t="s">
        <v>132</v>
      </c>
      <c r="D113">
        <v>23</v>
      </c>
      <c r="E113" s="2">
        <v>45831</v>
      </c>
      <c r="F113" t="str">
        <f t="shared" si="1"/>
        <v>Mon</v>
      </c>
    </row>
    <row r="114" spans="1:6" x14ac:dyDescent="0.2">
      <c r="A114" s="1">
        <v>45771</v>
      </c>
      <c r="C114" t="s">
        <v>132</v>
      </c>
      <c r="D114">
        <v>24</v>
      </c>
      <c r="E114" s="2">
        <v>45832</v>
      </c>
      <c r="F114" t="str">
        <f t="shared" si="1"/>
        <v>Tue</v>
      </c>
    </row>
    <row r="115" spans="1:6" x14ac:dyDescent="0.2">
      <c r="A115" s="1">
        <v>45772</v>
      </c>
      <c r="C115" t="s">
        <v>132</v>
      </c>
      <c r="D115">
        <v>25</v>
      </c>
      <c r="E115" s="2">
        <v>45833</v>
      </c>
      <c r="F115" t="str">
        <f t="shared" si="1"/>
        <v>Wed</v>
      </c>
    </row>
    <row r="116" spans="1:6" x14ac:dyDescent="0.2">
      <c r="A116" s="1">
        <v>45773</v>
      </c>
      <c r="C116" t="s">
        <v>132</v>
      </c>
      <c r="D116">
        <v>27</v>
      </c>
      <c r="E116" s="2">
        <v>45835</v>
      </c>
      <c r="F116" t="str">
        <f t="shared" si="1"/>
        <v>Fri</v>
      </c>
    </row>
    <row r="117" spans="1:6" x14ac:dyDescent="0.2">
      <c r="A117" s="1">
        <v>45774</v>
      </c>
      <c r="C117" t="s">
        <v>132</v>
      </c>
      <c r="D117">
        <v>30</v>
      </c>
      <c r="E117" s="2">
        <v>45838</v>
      </c>
      <c r="F117" t="str">
        <f t="shared" si="1"/>
        <v>Mon</v>
      </c>
    </row>
    <row r="118" spans="1:6" x14ac:dyDescent="0.2">
      <c r="A118" s="1">
        <v>45775</v>
      </c>
      <c r="C118" t="s">
        <v>133</v>
      </c>
      <c r="D118" cm="1">
        <f t="array" ref="D118:D140">DAY(_xlfn._xlws.FILTER(
  _xlfn.SEQUENCE(DAY(EOMONTH(calendar2!B8,0)),,calendar2!B8,1),
  (WEEKDAY(_xlfn.SEQUENCE(DAY(EOMONTH(calendar2!B8,0)),,calendar2!B8,1),2)&lt;6) *
  (ISNA(MATCH(_xlfn.SEQUENCE(DAY(EOMONTH(calendar2!B8,0)),,calendar2!B8,1),calendar2!F8:N8,0)))
))</f>
        <v>1</v>
      </c>
      <c r="E118" s="2" cm="1">
        <f t="array" ref="E118:E140">_xlfn._xlws.FILTER(
  _xlfn.SEQUENCE(DAY(EOMONTH(calendar2!B8,0)),,calendar2!B8,1),
  (WEEKDAY(_xlfn.SEQUENCE(DAY(EOMONTH(calendar2!B8,0)),,calendar2!B8,1),2)&lt;6) *
  (ISNA(MATCH(_xlfn.SEQUENCE(DAY(EOMONTH(calendar2!B8,0)),,calendar2!B8,1),calendar2!F8:N8,0)))
)</f>
        <v>45839</v>
      </c>
      <c r="F118" t="str">
        <f t="shared" si="1"/>
        <v>Tue</v>
      </c>
    </row>
    <row r="119" spans="1:6" x14ac:dyDescent="0.2">
      <c r="A119" s="1">
        <v>45776</v>
      </c>
      <c r="C119" t="s">
        <v>133</v>
      </c>
      <c r="D119">
        <v>2</v>
      </c>
      <c r="E119" s="2">
        <v>45840</v>
      </c>
      <c r="F119" t="str">
        <f t="shared" si="1"/>
        <v>Wed</v>
      </c>
    </row>
    <row r="120" spans="1:6" x14ac:dyDescent="0.2">
      <c r="A120" s="1">
        <v>45777</v>
      </c>
      <c r="C120" t="s">
        <v>133</v>
      </c>
      <c r="D120">
        <v>3</v>
      </c>
      <c r="E120" s="2">
        <v>45841</v>
      </c>
      <c r="F120" t="str">
        <f t="shared" si="1"/>
        <v>Thu</v>
      </c>
    </row>
    <row r="121" spans="1:6" x14ac:dyDescent="0.2">
      <c r="A121" s="1">
        <v>45778</v>
      </c>
      <c r="C121" t="s">
        <v>133</v>
      </c>
      <c r="D121">
        <v>4</v>
      </c>
      <c r="E121" s="2">
        <v>45842</v>
      </c>
      <c r="F121" t="str">
        <f t="shared" si="1"/>
        <v>Fri</v>
      </c>
    </row>
    <row r="122" spans="1:6" x14ac:dyDescent="0.2">
      <c r="A122" s="1">
        <v>45779</v>
      </c>
      <c r="C122" t="s">
        <v>133</v>
      </c>
      <c r="D122">
        <v>7</v>
      </c>
      <c r="E122" s="2">
        <v>45845</v>
      </c>
      <c r="F122" t="str">
        <f t="shared" si="1"/>
        <v>Mon</v>
      </c>
    </row>
    <row r="123" spans="1:6" x14ac:dyDescent="0.2">
      <c r="A123" s="1">
        <v>45780</v>
      </c>
      <c r="C123" t="s">
        <v>133</v>
      </c>
      <c r="D123">
        <v>8</v>
      </c>
      <c r="E123" s="2">
        <v>45846</v>
      </c>
      <c r="F123" t="str">
        <f t="shared" si="1"/>
        <v>Tue</v>
      </c>
    </row>
    <row r="124" spans="1:6" x14ac:dyDescent="0.2">
      <c r="A124" s="1">
        <v>45781</v>
      </c>
      <c r="C124" t="s">
        <v>133</v>
      </c>
      <c r="D124">
        <v>9</v>
      </c>
      <c r="E124" s="2">
        <v>45847</v>
      </c>
      <c r="F124" t="str">
        <f t="shared" si="1"/>
        <v>Wed</v>
      </c>
    </row>
    <row r="125" spans="1:6" x14ac:dyDescent="0.2">
      <c r="A125" s="1">
        <v>45782</v>
      </c>
      <c r="C125" t="s">
        <v>133</v>
      </c>
      <c r="D125">
        <v>10</v>
      </c>
      <c r="E125" s="2">
        <v>45848</v>
      </c>
      <c r="F125" t="str">
        <f t="shared" si="1"/>
        <v>Thu</v>
      </c>
    </row>
    <row r="126" spans="1:6" x14ac:dyDescent="0.2">
      <c r="A126" s="1">
        <v>45783</v>
      </c>
      <c r="C126" t="s">
        <v>133</v>
      </c>
      <c r="D126">
        <v>11</v>
      </c>
      <c r="E126" s="2">
        <v>45849</v>
      </c>
      <c r="F126" t="str">
        <f t="shared" si="1"/>
        <v>Fri</v>
      </c>
    </row>
    <row r="127" spans="1:6" x14ac:dyDescent="0.2">
      <c r="A127" s="1">
        <v>45784</v>
      </c>
      <c r="C127" t="s">
        <v>133</v>
      </c>
      <c r="D127">
        <v>14</v>
      </c>
      <c r="E127" s="2">
        <v>45852</v>
      </c>
      <c r="F127" t="str">
        <f t="shared" si="1"/>
        <v>Mon</v>
      </c>
    </row>
    <row r="128" spans="1:6" x14ac:dyDescent="0.2">
      <c r="A128" s="1">
        <v>45785</v>
      </c>
      <c r="C128" t="s">
        <v>133</v>
      </c>
      <c r="D128">
        <v>15</v>
      </c>
      <c r="E128" s="2">
        <v>45853</v>
      </c>
      <c r="F128" t="str">
        <f t="shared" si="1"/>
        <v>Tue</v>
      </c>
    </row>
    <row r="129" spans="1:6" x14ac:dyDescent="0.2">
      <c r="A129" s="1">
        <v>45786</v>
      </c>
      <c r="C129" t="s">
        <v>133</v>
      </c>
      <c r="D129">
        <v>16</v>
      </c>
      <c r="E129" s="2">
        <v>45854</v>
      </c>
      <c r="F129" t="str">
        <f t="shared" si="1"/>
        <v>Wed</v>
      </c>
    </row>
    <row r="130" spans="1:6" x14ac:dyDescent="0.2">
      <c r="A130" s="1">
        <v>45787</v>
      </c>
      <c r="C130" t="s">
        <v>133</v>
      </c>
      <c r="D130">
        <v>17</v>
      </c>
      <c r="E130" s="2">
        <v>45855</v>
      </c>
      <c r="F130" t="str">
        <f t="shared" ref="F130:F193" si="2">TEXT(E130,"ddd")</f>
        <v>Thu</v>
      </c>
    </row>
    <row r="131" spans="1:6" x14ac:dyDescent="0.2">
      <c r="A131" s="1">
        <v>45788</v>
      </c>
      <c r="C131" t="s">
        <v>133</v>
      </c>
      <c r="D131">
        <v>18</v>
      </c>
      <c r="E131" s="2">
        <v>45856</v>
      </c>
      <c r="F131" t="str">
        <f t="shared" si="2"/>
        <v>Fri</v>
      </c>
    </row>
    <row r="132" spans="1:6" x14ac:dyDescent="0.2">
      <c r="A132" s="1">
        <v>45789</v>
      </c>
      <c r="C132" t="s">
        <v>133</v>
      </c>
      <c r="D132">
        <v>21</v>
      </c>
      <c r="E132" s="2">
        <v>45859</v>
      </c>
      <c r="F132" t="str">
        <f t="shared" si="2"/>
        <v>Mon</v>
      </c>
    </row>
    <row r="133" spans="1:6" x14ac:dyDescent="0.2">
      <c r="A133" s="1">
        <v>45790</v>
      </c>
      <c r="C133" t="s">
        <v>133</v>
      </c>
      <c r="D133">
        <v>22</v>
      </c>
      <c r="E133" s="2">
        <v>45860</v>
      </c>
      <c r="F133" t="str">
        <f t="shared" si="2"/>
        <v>Tue</v>
      </c>
    </row>
    <row r="134" spans="1:6" x14ac:dyDescent="0.2">
      <c r="A134" s="1">
        <v>45791</v>
      </c>
      <c r="C134" t="s">
        <v>133</v>
      </c>
      <c r="D134">
        <v>23</v>
      </c>
      <c r="E134" s="2">
        <v>45861</v>
      </c>
      <c r="F134" t="str">
        <f t="shared" si="2"/>
        <v>Wed</v>
      </c>
    </row>
    <row r="135" spans="1:6" x14ac:dyDescent="0.2">
      <c r="A135" s="1">
        <v>45792</v>
      </c>
      <c r="C135" t="s">
        <v>133</v>
      </c>
      <c r="D135">
        <v>24</v>
      </c>
      <c r="E135" s="2">
        <v>45862</v>
      </c>
      <c r="F135" t="str">
        <f t="shared" si="2"/>
        <v>Thu</v>
      </c>
    </row>
    <row r="136" spans="1:6" x14ac:dyDescent="0.2">
      <c r="A136" s="1">
        <v>45793</v>
      </c>
      <c r="C136" t="s">
        <v>133</v>
      </c>
      <c r="D136">
        <v>25</v>
      </c>
      <c r="E136" s="2">
        <v>45863</v>
      </c>
      <c r="F136" t="str">
        <f t="shared" si="2"/>
        <v>Fri</v>
      </c>
    </row>
    <row r="137" spans="1:6" x14ac:dyDescent="0.2">
      <c r="A137" s="1">
        <v>45794</v>
      </c>
      <c r="C137" t="s">
        <v>133</v>
      </c>
      <c r="D137">
        <v>28</v>
      </c>
      <c r="E137" s="2">
        <v>45866</v>
      </c>
      <c r="F137" t="str">
        <f t="shared" si="2"/>
        <v>Mon</v>
      </c>
    </row>
    <row r="138" spans="1:6" x14ac:dyDescent="0.2">
      <c r="A138" s="1">
        <v>45795</v>
      </c>
      <c r="C138" t="s">
        <v>133</v>
      </c>
      <c r="D138">
        <v>29</v>
      </c>
      <c r="E138" s="2">
        <v>45867</v>
      </c>
      <c r="F138" t="str">
        <f t="shared" si="2"/>
        <v>Tue</v>
      </c>
    </row>
    <row r="139" spans="1:6" x14ac:dyDescent="0.2">
      <c r="A139" s="1">
        <v>45796</v>
      </c>
      <c r="C139" t="s">
        <v>133</v>
      </c>
      <c r="D139">
        <v>30</v>
      </c>
      <c r="E139" s="2">
        <v>45868</v>
      </c>
      <c r="F139" t="str">
        <f t="shared" si="2"/>
        <v>Wed</v>
      </c>
    </row>
    <row r="140" spans="1:6" x14ac:dyDescent="0.2">
      <c r="A140" s="1">
        <v>45797</v>
      </c>
      <c r="C140" t="s">
        <v>133</v>
      </c>
      <c r="D140">
        <v>31</v>
      </c>
      <c r="E140" s="2">
        <v>45869</v>
      </c>
      <c r="F140" t="str">
        <f t="shared" si="2"/>
        <v>Thu</v>
      </c>
    </row>
    <row r="141" spans="1:6" x14ac:dyDescent="0.2">
      <c r="A141" s="1">
        <v>45798</v>
      </c>
      <c r="C141" t="s">
        <v>134</v>
      </c>
      <c r="D141" cm="1">
        <f t="array" ref="D141:D161">DAY(_xlfn._xlws.FILTER(
  _xlfn.SEQUENCE(DAY(EOMONTH(calendar2!B9,0)),,calendar2!B9,1),
  (WEEKDAY(_xlfn.SEQUENCE(DAY(EOMONTH(calendar2!B9,0)),,calendar2!B9,1),2)&lt;6) *
  (ISNA(MATCH(_xlfn.SEQUENCE(DAY(EOMONTH(calendar2!B9,0)),,calendar2!B9,1),calendar2!F9:N9,0)))
))</f>
        <v>1</v>
      </c>
      <c r="E141" s="2" cm="1">
        <f t="array" ref="E141:E161">_xlfn._xlws.FILTER(
  _xlfn.SEQUENCE(DAY(EOMONTH(calendar2!B9,0)),,calendar2!B9,1),
  (WEEKDAY(_xlfn.SEQUENCE(DAY(EOMONTH(calendar2!B9,0)),,calendar2!B9,1),2)&lt;6) *
  (ISNA(MATCH(_xlfn.SEQUENCE(DAY(EOMONTH(calendar2!B9,0)),,calendar2!B9,1),calendar2!F9:N9,0)))
)</f>
        <v>45870</v>
      </c>
      <c r="F141" t="str">
        <f t="shared" si="2"/>
        <v>Fri</v>
      </c>
    </row>
    <row r="142" spans="1:6" x14ac:dyDescent="0.2">
      <c r="A142" s="1">
        <v>45799</v>
      </c>
      <c r="C142" t="s">
        <v>134</v>
      </c>
      <c r="D142">
        <v>4</v>
      </c>
      <c r="E142" s="2">
        <v>45873</v>
      </c>
      <c r="F142" t="str">
        <f t="shared" si="2"/>
        <v>Mon</v>
      </c>
    </row>
    <row r="143" spans="1:6" x14ac:dyDescent="0.2">
      <c r="A143" s="1">
        <v>45800</v>
      </c>
      <c r="C143" t="s">
        <v>134</v>
      </c>
      <c r="D143">
        <v>5</v>
      </c>
      <c r="E143" s="2">
        <v>45874</v>
      </c>
      <c r="F143" t="str">
        <f t="shared" si="2"/>
        <v>Tue</v>
      </c>
    </row>
    <row r="144" spans="1:6" x14ac:dyDescent="0.2">
      <c r="A144" s="1">
        <v>45801</v>
      </c>
      <c r="C144" t="s">
        <v>134</v>
      </c>
      <c r="D144">
        <v>6</v>
      </c>
      <c r="E144" s="2">
        <v>45875</v>
      </c>
      <c r="F144" t="str">
        <f t="shared" si="2"/>
        <v>Wed</v>
      </c>
    </row>
    <row r="145" spans="1:6" x14ac:dyDescent="0.2">
      <c r="A145" s="1">
        <v>45802</v>
      </c>
      <c r="C145" t="s">
        <v>134</v>
      </c>
      <c r="D145">
        <v>7</v>
      </c>
      <c r="E145" s="2">
        <v>45876</v>
      </c>
      <c r="F145" t="str">
        <f t="shared" si="2"/>
        <v>Thu</v>
      </c>
    </row>
    <row r="146" spans="1:6" x14ac:dyDescent="0.2">
      <c r="A146" s="1">
        <v>45803</v>
      </c>
      <c r="C146" t="s">
        <v>134</v>
      </c>
      <c r="D146">
        <v>8</v>
      </c>
      <c r="E146" s="2">
        <v>45877</v>
      </c>
      <c r="F146" t="str">
        <f t="shared" si="2"/>
        <v>Fri</v>
      </c>
    </row>
    <row r="147" spans="1:6" x14ac:dyDescent="0.2">
      <c r="A147" s="1">
        <v>45804</v>
      </c>
      <c r="C147" t="s">
        <v>134</v>
      </c>
      <c r="D147">
        <v>11</v>
      </c>
      <c r="E147" s="2">
        <v>45880</v>
      </c>
      <c r="F147" t="str">
        <f t="shared" si="2"/>
        <v>Mon</v>
      </c>
    </row>
    <row r="148" spans="1:6" x14ac:dyDescent="0.2">
      <c r="A148" s="1">
        <v>45805</v>
      </c>
      <c r="C148" t="s">
        <v>134</v>
      </c>
      <c r="D148">
        <v>12</v>
      </c>
      <c r="E148" s="2">
        <v>45881</v>
      </c>
      <c r="F148" t="str">
        <f t="shared" si="2"/>
        <v>Tue</v>
      </c>
    </row>
    <row r="149" spans="1:6" x14ac:dyDescent="0.2">
      <c r="A149" s="1">
        <v>45806</v>
      </c>
      <c r="C149" t="s">
        <v>134</v>
      </c>
      <c r="D149">
        <v>13</v>
      </c>
      <c r="E149" s="2">
        <v>45882</v>
      </c>
      <c r="F149" t="str">
        <f t="shared" si="2"/>
        <v>Wed</v>
      </c>
    </row>
    <row r="150" spans="1:6" x14ac:dyDescent="0.2">
      <c r="A150" s="1">
        <v>45807</v>
      </c>
      <c r="C150" t="s">
        <v>134</v>
      </c>
      <c r="D150">
        <v>14</v>
      </c>
      <c r="E150" s="2">
        <v>45883</v>
      </c>
      <c r="F150" t="str">
        <f t="shared" si="2"/>
        <v>Thu</v>
      </c>
    </row>
    <row r="151" spans="1:6" x14ac:dyDescent="0.2">
      <c r="A151" s="1">
        <v>45808</v>
      </c>
      <c r="C151" t="s">
        <v>134</v>
      </c>
      <c r="D151">
        <v>15</v>
      </c>
      <c r="E151" s="2">
        <v>45884</v>
      </c>
      <c r="F151" t="str">
        <f t="shared" si="2"/>
        <v>Fri</v>
      </c>
    </row>
    <row r="152" spans="1:6" x14ac:dyDescent="0.2">
      <c r="A152" s="1">
        <v>45809</v>
      </c>
      <c r="C152" t="s">
        <v>134</v>
      </c>
      <c r="D152">
        <v>18</v>
      </c>
      <c r="E152" s="2">
        <v>45887</v>
      </c>
      <c r="F152" t="str">
        <f t="shared" si="2"/>
        <v>Mon</v>
      </c>
    </row>
    <row r="153" spans="1:6" x14ac:dyDescent="0.2">
      <c r="A153" s="1">
        <v>45810</v>
      </c>
      <c r="C153" t="s">
        <v>134</v>
      </c>
      <c r="D153">
        <v>19</v>
      </c>
      <c r="E153" s="2">
        <v>45888</v>
      </c>
      <c r="F153" t="str">
        <f t="shared" si="2"/>
        <v>Tue</v>
      </c>
    </row>
    <row r="154" spans="1:6" x14ac:dyDescent="0.2">
      <c r="A154" s="1">
        <v>45811</v>
      </c>
      <c r="C154" t="s">
        <v>134</v>
      </c>
      <c r="D154">
        <v>20</v>
      </c>
      <c r="E154" s="2">
        <v>45889</v>
      </c>
      <c r="F154" t="str">
        <f t="shared" si="2"/>
        <v>Wed</v>
      </c>
    </row>
    <row r="155" spans="1:6" x14ac:dyDescent="0.2">
      <c r="A155" s="1">
        <v>45812</v>
      </c>
      <c r="C155" t="s">
        <v>134</v>
      </c>
      <c r="D155">
        <v>21</v>
      </c>
      <c r="E155" s="2">
        <v>45890</v>
      </c>
      <c r="F155" t="str">
        <f t="shared" si="2"/>
        <v>Thu</v>
      </c>
    </row>
    <row r="156" spans="1:6" x14ac:dyDescent="0.2">
      <c r="A156" s="1">
        <v>45813</v>
      </c>
      <c r="C156" t="s">
        <v>134</v>
      </c>
      <c r="D156">
        <v>22</v>
      </c>
      <c r="E156" s="2">
        <v>45891</v>
      </c>
      <c r="F156" t="str">
        <f t="shared" si="2"/>
        <v>Fri</v>
      </c>
    </row>
    <row r="157" spans="1:6" x14ac:dyDescent="0.2">
      <c r="A157" s="1">
        <v>45814</v>
      </c>
      <c r="C157" t="s">
        <v>134</v>
      </c>
      <c r="D157">
        <v>25</v>
      </c>
      <c r="E157" s="2">
        <v>45894</v>
      </c>
      <c r="F157" t="str">
        <f t="shared" si="2"/>
        <v>Mon</v>
      </c>
    </row>
    <row r="158" spans="1:6" x14ac:dyDescent="0.2">
      <c r="A158" s="1">
        <v>45815</v>
      </c>
      <c r="C158" t="s">
        <v>134</v>
      </c>
      <c r="D158">
        <v>26</v>
      </c>
      <c r="E158" s="2">
        <v>45895</v>
      </c>
      <c r="F158" t="str">
        <f t="shared" si="2"/>
        <v>Tue</v>
      </c>
    </row>
    <row r="159" spans="1:6" x14ac:dyDescent="0.2">
      <c r="A159" s="1">
        <v>45816</v>
      </c>
      <c r="C159" t="s">
        <v>134</v>
      </c>
      <c r="D159">
        <v>27</v>
      </c>
      <c r="E159" s="2">
        <v>45896</v>
      </c>
      <c r="F159" t="str">
        <f t="shared" si="2"/>
        <v>Wed</v>
      </c>
    </row>
    <row r="160" spans="1:6" x14ac:dyDescent="0.2">
      <c r="A160" s="1">
        <v>45817</v>
      </c>
      <c r="C160" t="s">
        <v>134</v>
      </c>
      <c r="D160">
        <v>28</v>
      </c>
      <c r="E160" s="2">
        <v>45897</v>
      </c>
      <c r="F160" t="str">
        <f t="shared" si="2"/>
        <v>Thu</v>
      </c>
    </row>
    <row r="161" spans="1:6" x14ac:dyDescent="0.2">
      <c r="A161" s="1">
        <v>45818</v>
      </c>
      <c r="C161" t="s">
        <v>134</v>
      </c>
      <c r="D161">
        <v>29</v>
      </c>
      <c r="E161" s="2">
        <v>45898</v>
      </c>
      <c r="F161" t="str">
        <f t="shared" si="2"/>
        <v>Fri</v>
      </c>
    </row>
    <row r="162" spans="1:6" x14ac:dyDescent="0.2">
      <c r="A162" s="1">
        <v>45819</v>
      </c>
      <c r="C162" t="s">
        <v>98</v>
      </c>
      <c r="D162" cm="1">
        <f t="array" ref="D162:D183">DAY(_xlfn._xlws.FILTER(
  _xlfn.SEQUENCE(DAY(EOMONTH(calendar2!B10,0)),,calendar2!B10,1),
  (WEEKDAY(_xlfn.SEQUENCE(DAY(EOMONTH(calendar2!B10,0)),,calendar2!B10,1),2)&lt;6) *
  (ISNA(MATCH(_xlfn.SEQUENCE(DAY(EOMONTH(calendar2!B10,0)),,calendar2!B10,1),calendar2!F10:N10,0)))
))</f>
        <v>1</v>
      </c>
      <c r="E162" s="2" cm="1">
        <f t="array" ref="E162:E183">_xlfn._xlws.FILTER(
  _xlfn.SEQUENCE(DAY(EOMONTH(calendar2!B10,0)),,calendar2!B10,1),
  (WEEKDAY(_xlfn.SEQUENCE(DAY(EOMONTH(calendar2!B10,0)),,calendar2!B10,1),2)&lt;6) *
  (ISNA(MATCH(_xlfn.SEQUENCE(DAY(EOMONTH(calendar2!B10,0)),,calendar2!B10,1),calendar2!F10:N10,0)))
)</f>
        <v>45901</v>
      </c>
      <c r="F162" t="str">
        <f t="shared" si="2"/>
        <v>Mon</v>
      </c>
    </row>
    <row r="163" spans="1:6" x14ac:dyDescent="0.2">
      <c r="A163" s="1">
        <v>45820</v>
      </c>
      <c r="C163" t="s">
        <v>98</v>
      </c>
      <c r="D163">
        <v>2</v>
      </c>
      <c r="E163" s="2">
        <v>45902</v>
      </c>
      <c r="F163" t="str">
        <f t="shared" si="2"/>
        <v>Tue</v>
      </c>
    </row>
    <row r="164" spans="1:6" x14ac:dyDescent="0.2">
      <c r="A164" s="1">
        <v>45821</v>
      </c>
      <c r="C164" t="s">
        <v>98</v>
      </c>
      <c r="D164">
        <v>3</v>
      </c>
      <c r="E164" s="2">
        <v>45903</v>
      </c>
      <c r="F164" t="str">
        <f t="shared" si="2"/>
        <v>Wed</v>
      </c>
    </row>
    <row r="165" spans="1:6" x14ac:dyDescent="0.2">
      <c r="A165" s="1">
        <v>45822</v>
      </c>
      <c r="C165" t="s">
        <v>98</v>
      </c>
      <c r="D165">
        <v>4</v>
      </c>
      <c r="E165" s="2">
        <v>45904</v>
      </c>
      <c r="F165" t="str">
        <f t="shared" si="2"/>
        <v>Thu</v>
      </c>
    </row>
    <row r="166" spans="1:6" x14ac:dyDescent="0.2">
      <c r="A166" s="1">
        <v>45823</v>
      </c>
      <c r="C166" t="s">
        <v>98</v>
      </c>
      <c r="D166">
        <v>5</v>
      </c>
      <c r="E166" s="2">
        <v>45905</v>
      </c>
      <c r="F166" t="str">
        <f t="shared" si="2"/>
        <v>Fri</v>
      </c>
    </row>
    <row r="167" spans="1:6" x14ac:dyDescent="0.2">
      <c r="A167" s="1">
        <v>45824</v>
      </c>
      <c r="C167" t="s">
        <v>98</v>
      </c>
      <c r="D167">
        <v>8</v>
      </c>
      <c r="E167" s="2">
        <v>45908</v>
      </c>
      <c r="F167" t="str">
        <f t="shared" si="2"/>
        <v>Mon</v>
      </c>
    </row>
    <row r="168" spans="1:6" x14ac:dyDescent="0.2">
      <c r="A168" s="1">
        <v>45825</v>
      </c>
      <c r="C168" t="s">
        <v>98</v>
      </c>
      <c r="D168">
        <v>9</v>
      </c>
      <c r="E168" s="2">
        <v>45909</v>
      </c>
      <c r="F168" t="str">
        <f t="shared" si="2"/>
        <v>Tue</v>
      </c>
    </row>
    <row r="169" spans="1:6" x14ac:dyDescent="0.2">
      <c r="A169" s="1">
        <v>45826</v>
      </c>
      <c r="C169" t="s">
        <v>98</v>
      </c>
      <c r="D169">
        <v>10</v>
      </c>
      <c r="E169" s="2">
        <v>45910</v>
      </c>
      <c r="F169" t="str">
        <f t="shared" si="2"/>
        <v>Wed</v>
      </c>
    </row>
    <row r="170" spans="1:6" x14ac:dyDescent="0.2">
      <c r="A170" s="1">
        <v>45827</v>
      </c>
      <c r="C170" t="s">
        <v>98</v>
      </c>
      <c r="D170">
        <v>11</v>
      </c>
      <c r="E170" s="2">
        <v>45911</v>
      </c>
      <c r="F170" t="str">
        <f t="shared" si="2"/>
        <v>Thu</v>
      </c>
    </row>
    <row r="171" spans="1:6" x14ac:dyDescent="0.2">
      <c r="A171" s="1">
        <v>45828</v>
      </c>
      <c r="C171" t="s">
        <v>98</v>
      </c>
      <c r="D171">
        <v>12</v>
      </c>
      <c r="E171" s="2">
        <v>45912</v>
      </c>
      <c r="F171" t="str">
        <f t="shared" si="2"/>
        <v>Fri</v>
      </c>
    </row>
    <row r="172" spans="1:6" x14ac:dyDescent="0.2">
      <c r="A172" s="1">
        <v>45829</v>
      </c>
      <c r="C172" t="s">
        <v>98</v>
      </c>
      <c r="D172">
        <v>15</v>
      </c>
      <c r="E172" s="2">
        <v>45915</v>
      </c>
      <c r="F172" t="str">
        <f t="shared" si="2"/>
        <v>Mon</v>
      </c>
    </row>
    <row r="173" spans="1:6" x14ac:dyDescent="0.2">
      <c r="A173" s="1">
        <v>45830</v>
      </c>
      <c r="C173" t="s">
        <v>98</v>
      </c>
      <c r="D173">
        <v>16</v>
      </c>
      <c r="E173" s="2">
        <v>45916</v>
      </c>
      <c r="F173" t="str">
        <f t="shared" si="2"/>
        <v>Tue</v>
      </c>
    </row>
    <row r="174" spans="1:6" x14ac:dyDescent="0.2">
      <c r="A174" s="1">
        <v>45831</v>
      </c>
      <c r="C174" t="s">
        <v>98</v>
      </c>
      <c r="D174">
        <v>17</v>
      </c>
      <c r="E174" s="2">
        <v>45917</v>
      </c>
      <c r="F174" t="str">
        <f t="shared" si="2"/>
        <v>Wed</v>
      </c>
    </row>
    <row r="175" spans="1:6" x14ac:dyDescent="0.2">
      <c r="A175" s="1">
        <v>45832</v>
      </c>
      <c r="C175" t="s">
        <v>98</v>
      </c>
      <c r="D175">
        <v>18</v>
      </c>
      <c r="E175" s="2">
        <v>45918</v>
      </c>
      <c r="F175" t="str">
        <f t="shared" si="2"/>
        <v>Thu</v>
      </c>
    </row>
    <row r="176" spans="1:6" x14ac:dyDescent="0.2">
      <c r="A176" s="1">
        <v>45833</v>
      </c>
      <c r="C176" t="s">
        <v>98</v>
      </c>
      <c r="D176">
        <v>19</v>
      </c>
      <c r="E176" s="2">
        <v>45919</v>
      </c>
      <c r="F176" t="str">
        <f t="shared" si="2"/>
        <v>Fri</v>
      </c>
    </row>
    <row r="177" spans="1:6" x14ac:dyDescent="0.2">
      <c r="A177" s="1">
        <v>45834</v>
      </c>
      <c r="C177" t="s">
        <v>98</v>
      </c>
      <c r="D177">
        <v>22</v>
      </c>
      <c r="E177" s="2">
        <v>45922</v>
      </c>
      <c r="F177" t="str">
        <f t="shared" si="2"/>
        <v>Mon</v>
      </c>
    </row>
    <row r="178" spans="1:6" x14ac:dyDescent="0.2">
      <c r="A178" s="1">
        <v>45835</v>
      </c>
      <c r="C178" t="s">
        <v>98</v>
      </c>
      <c r="D178">
        <v>23</v>
      </c>
      <c r="E178" s="2">
        <v>45923</v>
      </c>
      <c r="F178" t="str">
        <f t="shared" si="2"/>
        <v>Tue</v>
      </c>
    </row>
    <row r="179" spans="1:6" x14ac:dyDescent="0.2">
      <c r="A179" s="1">
        <v>45836</v>
      </c>
      <c r="C179" t="s">
        <v>98</v>
      </c>
      <c r="D179">
        <v>24</v>
      </c>
      <c r="E179" s="2">
        <v>45924</v>
      </c>
      <c r="F179" t="str">
        <f t="shared" si="2"/>
        <v>Wed</v>
      </c>
    </row>
    <row r="180" spans="1:6" x14ac:dyDescent="0.2">
      <c r="A180" s="1">
        <v>45837</v>
      </c>
      <c r="C180" t="s">
        <v>98</v>
      </c>
      <c r="D180">
        <v>25</v>
      </c>
      <c r="E180" s="2">
        <v>45925</v>
      </c>
      <c r="F180" t="str">
        <f t="shared" si="2"/>
        <v>Thu</v>
      </c>
    </row>
    <row r="181" spans="1:6" x14ac:dyDescent="0.2">
      <c r="A181" s="1">
        <v>45838</v>
      </c>
      <c r="C181" t="s">
        <v>98</v>
      </c>
      <c r="D181">
        <v>26</v>
      </c>
      <c r="E181" s="2">
        <v>45926</v>
      </c>
      <c r="F181" t="str">
        <f t="shared" si="2"/>
        <v>Fri</v>
      </c>
    </row>
    <row r="182" spans="1:6" x14ac:dyDescent="0.2">
      <c r="A182" s="1">
        <v>45839</v>
      </c>
      <c r="C182" t="s">
        <v>98</v>
      </c>
      <c r="D182">
        <v>29</v>
      </c>
      <c r="E182" s="2">
        <v>45929</v>
      </c>
      <c r="F182" t="str">
        <f t="shared" si="2"/>
        <v>Mon</v>
      </c>
    </row>
    <row r="183" spans="1:6" x14ac:dyDescent="0.2">
      <c r="A183" s="1">
        <v>45840</v>
      </c>
      <c r="C183" t="s">
        <v>98</v>
      </c>
      <c r="D183">
        <v>30</v>
      </c>
      <c r="E183" s="2">
        <v>45930</v>
      </c>
      <c r="F183" t="str">
        <f t="shared" si="2"/>
        <v>Tue</v>
      </c>
    </row>
    <row r="184" spans="1:6" x14ac:dyDescent="0.2">
      <c r="A184" s="1">
        <v>45841</v>
      </c>
      <c r="C184" t="s">
        <v>135</v>
      </c>
      <c r="D184" cm="1">
        <f t="array" ref="D184:D206">DAY(_xlfn._xlws.FILTER(
  _xlfn.SEQUENCE(DAY(EOMONTH(calendar2!B11,0)),,calendar2!B11,1),
  (WEEKDAY(_xlfn.SEQUENCE(DAY(EOMONTH(calendar2!B11,0)),,calendar2!B11,1),2)&lt;6) *
  (ISNA(MATCH(_xlfn.SEQUENCE(DAY(EOMONTH(calendar2!B11,0)),,calendar2!B11,1),calendar2!F11:N11,0)))
))</f>
        <v>1</v>
      </c>
      <c r="E184" s="2" cm="1">
        <f t="array" ref="E184:E206">_xlfn._xlws.FILTER(
  _xlfn.SEQUENCE(DAY(EOMONTH(calendar2!B11,0)),,calendar2!B11,1),
  (WEEKDAY(_xlfn.SEQUENCE(DAY(EOMONTH(calendar2!B11,0)),,calendar2!B11,1),2)&lt;6) *
  (ISNA(MATCH(_xlfn.SEQUENCE(DAY(EOMONTH(calendar2!B11,0)),,calendar2!B11,1),calendar2!F11:N11,0)))
)</f>
        <v>45931</v>
      </c>
      <c r="F184" t="str">
        <f t="shared" si="2"/>
        <v>Wed</v>
      </c>
    </row>
    <row r="185" spans="1:6" x14ac:dyDescent="0.2">
      <c r="A185" s="1">
        <v>45842</v>
      </c>
      <c r="C185" t="s">
        <v>135</v>
      </c>
      <c r="D185">
        <v>2</v>
      </c>
      <c r="E185" s="2">
        <v>45932</v>
      </c>
      <c r="F185" t="str">
        <f t="shared" si="2"/>
        <v>Thu</v>
      </c>
    </row>
    <row r="186" spans="1:6" x14ac:dyDescent="0.2">
      <c r="A186" s="1">
        <v>45843</v>
      </c>
      <c r="C186" t="s">
        <v>135</v>
      </c>
      <c r="D186">
        <v>3</v>
      </c>
      <c r="E186" s="2">
        <v>45933</v>
      </c>
      <c r="F186" t="str">
        <f t="shared" si="2"/>
        <v>Fri</v>
      </c>
    </row>
    <row r="187" spans="1:6" x14ac:dyDescent="0.2">
      <c r="A187" s="1">
        <v>45844</v>
      </c>
      <c r="C187" t="s">
        <v>135</v>
      </c>
      <c r="D187">
        <v>6</v>
      </c>
      <c r="E187" s="2">
        <v>45936</v>
      </c>
      <c r="F187" t="str">
        <f t="shared" si="2"/>
        <v>Mon</v>
      </c>
    </row>
    <row r="188" spans="1:6" x14ac:dyDescent="0.2">
      <c r="A188" s="1">
        <v>45845</v>
      </c>
      <c r="C188" t="s">
        <v>135</v>
      </c>
      <c r="D188">
        <v>7</v>
      </c>
      <c r="E188" s="2">
        <v>45937</v>
      </c>
      <c r="F188" t="str">
        <f t="shared" si="2"/>
        <v>Tue</v>
      </c>
    </row>
    <row r="189" spans="1:6" x14ac:dyDescent="0.2">
      <c r="A189" s="1">
        <v>45846</v>
      </c>
      <c r="C189" t="s">
        <v>135</v>
      </c>
      <c r="D189">
        <v>8</v>
      </c>
      <c r="E189" s="2">
        <v>45938</v>
      </c>
      <c r="F189" t="str">
        <f t="shared" si="2"/>
        <v>Wed</v>
      </c>
    </row>
    <row r="190" spans="1:6" x14ac:dyDescent="0.2">
      <c r="A190" s="1">
        <v>45847</v>
      </c>
      <c r="C190" t="s">
        <v>135</v>
      </c>
      <c r="D190">
        <v>9</v>
      </c>
      <c r="E190" s="2">
        <v>45939</v>
      </c>
      <c r="F190" t="str">
        <f t="shared" si="2"/>
        <v>Thu</v>
      </c>
    </row>
    <row r="191" spans="1:6" x14ac:dyDescent="0.2">
      <c r="A191" s="1">
        <v>45848</v>
      </c>
      <c r="C191" t="s">
        <v>135</v>
      </c>
      <c r="D191">
        <v>10</v>
      </c>
      <c r="E191" s="2">
        <v>45940</v>
      </c>
      <c r="F191" t="str">
        <f t="shared" si="2"/>
        <v>Fri</v>
      </c>
    </row>
    <row r="192" spans="1:6" x14ac:dyDescent="0.2">
      <c r="A192" s="1">
        <v>45849</v>
      </c>
      <c r="C192" t="s">
        <v>135</v>
      </c>
      <c r="D192">
        <v>13</v>
      </c>
      <c r="E192" s="2">
        <v>45943</v>
      </c>
      <c r="F192" t="str">
        <f t="shared" si="2"/>
        <v>Mon</v>
      </c>
    </row>
    <row r="193" spans="1:6" x14ac:dyDescent="0.2">
      <c r="A193" s="1">
        <v>45850</v>
      </c>
      <c r="C193" t="s">
        <v>135</v>
      </c>
      <c r="D193">
        <v>14</v>
      </c>
      <c r="E193" s="2">
        <v>45944</v>
      </c>
      <c r="F193" t="str">
        <f t="shared" si="2"/>
        <v>Tue</v>
      </c>
    </row>
    <row r="194" spans="1:6" x14ac:dyDescent="0.2">
      <c r="A194" s="1">
        <v>45851</v>
      </c>
      <c r="C194" t="s">
        <v>135</v>
      </c>
      <c r="D194">
        <v>15</v>
      </c>
      <c r="E194" s="2">
        <v>45945</v>
      </c>
      <c r="F194" t="str">
        <f t="shared" ref="F194:F257" si="3">TEXT(E194,"ddd")</f>
        <v>Wed</v>
      </c>
    </row>
    <row r="195" spans="1:6" x14ac:dyDescent="0.2">
      <c r="A195" s="1">
        <v>45852</v>
      </c>
      <c r="C195" t="s">
        <v>135</v>
      </c>
      <c r="D195">
        <v>16</v>
      </c>
      <c r="E195" s="2">
        <v>45946</v>
      </c>
      <c r="F195" t="str">
        <f t="shared" si="3"/>
        <v>Thu</v>
      </c>
    </row>
    <row r="196" spans="1:6" x14ac:dyDescent="0.2">
      <c r="A196" s="1">
        <v>45853</v>
      </c>
      <c r="C196" t="s">
        <v>135</v>
      </c>
      <c r="D196">
        <v>17</v>
      </c>
      <c r="E196" s="2">
        <v>45947</v>
      </c>
      <c r="F196" t="str">
        <f t="shared" si="3"/>
        <v>Fri</v>
      </c>
    </row>
    <row r="197" spans="1:6" x14ac:dyDescent="0.2">
      <c r="A197" s="1">
        <v>45854</v>
      </c>
      <c r="C197" t="s">
        <v>135</v>
      </c>
      <c r="D197">
        <v>20</v>
      </c>
      <c r="E197" s="2">
        <v>45950</v>
      </c>
      <c r="F197" t="str">
        <f t="shared" si="3"/>
        <v>Mon</v>
      </c>
    </row>
    <row r="198" spans="1:6" x14ac:dyDescent="0.2">
      <c r="A198" s="1">
        <v>45855</v>
      </c>
      <c r="C198" t="s">
        <v>135</v>
      </c>
      <c r="D198">
        <v>21</v>
      </c>
      <c r="E198" s="2">
        <v>45951</v>
      </c>
      <c r="F198" t="str">
        <f t="shared" si="3"/>
        <v>Tue</v>
      </c>
    </row>
    <row r="199" spans="1:6" x14ac:dyDescent="0.2">
      <c r="A199" s="1">
        <v>45856</v>
      </c>
      <c r="C199" t="s">
        <v>135</v>
      </c>
      <c r="D199">
        <v>22</v>
      </c>
      <c r="E199" s="2">
        <v>45952</v>
      </c>
      <c r="F199" t="str">
        <f t="shared" si="3"/>
        <v>Wed</v>
      </c>
    </row>
    <row r="200" spans="1:6" x14ac:dyDescent="0.2">
      <c r="A200" s="1">
        <v>45857</v>
      </c>
      <c r="C200" t="s">
        <v>135</v>
      </c>
      <c r="D200">
        <v>23</v>
      </c>
      <c r="E200" s="2">
        <v>45953</v>
      </c>
      <c r="F200" t="str">
        <f t="shared" si="3"/>
        <v>Thu</v>
      </c>
    </row>
    <row r="201" spans="1:6" x14ac:dyDescent="0.2">
      <c r="A201" s="1">
        <v>45858</v>
      </c>
      <c r="C201" t="s">
        <v>135</v>
      </c>
      <c r="D201">
        <v>24</v>
      </c>
      <c r="E201" s="2">
        <v>45954</v>
      </c>
      <c r="F201" t="str">
        <f t="shared" si="3"/>
        <v>Fri</v>
      </c>
    </row>
    <row r="202" spans="1:6" x14ac:dyDescent="0.2">
      <c r="A202" s="1">
        <v>45859</v>
      </c>
      <c r="C202" t="s">
        <v>135</v>
      </c>
      <c r="D202">
        <v>27</v>
      </c>
      <c r="E202" s="2">
        <v>45957</v>
      </c>
      <c r="F202" t="str">
        <f t="shared" si="3"/>
        <v>Mon</v>
      </c>
    </row>
    <row r="203" spans="1:6" x14ac:dyDescent="0.2">
      <c r="A203" s="1">
        <v>45860</v>
      </c>
      <c r="C203" t="s">
        <v>135</v>
      </c>
      <c r="D203">
        <v>28</v>
      </c>
      <c r="E203" s="2">
        <v>45958</v>
      </c>
      <c r="F203" t="str">
        <f t="shared" si="3"/>
        <v>Tue</v>
      </c>
    </row>
    <row r="204" spans="1:6" x14ac:dyDescent="0.2">
      <c r="A204" s="1">
        <v>45861</v>
      </c>
      <c r="C204" t="s">
        <v>135</v>
      </c>
      <c r="D204">
        <v>29</v>
      </c>
      <c r="E204" s="2">
        <v>45959</v>
      </c>
      <c r="F204" t="str">
        <f t="shared" si="3"/>
        <v>Wed</v>
      </c>
    </row>
    <row r="205" spans="1:6" x14ac:dyDescent="0.2">
      <c r="A205" s="1">
        <v>45862</v>
      </c>
      <c r="C205" t="s">
        <v>135</v>
      </c>
      <c r="D205">
        <v>30</v>
      </c>
      <c r="E205" s="2">
        <v>45960</v>
      </c>
      <c r="F205" t="str">
        <f t="shared" si="3"/>
        <v>Thu</v>
      </c>
    </row>
    <row r="206" spans="1:6" x14ac:dyDescent="0.2">
      <c r="A206" s="1">
        <v>45863</v>
      </c>
      <c r="C206" t="s">
        <v>135</v>
      </c>
      <c r="D206">
        <v>31</v>
      </c>
      <c r="E206" s="2">
        <v>45961</v>
      </c>
      <c r="F206" t="str">
        <f t="shared" si="3"/>
        <v>Fri</v>
      </c>
    </row>
    <row r="207" spans="1:6" x14ac:dyDescent="0.2">
      <c r="A207" s="1">
        <v>45864</v>
      </c>
      <c r="C207" t="s">
        <v>136</v>
      </c>
      <c r="D207" cm="1">
        <f t="array" ref="D207:D226">DAY(_xlfn._xlws.FILTER(
  _xlfn.SEQUENCE(DAY(EOMONTH(calendar2!B12,0)),,calendar2!B12,1),
  (WEEKDAY(_xlfn.SEQUENCE(DAY(EOMONTH(calendar2!B12,0)),,calendar2!B12,1),2)&lt;6) *
  (ISNA(MATCH(_xlfn.SEQUENCE(DAY(EOMONTH(calendar2!B12,0)),,calendar2!B12,1),calendar2!F12:N12,0)))
))</f>
        <v>3</v>
      </c>
      <c r="E207" s="2" cm="1">
        <f t="array" ref="E207:E226">_xlfn._xlws.FILTER(
  _xlfn.SEQUENCE(DAY(EOMONTH(calendar2!B12,0)),,calendar2!B12,1),
  (WEEKDAY(_xlfn.SEQUENCE(DAY(EOMONTH(calendar2!B12,0)),,calendar2!B12,1),2)&lt;6) *
  (ISNA(MATCH(_xlfn.SEQUENCE(DAY(EOMONTH(calendar2!B12,0)),,calendar2!B12,1),calendar2!F12:N12,0)))
)</f>
        <v>45964</v>
      </c>
      <c r="F207" t="str">
        <f t="shared" si="3"/>
        <v>Mon</v>
      </c>
    </row>
    <row r="208" spans="1:6" x14ac:dyDescent="0.2">
      <c r="A208" s="1">
        <v>45865</v>
      </c>
      <c r="C208" t="s">
        <v>136</v>
      </c>
      <c r="D208">
        <v>4</v>
      </c>
      <c r="E208" s="2">
        <v>45965</v>
      </c>
      <c r="F208" t="str">
        <f t="shared" si="3"/>
        <v>Tue</v>
      </c>
    </row>
    <row r="209" spans="1:6" x14ac:dyDescent="0.2">
      <c r="A209" s="1">
        <v>45866</v>
      </c>
      <c r="C209" t="s">
        <v>136</v>
      </c>
      <c r="D209">
        <v>5</v>
      </c>
      <c r="E209" s="2">
        <v>45966</v>
      </c>
      <c r="F209" t="str">
        <f t="shared" si="3"/>
        <v>Wed</v>
      </c>
    </row>
    <row r="210" spans="1:6" x14ac:dyDescent="0.2">
      <c r="A210" s="1">
        <v>45867</v>
      </c>
      <c r="C210" t="s">
        <v>136</v>
      </c>
      <c r="D210">
        <v>6</v>
      </c>
      <c r="E210" s="2">
        <v>45967</v>
      </c>
      <c r="F210" t="str">
        <f t="shared" si="3"/>
        <v>Thu</v>
      </c>
    </row>
    <row r="211" spans="1:6" x14ac:dyDescent="0.2">
      <c r="A211" s="1">
        <v>45868</v>
      </c>
      <c r="C211" t="s">
        <v>136</v>
      </c>
      <c r="D211">
        <v>7</v>
      </c>
      <c r="E211" s="2">
        <v>45968</v>
      </c>
      <c r="F211" t="str">
        <f t="shared" si="3"/>
        <v>Fri</v>
      </c>
    </row>
    <row r="212" spans="1:6" x14ac:dyDescent="0.2">
      <c r="A212" s="1">
        <v>45869</v>
      </c>
      <c r="C212" t="s">
        <v>136</v>
      </c>
      <c r="D212">
        <v>10</v>
      </c>
      <c r="E212" s="2">
        <v>45971</v>
      </c>
      <c r="F212" t="str">
        <f t="shared" si="3"/>
        <v>Mon</v>
      </c>
    </row>
    <row r="213" spans="1:6" x14ac:dyDescent="0.2">
      <c r="A213" s="1">
        <v>45870</v>
      </c>
      <c r="C213" t="s">
        <v>136</v>
      </c>
      <c r="D213">
        <v>11</v>
      </c>
      <c r="E213" s="2">
        <v>45972</v>
      </c>
      <c r="F213" t="str">
        <f t="shared" si="3"/>
        <v>Tue</v>
      </c>
    </row>
    <row r="214" spans="1:6" x14ac:dyDescent="0.2">
      <c r="A214" s="1">
        <v>45871</v>
      </c>
      <c r="C214" t="s">
        <v>136</v>
      </c>
      <c r="D214">
        <v>12</v>
      </c>
      <c r="E214" s="2">
        <v>45973</v>
      </c>
      <c r="F214" t="str">
        <f t="shared" si="3"/>
        <v>Wed</v>
      </c>
    </row>
    <row r="215" spans="1:6" x14ac:dyDescent="0.2">
      <c r="A215" s="1">
        <v>45872</v>
      </c>
      <c r="C215" t="s">
        <v>136</v>
      </c>
      <c r="D215">
        <v>13</v>
      </c>
      <c r="E215" s="2">
        <v>45974</v>
      </c>
      <c r="F215" t="str">
        <f t="shared" si="3"/>
        <v>Thu</v>
      </c>
    </row>
    <row r="216" spans="1:6" x14ac:dyDescent="0.2">
      <c r="A216" s="1">
        <v>45873</v>
      </c>
      <c r="C216" t="s">
        <v>136</v>
      </c>
      <c r="D216">
        <v>14</v>
      </c>
      <c r="E216" s="2">
        <v>45975</v>
      </c>
      <c r="F216" t="str">
        <f t="shared" si="3"/>
        <v>Fri</v>
      </c>
    </row>
    <row r="217" spans="1:6" x14ac:dyDescent="0.2">
      <c r="A217" s="1">
        <v>45874</v>
      </c>
      <c r="C217" t="s">
        <v>136</v>
      </c>
      <c r="D217">
        <v>17</v>
      </c>
      <c r="E217" s="2">
        <v>45978</v>
      </c>
      <c r="F217" t="str">
        <f t="shared" si="3"/>
        <v>Mon</v>
      </c>
    </row>
    <row r="218" spans="1:6" x14ac:dyDescent="0.2">
      <c r="A218" s="1">
        <v>45875</v>
      </c>
      <c r="C218" t="s">
        <v>136</v>
      </c>
      <c r="D218">
        <v>18</v>
      </c>
      <c r="E218" s="2">
        <v>45979</v>
      </c>
      <c r="F218" t="str">
        <f t="shared" si="3"/>
        <v>Tue</v>
      </c>
    </row>
    <row r="219" spans="1:6" x14ac:dyDescent="0.2">
      <c r="A219" s="1">
        <v>45876</v>
      </c>
      <c r="C219" t="s">
        <v>136</v>
      </c>
      <c r="D219">
        <v>19</v>
      </c>
      <c r="E219" s="2">
        <v>45980</v>
      </c>
      <c r="F219" t="str">
        <f t="shared" si="3"/>
        <v>Wed</v>
      </c>
    </row>
    <row r="220" spans="1:6" x14ac:dyDescent="0.2">
      <c r="A220" s="1">
        <v>45877</v>
      </c>
      <c r="C220" t="s">
        <v>136</v>
      </c>
      <c r="D220">
        <v>20</v>
      </c>
      <c r="E220" s="2">
        <v>45981</v>
      </c>
      <c r="F220" t="str">
        <f t="shared" si="3"/>
        <v>Thu</v>
      </c>
    </row>
    <row r="221" spans="1:6" x14ac:dyDescent="0.2">
      <c r="A221" s="1">
        <v>45878</v>
      </c>
      <c r="C221" t="s">
        <v>136</v>
      </c>
      <c r="D221">
        <v>21</v>
      </c>
      <c r="E221" s="2">
        <v>45982</v>
      </c>
      <c r="F221" t="str">
        <f t="shared" si="3"/>
        <v>Fri</v>
      </c>
    </row>
    <row r="222" spans="1:6" x14ac:dyDescent="0.2">
      <c r="A222" s="1">
        <v>45879</v>
      </c>
      <c r="C222" t="s">
        <v>136</v>
      </c>
      <c r="D222">
        <v>24</v>
      </c>
      <c r="E222" s="2">
        <v>45985</v>
      </c>
      <c r="F222" t="str">
        <f t="shared" si="3"/>
        <v>Mon</v>
      </c>
    </row>
    <row r="223" spans="1:6" x14ac:dyDescent="0.2">
      <c r="A223" s="1">
        <v>45880</v>
      </c>
      <c r="C223" t="s">
        <v>136</v>
      </c>
      <c r="D223">
        <v>25</v>
      </c>
      <c r="E223" s="2">
        <v>45986</v>
      </c>
      <c r="F223" t="str">
        <f t="shared" si="3"/>
        <v>Tue</v>
      </c>
    </row>
    <row r="224" spans="1:6" x14ac:dyDescent="0.2">
      <c r="A224" s="1">
        <v>45881</v>
      </c>
      <c r="C224" t="s">
        <v>136</v>
      </c>
      <c r="D224">
        <v>26</v>
      </c>
      <c r="E224" s="2">
        <v>45987</v>
      </c>
      <c r="F224" t="str">
        <f t="shared" si="3"/>
        <v>Wed</v>
      </c>
    </row>
    <row r="225" spans="1:6" x14ac:dyDescent="0.2">
      <c r="A225" s="1">
        <v>45882</v>
      </c>
      <c r="C225" t="s">
        <v>136</v>
      </c>
      <c r="D225">
        <v>27</v>
      </c>
      <c r="E225" s="2">
        <v>45988</v>
      </c>
      <c r="F225" t="str">
        <f t="shared" si="3"/>
        <v>Thu</v>
      </c>
    </row>
    <row r="226" spans="1:6" x14ac:dyDescent="0.2">
      <c r="A226" s="1">
        <v>45883</v>
      </c>
      <c r="C226" t="s">
        <v>136</v>
      </c>
      <c r="D226">
        <v>28</v>
      </c>
      <c r="E226" s="2">
        <v>45989</v>
      </c>
      <c r="F226" t="str">
        <f t="shared" si="3"/>
        <v>Fri</v>
      </c>
    </row>
    <row r="227" spans="1:6" x14ac:dyDescent="0.2">
      <c r="A227" s="1">
        <v>45884</v>
      </c>
      <c r="C227" t="s">
        <v>137</v>
      </c>
      <c r="D227" cm="1">
        <f t="array" ref="D227:D248">DAY(_xlfn._xlws.FILTER(
  _xlfn.SEQUENCE(DAY(EOMONTH(calendar2!B13,0)),,calendar2!B13,1),
  (WEEKDAY(_xlfn.SEQUENCE(DAY(EOMONTH(calendar2!B13,0)),,calendar2!B13,1),2)&lt;6) *
  (ISNA(MATCH(_xlfn.SEQUENCE(DAY(EOMONTH(calendar2!B13,0)),,calendar2!B13,1),calendar2!F13:N13,0)))
))</f>
        <v>1</v>
      </c>
      <c r="E227" s="2" cm="1">
        <f t="array" ref="E227:E248">_xlfn._xlws.FILTER(
  _xlfn.SEQUENCE(DAY(EOMONTH(calendar2!B13,0)),,calendar2!B13,1),
  (WEEKDAY(_xlfn.SEQUENCE(DAY(EOMONTH(calendar2!B13,0)),,calendar2!B13,1),2)&lt;6) *
  (ISNA(MATCH(_xlfn.SEQUENCE(DAY(EOMONTH(calendar2!B13,0)),,calendar2!B13,1),calendar2!F13:N13,0)))
)</f>
        <v>45992</v>
      </c>
      <c r="F227" t="str">
        <f t="shared" si="3"/>
        <v>Mon</v>
      </c>
    </row>
    <row r="228" spans="1:6" x14ac:dyDescent="0.2">
      <c r="A228" s="1">
        <v>45885</v>
      </c>
      <c r="C228" t="s">
        <v>137</v>
      </c>
      <c r="D228">
        <v>2</v>
      </c>
      <c r="E228" s="2">
        <v>45993</v>
      </c>
      <c r="F228" t="str">
        <f t="shared" si="3"/>
        <v>Tue</v>
      </c>
    </row>
    <row r="229" spans="1:6" x14ac:dyDescent="0.2">
      <c r="A229" s="1">
        <v>45886</v>
      </c>
      <c r="C229" t="s">
        <v>137</v>
      </c>
      <c r="D229">
        <v>3</v>
      </c>
      <c r="E229" s="2">
        <v>45994</v>
      </c>
      <c r="F229" t="str">
        <f t="shared" si="3"/>
        <v>Wed</v>
      </c>
    </row>
    <row r="230" spans="1:6" x14ac:dyDescent="0.2">
      <c r="A230" s="1">
        <v>45887</v>
      </c>
      <c r="C230" t="s">
        <v>137</v>
      </c>
      <c r="D230">
        <v>4</v>
      </c>
      <c r="E230" s="2">
        <v>45995</v>
      </c>
      <c r="F230" t="str">
        <f t="shared" si="3"/>
        <v>Thu</v>
      </c>
    </row>
    <row r="231" spans="1:6" x14ac:dyDescent="0.2">
      <c r="A231" s="1">
        <v>45888</v>
      </c>
      <c r="C231" t="s">
        <v>137</v>
      </c>
      <c r="D231">
        <v>5</v>
      </c>
      <c r="E231" s="2">
        <v>45996</v>
      </c>
      <c r="F231" t="str">
        <f t="shared" si="3"/>
        <v>Fri</v>
      </c>
    </row>
    <row r="232" spans="1:6" x14ac:dyDescent="0.2">
      <c r="A232" s="1">
        <v>45889</v>
      </c>
      <c r="C232" t="s">
        <v>137</v>
      </c>
      <c r="D232">
        <v>8</v>
      </c>
      <c r="E232" s="2">
        <v>45999</v>
      </c>
      <c r="F232" t="str">
        <f t="shared" si="3"/>
        <v>Mon</v>
      </c>
    </row>
    <row r="233" spans="1:6" x14ac:dyDescent="0.2">
      <c r="A233" s="1">
        <v>45890</v>
      </c>
      <c r="C233" t="s">
        <v>137</v>
      </c>
      <c r="D233">
        <v>9</v>
      </c>
      <c r="E233" s="2">
        <v>46000</v>
      </c>
      <c r="F233" t="str">
        <f t="shared" si="3"/>
        <v>Tue</v>
      </c>
    </row>
    <row r="234" spans="1:6" x14ac:dyDescent="0.2">
      <c r="A234" s="1">
        <v>45891</v>
      </c>
      <c r="C234" t="s">
        <v>137</v>
      </c>
      <c r="D234">
        <v>10</v>
      </c>
      <c r="E234" s="2">
        <v>46001</v>
      </c>
      <c r="F234" t="str">
        <f t="shared" si="3"/>
        <v>Wed</v>
      </c>
    </row>
    <row r="235" spans="1:6" x14ac:dyDescent="0.2">
      <c r="A235" s="1">
        <v>45892</v>
      </c>
      <c r="C235" t="s">
        <v>137</v>
      </c>
      <c r="D235">
        <v>11</v>
      </c>
      <c r="E235" s="2">
        <v>46002</v>
      </c>
      <c r="F235" t="str">
        <f t="shared" si="3"/>
        <v>Thu</v>
      </c>
    </row>
    <row r="236" spans="1:6" x14ac:dyDescent="0.2">
      <c r="A236" s="1">
        <v>45893</v>
      </c>
      <c r="C236" t="s">
        <v>137</v>
      </c>
      <c r="D236">
        <v>12</v>
      </c>
      <c r="E236" s="2">
        <v>46003</v>
      </c>
      <c r="F236" t="str">
        <f t="shared" si="3"/>
        <v>Fri</v>
      </c>
    </row>
    <row r="237" spans="1:6" x14ac:dyDescent="0.2">
      <c r="A237" s="1">
        <v>45894</v>
      </c>
      <c r="C237" t="s">
        <v>137</v>
      </c>
      <c r="D237">
        <v>15</v>
      </c>
      <c r="E237" s="2">
        <v>46006</v>
      </c>
      <c r="F237" t="str">
        <f t="shared" si="3"/>
        <v>Mon</v>
      </c>
    </row>
    <row r="238" spans="1:6" x14ac:dyDescent="0.2">
      <c r="A238" s="1">
        <v>45895</v>
      </c>
      <c r="C238" t="s">
        <v>137</v>
      </c>
      <c r="D238">
        <v>16</v>
      </c>
      <c r="E238" s="2">
        <v>46007</v>
      </c>
      <c r="F238" t="str">
        <f t="shared" si="3"/>
        <v>Tue</v>
      </c>
    </row>
    <row r="239" spans="1:6" x14ac:dyDescent="0.2">
      <c r="A239" s="1">
        <v>45896</v>
      </c>
      <c r="C239" t="s">
        <v>137</v>
      </c>
      <c r="D239">
        <v>17</v>
      </c>
      <c r="E239" s="2">
        <v>46008</v>
      </c>
      <c r="F239" t="str">
        <f t="shared" si="3"/>
        <v>Wed</v>
      </c>
    </row>
    <row r="240" spans="1:6" x14ac:dyDescent="0.2">
      <c r="A240" s="1">
        <v>45897</v>
      </c>
      <c r="C240" t="s">
        <v>137</v>
      </c>
      <c r="D240">
        <v>18</v>
      </c>
      <c r="E240" s="2">
        <v>46009</v>
      </c>
      <c r="F240" t="str">
        <f t="shared" si="3"/>
        <v>Thu</v>
      </c>
    </row>
    <row r="241" spans="1:6" x14ac:dyDescent="0.2">
      <c r="A241" s="1">
        <v>45898</v>
      </c>
      <c r="C241" t="s">
        <v>137</v>
      </c>
      <c r="D241">
        <v>19</v>
      </c>
      <c r="E241" s="2">
        <v>46010</v>
      </c>
      <c r="F241" t="str">
        <f t="shared" si="3"/>
        <v>Fri</v>
      </c>
    </row>
    <row r="242" spans="1:6" x14ac:dyDescent="0.2">
      <c r="A242" s="1">
        <v>45899</v>
      </c>
      <c r="C242" t="s">
        <v>137</v>
      </c>
      <c r="D242">
        <v>22</v>
      </c>
      <c r="E242" s="2">
        <v>46013</v>
      </c>
      <c r="F242" t="str">
        <f t="shared" si="3"/>
        <v>Mon</v>
      </c>
    </row>
    <row r="243" spans="1:6" x14ac:dyDescent="0.2">
      <c r="A243" s="1">
        <v>45900</v>
      </c>
      <c r="C243" t="s">
        <v>137</v>
      </c>
      <c r="D243">
        <v>23</v>
      </c>
      <c r="E243" s="2">
        <v>46014</v>
      </c>
      <c r="F243" t="str">
        <f t="shared" si="3"/>
        <v>Tue</v>
      </c>
    </row>
    <row r="244" spans="1:6" x14ac:dyDescent="0.2">
      <c r="A244" s="1">
        <v>45901</v>
      </c>
      <c r="C244" t="s">
        <v>137</v>
      </c>
      <c r="D244">
        <v>24</v>
      </c>
      <c r="E244" s="2">
        <v>46015</v>
      </c>
      <c r="F244" t="str">
        <f t="shared" si="3"/>
        <v>Wed</v>
      </c>
    </row>
    <row r="245" spans="1:6" x14ac:dyDescent="0.2">
      <c r="A245" s="1">
        <v>45902</v>
      </c>
      <c r="C245" t="s">
        <v>137</v>
      </c>
      <c r="D245">
        <v>25</v>
      </c>
      <c r="E245" s="2">
        <v>46016</v>
      </c>
      <c r="F245" t="str">
        <f t="shared" si="3"/>
        <v>Thu</v>
      </c>
    </row>
    <row r="246" spans="1:6" x14ac:dyDescent="0.2">
      <c r="A246" s="1">
        <v>45903</v>
      </c>
      <c r="C246" t="s">
        <v>137</v>
      </c>
      <c r="D246">
        <v>26</v>
      </c>
      <c r="E246" s="2">
        <v>46017</v>
      </c>
      <c r="F246" t="str">
        <f t="shared" si="3"/>
        <v>Fri</v>
      </c>
    </row>
    <row r="247" spans="1:6" x14ac:dyDescent="0.2">
      <c r="A247" s="1">
        <v>45904</v>
      </c>
      <c r="C247" t="s">
        <v>137</v>
      </c>
      <c r="D247">
        <v>29</v>
      </c>
      <c r="E247" s="2">
        <v>46020</v>
      </c>
      <c r="F247" t="str">
        <f t="shared" si="3"/>
        <v>Mon</v>
      </c>
    </row>
    <row r="248" spans="1:6" x14ac:dyDescent="0.2">
      <c r="A248" s="1">
        <v>45905</v>
      </c>
      <c r="C248" t="s">
        <v>137</v>
      </c>
      <c r="D248">
        <v>30</v>
      </c>
      <c r="E248" s="2">
        <v>46021</v>
      </c>
      <c r="F248" t="str">
        <f t="shared" si="3"/>
        <v>Tue</v>
      </c>
    </row>
    <row r="249" spans="1:6" x14ac:dyDescent="0.2">
      <c r="A249" s="1">
        <v>45906</v>
      </c>
      <c r="F249" t="str">
        <f t="shared" si="3"/>
        <v>Sat</v>
      </c>
    </row>
    <row r="250" spans="1:6" x14ac:dyDescent="0.2">
      <c r="A250" s="1">
        <v>45907</v>
      </c>
      <c r="F250" t="str">
        <f t="shared" si="3"/>
        <v>Sat</v>
      </c>
    </row>
    <row r="251" spans="1:6" x14ac:dyDescent="0.2">
      <c r="A251" s="1">
        <v>45908</v>
      </c>
      <c r="F251" t="str">
        <f t="shared" si="3"/>
        <v>Sat</v>
      </c>
    </row>
    <row r="252" spans="1:6" x14ac:dyDescent="0.2">
      <c r="A252" s="1">
        <v>45909</v>
      </c>
      <c r="F252" t="str">
        <f t="shared" si="3"/>
        <v>Sat</v>
      </c>
    </row>
    <row r="253" spans="1:6" x14ac:dyDescent="0.2">
      <c r="A253" s="1">
        <v>45910</v>
      </c>
      <c r="F253" t="str">
        <f t="shared" si="3"/>
        <v>Sat</v>
      </c>
    </row>
    <row r="254" spans="1:6" x14ac:dyDescent="0.2">
      <c r="A254" s="1">
        <v>45911</v>
      </c>
      <c r="F254" t="str">
        <f t="shared" si="3"/>
        <v>Sat</v>
      </c>
    </row>
    <row r="255" spans="1:6" x14ac:dyDescent="0.2">
      <c r="A255" s="1">
        <v>45912</v>
      </c>
      <c r="F255" t="str">
        <f t="shared" si="3"/>
        <v>Sat</v>
      </c>
    </row>
    <row r="256" spans="1:6" x14ac:dyDescent="0.2">
      <c r="A256" s="1">
        <v>45913</v>
      </c>
      <c r="F256" t="str">
        <f t="shared" si="3"/>
        <v>Sat</v>
      </c>
    </row>
    <row r="257" spans="1:6" x14ac:dyDescent="0.2">
      <c r="A257" s="1">
        <v>45914</v>
      </c>
      <c r="F257" t="str">
        <f t="shared" si="3"/>
        <v>Sat</v>
      </c>
    </row>
    <row r="258" spans="1:6" x14ac:dyDescent="0.2">
      <c r="A258" s="1">
        <v>45915</v>
      </c>
      <c r="F258" t="str">
        <f t="shared" ref="F258:F321" si="4">TEXT(E258,"ddd")</f>
        <v>Sat</v>
      </c>
    </row>
    <row r="259" spans="1:6" x14ac:dyDescent="0.2">
      <c r="A259" s="1">
        <v>45916</v>
      </c>
      <c r="F259" t="str">
        <f t="shared" si="4"/>
        <v>Sat</v>
      </c>
    </row>
    <row r="260" spans="1:6" x14ac:dyDescent="0.2">
      <c r="A260" s="1">
        <v>45917</v>
      </c>
      <c r="F260" t="str">
        <f t="shared" si="4"/>
        <v>Sat</v>
      </c>
    </row>
    <row r="261" spans="1:6" x14ac:dyDescent="0.2">
      <c r="A261" s="1">
        <v>45918</v>
      </c>
      <c r="F261" t="str">
        <f t="shared" si="4"/>
        <v>Sat</v>
      </c>
    </row>
    <row r="262" spans="1:6" x14ac:dyDescent="0.2">
      <c r="A262" s="1">
        <v>45919</v>
      </c>
      <c r="F262" t="str">
        <f t="shared" si="4"/>
        <v>Sat</v>
      </c>
    </row>
    <row r="263" spans="1:6" x14ac:dyDescent="0.2">
      <c r="A263" s="1">
        <v>45920</v>
      </c>
      <c r="F263" t="str">
        <f t="shared" si="4"/>
        <v>Sat</v>
      </c>
    </row>
    <row r="264" spans="1:6" x14ac:dyDescent="0.2">
      <c r="A264" s="1">
        <v>45921</v>
      </c>
      <c r="F264" t="str">
        <f t="shared" si="4"/>
        <v>Sat</v>
      </c>
    </row>
    <row r="265" spans="1:6" x14ac:dyDescent="0.2">
      <c r="A265" s="1">
        <v>45922</v>
      </c>
      <c r="F265" t="str">
        <f t="shared" si="4"/>
        <v>Sat</v>
      </c>
    </row>
    <row r="266" spans="1:6" x14ac:dyDescent="0.2">
      <c r="A266" s="1">
        <v>45923</v>
      </c>
      <c r="F266" t="str">
        <f t="shared" si="4"/>
        <v>Sat</v>
      </c>
    </row>
    <row r="267" spans="1:6" x14ac:dyDescent="0.2">
      <c r="A267" s="1">
        <v>45924</v>
      </c>
      <c r="F267" t="str">
        <f t="shared" si="4"/>
        <v>Sat</v>
      </c>
    </row>
    <row r="268" spans="1:6" x14ac:dyDescent="0.2">
      <c r="A268" s="1">
        <v>45925</v>
      </c>
      <c r="F268" t="str">
        <f t="shared" si="4"/>
        <v>Sat</v>
      </c>
    </row>
    <row r="269" spans="1:6" x14ac:dyDescent="0.2">
      <c r="A269" s="1">
        <v>45926</v>
      </c>
      <c r="F269" t="str">
        <f t="shared" si="4"/>
        <v>Sat</v>
      </c>
    </row>
    <row r="270" spans="1:6" x14ac:dyDescent="0.2">
      <c r="A270" s="1">
        <v>45927</v>
      </c>
      <c r="F270" t="str">
        <f t="shared" si="4"/>
        <v>Sat</v>
      </c>
    </row>
    <row r="271" spans="1:6" x14ac:dyDescent="0.2">
      <c r="A271" s="1">
        <v>45928</v>
      </c>
      <c r="F271" t="str">
        <f t="shared" si="4"/>
        <v>Sat</v>
      </c>
    </row>
    <row r="272" spans="1:6" x14ac:dyDescent="0.2">
      <c r="A272" s="1">
        <v>45929</v>
      </c>
      <c r="F272" t="str">
        <f t="shared" si="4"/>
        <v>Sat</v>
      </c>
    </row>
    <row r="273" spans="1:6" x14ac:dyDescent="0.2">
      <c r="A273" s="1">
        <v>45930</v>
      </c>
      <c r="F273" t="str">
        <f t="shared" si="4"/>
        <v>Sat</v>
      </c>
    </row>
    <row r="274" spans="1:6" x14ac:dyDescent="0.2">
      <c r="A274" s="1">
        <v>45931</v>
      </c>
      <c r="F274" t="str">
        <f t="shared" si="4"/>
        <v>Sat</v>
      </c>
    </row>
    <row r="275" spans="1:6" x14ac:dyDescent="0.2">
      <c r="A275" s="1">
        <v>45932</v>
      </c>
      <c r="F275" t="str">
        <f t="shared" si="4"/>
        <v>Sat</v>
      </c>
    </row>
    <row r="276" spans="1:6" x14ac:dyDescent="0.2">
      <c r="A276" s="1">
        <v>45933</v>
      </c>
      <c r="F276" t="str">
        <f t="shared" si="4"/>
        <v>Sat</v>
      </c>
    </row>
    <row r="277" spans="1:6" x14ac:dyDescent="0.2">
      <c r="A277" s="1">
        <v>45934</v>
      </c>
      <c r="F277" t="str">
        <f t="shared" si="4"/>
        <v>Sat</v>
      </c>
    </row>
    <row r="278" spans="1:6" x14ac:dyDescent="0.2">
      <c r="A278" s="1">
        <v>45935</v>
      </c>
      <c r="F278" t="str">
        <f t="shared" si="4"/>
        <v>Sat</v>
      </c>
    </row>
    <row r="279" spans="1:6" x14ac:dyDescent="0.2">
      <c r="A279" s="1">
        <v>45936</v>
      </c>
      <c r="F279" t="str">
        <f t="shared" si="4"/>
        <v>Sat</v>
      </c>
    </row>
    <row r="280" spans="1:6" x14ac:dyDescent="0.2">
      <c r="A280" s="1">
        <v>45937</v>
      </c>
      <c r="F280" t="str">
        <f t="shared" si="4"/>
        <v>Sat</v>
      </c>
    </row>
    <row r="281" spans="1:6" x14ac:dyDescent="0.2">
      <c r="A281" s="1">
        <v>45938</v>
      </c>
      <c r="F281" t="str">
        <f t="shared" si="4"/>
        <v>Sat</v>
      </c>
    </row>
    <row r="282" spans="1:6" x14ac:dyDescent="0.2">
      <c r="A282" s="1">
        <v>45939</v>
      </c>
      <c r="F282" t="str">
        <f t="shared" si="4"/>
        <v>Sat</v>
      </c>
    </row>
    <row r="283" spans="1:6" x14ac:dyDescent="0.2">
      <c r="A283" s="1">
        <v>45940</v>
      </c>
      <c r="F283" t="str">
        <f t="shared" si="4"/>
        <v>Sat</v>
      </c>
    </row>
    <row r="284" spans="1:6" x14ac:dyDescent="0.2">
      <c r="A284" s="1">
        <v>45941</v>
      </c>
      <c r="F284" t="str">
        <f t="shared" si="4"/>
        <v>Sat</v>
      </c>
    </row>
    <row r="285" spans="1:6" x14ac:dyDescent="0.2">
      <c r="A285" s="1">
        <v>45942</v>
      </c>
      <c r="F285" t="str">
        <f t="shared" si="4"/>
        <v>Sat</v>
      </c>
    </row>
    <row r="286" spans="1:6" x14ac:dyDescent="0.2">
      <c r="A286" s="1">
        <v>45943</v>
      </c>
      <c r="F286" t="str">
        <f t="shared" si="4"/>
        <v>Sat</v>
      </c>
    </row>
    <row r="287" spans="1:6" x14ac:dyDescent="0.2">
      <c r="A287" s="1">
        <v>45944</v>
      </c>
      <c r="F287" t="str">
        <f t="shared" si="4"/>
        <v>Sat</v>
      </c>
    </row>
    <row r="288" spans="1:6" x14ac:dyDescent="0.2">
      <c r="A288" s="1">
        <v>45945</v>
      </c>
      <c r="F288" t="str">
        <f t="shared" si="4"/>
        <v>Sat</v>
      </c>
    </row>
    <row r="289" spans="1:6" x14ac:dyDescent="0.2">
      <c r="A289" s="1">
        <v>45946</v>
      </c>
      <c r="F289" t="str">
        <f t="shared" si="4"/>
        <v>Sat</v>
      </c>
    </row>
    <row r="290" spans="1:6" x14ac:dyDescent="0.2">
      <c r="A290" s="1">
        <v>45947</v>
      </c>
      <c r="F290" t="str">
        <f t="shared" si="4"/>
        <v>Sat</v>
      </c>
    </row>
    <row r="291" spans="1:6" x14ac:dyDescent="0.2">
      <c r="A291" s="1">
        <v>45948</v>
      </c>
      <c r="F291" t="str">
        <f t="shared" si="4"/>
        <v>Sat</v>
      </c>
    </row>
    <row r="292" spans="1:6" x14ac:dyDescent="0.2">
      <c r="A292" s="1">
        <v>45949</v>
      </c>
      <c r="F292" t="str">
        <f t="shared" si="4"/>
        <v>Sat</v>
      </c>
    </row>
    <row r="293" spans="1:6" x14ac:dyDescent="0.2">
      <c r="A293" s="1">
        <v>45950</v>
      </c>
      <c r="F293" t="str">
        <f t="shared" si="4"/>
        <v>Sat</v>
      </c>
    </row>
    <row r="294" spans="1:6" x14ac:dyDescent="0.2">
      <c r="A294" s="1">
        <v>45951</v>
      </c>
      <c r="F294" t="str">
        <f t="shared" si="4"/>
        <v>Sat</v>
      </c>
    </row>
    <row r="295" spans="1:6" x14ac:dyDescent="0.2">
      <c r="A295" s="1">
        <v>45952</v>
      </c>
      <c r="F295" t="str">
        <f t="shared" si="4"/>
        <v>Sat</v>
      </c>
    </row>
    <row r="296" spans="1:6" x14ac:dyDescent="0.2">
      <c r="A296" s="1">
        <v>45953</v>
      </c>
      <c r="F296" t="str">
        <f t="shared" si="4"/>
        <v>Sat</v>
      </c>
    </row>
    <row r="297" spans="1:6" x14ac:dyDescent="0.2">
      <c r="A297" s="1">
        <v>45954</v>
      </c>
      <c r="F297" t="str">
        <f t="shared" si="4"/>
        <v>Sat</v>
      </c>
    </row>
    <row r="298" spans="1:6" x14ac:dyDescent="0.2">
      <c r="A298" s="1">
        <v>45955</v>
      </c>
      <c r="F298" t="str">
        <f t="shared" si="4"/>
        <v>Sat</v>
      </c>
    </row>
    <row r="299" spans="1:6" x14ac:dyDescent="0.2">
      <c r="A299" s="1">
        <v>45956</v>
      </c>
      <c r="F299" t="str">
        <f t="shared" si="4"/>
        <v>Sat</v>
      </c>
    </row>
    <row r="300" spans="1:6" x14ac:dyDescent="0.2">
      <c r="A300" s="1">
        <v>45957</v>
      </c>
      <c r="F300" t="str">
        <f t="shared" si="4"/>
        <v>Sat</v>
      </c>
    </row>
    <row r="301" spans="1:6" x14ac:dyDescent="0.2">
      <c r="A301" s="1">
        <v>45958</v>
      </c>
      <c r="F301" t="str">
        <f t="shared" si="4"/>
        <v>Sat</v>
      </c>
    </row>
    <row r="302" spans="1:6" x14ac:dyDescent="0.2">
      <c r="A302" s="1">
        <v>45959</v>
      </c>
      <c r="F302" t="str">
        <f t="shared" si="4"/>
        <v>Sat</v>
      </c>
    </row>
    <row r="303" spans="1:6" x14ac:dyDescent="0.2">
      <c r="A303" s="1">
        <v>45960</v>
      </c>
      <c r="F303" t="str">
        <f t="shared" si="4"/>
        <v>Sat</v>
      </c>
    </row>
    <row r="304" spans="1:6" x14ac:dyDescent="0.2">
      <c r="A304" s="1">
        <v>45961</v>
      </c>
      <c r="F304" t="str">
        <f t="shared" si="4"/>
        <v>Sat</v>
      </c>
    </row>
    <row r="305" spans="1:6" x14ac:dyDescent="0.2">
      <c r="A305" s="1">
        <v>45962</v>
      </c>
      <c r="F305" t="str">
        <f t="shared" si="4"/>
        <v>Sat</v>
      </c>
    </row>
    <row r="306" spans="1:6" x14ac:dyDescent="0.2">
      <c r="A306" s="1">
        <v>45963</v>
      </c>
      <c r="F306" t="str">
        <f t="shared" si="4"/>
        <v>Sat</v>
      </c>
    </row>
    <row r="307" spans="1:6" x14ac:dyDescent="0.2">
      <c r="A307" s="1">
        <v>45964</v>
      </c>
      <c r="F307" t="str">
        <f t="shared" si="4"/>
        <v>Sat</v>
      </c>
    </row>
    <row r="308" spans="1:6" x14ac:dyDescent="0.2">
      <c r="A308" s="1">
        <v>45965</v>
      </c>
      <c r="F308" t="str">
        <f t="shared" si="4"/>
        <v>Sat</v>
      </c>
    </row>
    <row r="309" spans="1:6" x14ac:dyDescent="0.2">
      <c r="A309" s="1">
        <v>45966</v>
      </c>
      <c r="F309" t="str">
        <f t="shared" si="4"/>
        <v>Sat</v>
      </c>
    </row>
    <row r="310" spans="1:6" x14ac:dyDescent="0.2">
      <c r="A310" s="1">
        <v>45967</v>
      </c>
      <c r="F310" t="str">
        <f t="shared" si="4"/>
        <v>Sat</v>
      </c>
    </row>
    <row r="311" spans="1:6" x14ac:dyDescent="0.2">
      <c r="A311" s="1">
        <v>45968</v>
      </c>
      <c r="F311" t="str">
        <f t="shared" si="4"/>
        <v>Sat</v>
      </c>
    </row>
    <row r="312" spans="1:6" x14ac:dyDescent="0.2">
      <c r="A312" s="1">
        <v>45969</v>
      </c>
      <c r="F312" t="str">
        <f t="shared" si="4"/>
        <v>Sat</v>
      </c>
    </row>
    <row r="313" spans="1:6" x14ac:dyDescent="0.2">
      <c r="A313" s="1">
        <v>45970</v>
      </c>
      <c r="F313" t="str">
        <f t="shared" si="4"/>
        <v>Sat</v>
      </c>
    </row>
    <row r="314" spans="1:6" x14ac:dyDescent="0.2">
      <c r="A314" s="1">
        <v>45971</v>
      </c>
      <c r="F314" t="str">
        <f t="shared" si="4"/>
        <v>Sat</v>
      </c>
    </row>
    <row r="315" spans="1:6" x14ac:dyDescent="0.2">
      <c r="A315" s="1">
        <v>45972</v>
      </c>
      <c r="F315" t="str">
        <f t="shared" si="4"/>
        <v>Sat</v>
      </c>
    </row>
    <row r="316" spans="1:6" x14ac:dyDescent="0.2">
      <c r="A316" s="1">
        <v>45973</v>
      </c>
      <c r="F316" t="str">
        <f t="shared" si="4"/>
        <v>Sat</v>
      </c>
    </row>
    <row r="317" spans="1:6" x14ac:dyDescent="0.2">
      <c r="A317" s="1">
        <v>45974</v>
      </c>
      <c r="F317" t="str">
        <f t="shared" si="4"/>
        <v>Sat</v>
      </c>
    </row>
    <row r="318" spans="1:6" x14ac:dyDescent="0.2">
      <c r="A318" s="1">
        <v>45975</v>
      </c>
      <c r="F318" t="str">
        <f t="shared" si="4"/>
        <v>Sat</v>
      </c>
    </row>
    <row r="319" spans="1:6" x14ac:dyDescent="0.2">
      <c r="A319" s="1">
        <v>45976</v>
      </c>
      <c r="F319" t="str">
        <f t="shared" si="4"/>
        <v>Sat</v>
      </c>
    </row>
    <row r="320" spans="1:6" x14ac:dyDescent="0.2">
      <c r="A320" s="1">
        <v>45977</v>
      </c>
      <c r="F320" t="str">
        <f t="shared" si="4"/>
        <v>Sat</v>
      </c>
    </row>
    <row r="321" spans="1:6" x14ac:dyDescent="0.2">
      <c r="A321" s="1">
        <v>45978</v>
      </c>
      <c r="F321" t="str">
        <f t="shared" si="4"/>
        <v>Sat</v>
      </c>
    </row>
    <row r="322" spans="1:6" x14ac:dyDescent="0.2">
      <c r="A322" s="1">
        <v>45979</v>
      </c>
      <c r="F322" t="str">
        <f t="shared" ref="F322:F365" si="5">TEXT(E322,"ddd")</f>
        <v>Sat</v>
      </c>
    </row>
    <row r="323" spans="1:6" x14ac:dyDescent="0.2">
      <c r="A323" s="1">
        <v>45980</v>
      </c>
      <c r="F323" t="str">
        <f t="shared" si="5"/>
        <v>Sat</v>
      </c>
    </row>
    <row r="324" spans="1:6" x14ac:dyDescent="0.2">
      <c r="A324" s="1">
        <v>45981</v>
      </c>
      <c r="F324" t="str">
        <f t="shared" si="5"/>
        <v>Sat</v>
      </c>
    </row>
    <row r="325" spans="1:6" x14ac:dyDescent="0.2">
      <c r="A325" s="1">
        <v>45982</v>
      </c>
      <c r="F325" t="str">
        <f t="shared" si="5"/>
        <v>Sat</v>
      </c>
    </row>
    <row r="326" spans="1:6" x14ac:dyDescent="0.2">
      <c r="A326" s="1">
        <v>45983</v>
      </c>
      <c r="F326" t="str">
        <f t="shared" si="5"/>
        <v>Sat</v>
      </c>
    </row>
    <row r="327" spans="1:6" x14ac:dyDescent="0.2">
      <c r="A327" s="1">
        <v>45984</v>
      </c>
      <c r="F327" t="str">
        <f t="shared" si="5"/>
        <v>Sat</v>
      </c>
    </row>
    <row r="328" spans="1:6" x14ac:dyDescent="0.2">
      <c r="A328" s="1">
        <v>45985</v>
      </c>
      <c r="F328" t="str">
        <f t="shared" si="5"/>
        <v>Sat</v>
      </c>
    </row>
    <row r="329" spans="1:6" x14ac:dyDescent="0.2">
      <c r="A329" s="1">
        <v>45986</v>
      </c>
      <c r="F329" t="str">
        <f t="shared" si="5"/>
        <v>Sat</v>
      </c>
    </row>
    <row r="330" spans="1:6" x14ac:dyDescent="0.2">
      <c r="A330" s="1">
        <v>45987</v>
      </c>
      <c r="F330" t="str">
        <f t="shared" si="5"/>
        <v>Sat</v>
      </c>
    </row>
    <row r="331" spans="1:6" x14ac:dyDescent="0.2">
      <c r="A331" s="1">
        <v>45988</v>
      </c>
      <c r="F331" t="str">
        <f t="shared" si="5"/>
        <v>Sat</v>
      </c>
    </row>
    <row r="332" spans="1:6" x14ac:dyDescent="0.2">
      <c r="A332" s="1">
        <v>45989</v>
      </c>
      <c r="F332" t="str">
        <f t="shared" si="5"/>
        <v>Sat</v>
      </c>
    </row>
    <row r="333" spans="1:6" x14ac:dyDescent="0.2">
      <c r="A333" s="1">
        <v>45990</v>
      </c>
      <c r="F333" t="str">
        <f t="shared" si="5"/>
        <v>Sat</v>
      </c>
    </row>
    <row r="334" spans="1:6" x14ac:dyDescent="0.2">
      <c r="A334" s="1">
        <v>45991</v>
      </c>
      <c r="F334" t="str">
        <f t="shared" si="5"/>
        <v>Sat</v>
      </c>
    </row>
    <row r="335" spans="1:6" x14ac:dyDescent="0.2">
      <c r="A335" s="1">
        <v>45992</v>
      </c>
      <c r="F335" t="str">
        <f t="shared" si="5"/>
        <v>Sat</v>
      </c>
    </row>
    <row r="336" spans="1:6" x14ac:dyDescent="0.2">
      <c r="A336" s="1">
        <v>45993</v>
      </c>
      <c r="F336" t="str">
        <f t="shared" si="5"/>
        <v>Sat</v>
      </c>
    </row>
    <row r="337" spans="1:6" x14ac:dyDescent="0.2">
      <c r="A337" s="1">
        <v>45994</v>
      </c>
      <c r="F337" t="str">
        <f t="shared" si="5"/>
        <v>Sat</v>
      </c>
    </row>
    <row r="338" spans="1:6" x14ac:dyDescent="0.2">
      <c r="A338" s="1">
        <v>45995</v>
      </c>
      <c r="F338" t="str">
        <f t="shared" si="5"/>
        <v>Sat</v>
      </c>
    </row>
    <row r="339" spans="1:6" x14ac:dyDescent="0.2">
      <c r="A339" s="1">
        <v>45996</v>
      </c>
      <c r="F339" t="str">
        <f t="shared" si="5"/>
        <v>Sat</v>
      </c>
    </row>
    <row r="340" spans="1:6" x14ac:dyDescent="0.2">
      <c r="A340" s="1">
        <v>45997</v>
      </c>
      <c r="F340" t="str">
        <f t="shared" si="5"/>
        <v>Sat</v>
      </c>
    </row>
    <row r="341" spans="1:6" x14ac:dyDescent="0.2">
      <c r="A341" s="1">
        <v>45998</v>
      </c>
      <c r="F341" t="str">
        <f t="shared" si="5"/>
        <v>Sat</v>
      </c>
    </row>
    <row r="342" spans="1:6" x14ac:dyDescent="0.2">
      <c r="A342" s="1">
        <v>45999</v>
      </c>
      <c r="F342" t="str">
        <f t="shared" si="5"/>
        <v>Sat</v>
      </c>
    </row>
    <row r="343" spans="1:6" x14ac:dyDescent="0.2">
      <c r="A343" s="1">
        <v>46000</v>
      </c>
      <c r="F343" t="str">
        <f t="shared" si="5"/>
        <v>Sat</v>
      </c>
    </row>
    <row r="344" spans="1:6" x14ac:dyDescent="0.2">
      <c r="A344" s="1">
        <v>46001</v>
      </c>
      <c r="F344" t="str">
        <f t="shared" si="5"/>
        <v>Sat</v>
      </c>
    </row>
    <row r="345" spans="1:6" x14ac:dyDescent="0.2">
      <c r="A345" s="1">
        <v>46002</v>
      </c>
      <c r="F345" t="str">
        <f t="shared" si="5"/>
        <v>Sat</v>
      </c>
    </row>
    <row r="346" spans="1:6" x14ac:dyDescent="0.2">
      <c r="A346" s="1">
        <v>46003</v>
      </c>
      <c r="F346" t="str">
        <f t="shared" si="5"/>
        <v>Sat</v>
      </c>
    </row>
    <row r="347" spans="1:6" x14ac:dyDescent="0.2">
      <c r="A347" s="1">
        <v>46004</v>
      </c>
      <c r="F347" t="str">
        <f t="shared" si="5"/>
        <v>Sat</v>
      </c>
    </row>
    <row r="348" spans="1:6" x14ac:dyDescent="0.2">
      <c r="A348" s="1">
        <v>46005</v>
      </c>
      <c r="F348" t="str">
        <f t="shared" si="5"/>
        <v>Sat</v>
      </c>
    </row>
    <row r="349" spans="1:6" x14ac:dyDescent="0.2">
      <c r="A349" s="1">
        <v>46006</v>
      </c>
      <c r="F349" t="str">
        <f t="shared" si="5"/>
        <v>Sat</v>
      </c>
    </row>
    <row r="350" spans="1:6" x14ac:dyDescent="0.2">
      <c r="A350" s="1">
        <v>46007</v>
      </c>
      <c r="F350" t="str">
        <f t="shared" si="5"/>
        <v>Sat</v>
      </c>
    </row>
    <row r="351" spans="1:6" x14ac:dyDescent="0.2">
      <c r="A351" s="1">
        <v>46008</v>
      </c>
      <c r="F351" t="str">
        <f t="shared" si="5"/>
        <v>Sat</v>
      </c>
    </row>
    <row r="352" spans="1:6" x14ac:dyDescent="0.2">
      <c r="A352" s="1">
        <v>46009</v>
      </c>
      <c r="F352" t="str">
        <f t="shared" si="5"/>
        <v>Sat</v>
      </c>
    </row>
    <row r="353" spans="1:6" x14ac:dyDescent="0.2">
      <c r="A353" s="1">
        <v>46010</v>
      </c>
      <c r="F353" t="str">
        <f t="shared" si="5"/>
        <v>Sat</v>
      </c>
    </row>
    <row r="354" spans="1:6" x14ac:dyDescent="0.2">
      <c r="A354" s="1">
        <v>46011</v>
      </c>
      <c r="F354" t="str">
        <f t="shared" si="5"/>
        <v>Sat</v>
      </c>
    </row>
    <row r="355" spans="1:6" x14ac:dyDescent="0.2">
      <c r="A355" s="1">
        <v>46012</v>
      </c>
      <c r="F355" t="str">
        <f t="shared" si="5"/>
        <v>Sat</v>
      </c>
    </row>
    <row r="356" spans="1:6" x14ac:dyDescent="0.2">
      <c r="A356" s="1">
        <v>46013</v>
      </c>
      <c r="F356" t="str">
        <f t="shared" si="5"/>
        <v>Sat</v>
      </c>
    </row>
    <row r="357" spans="1:6" x14ac:dyDescent="0.2">
      <c r="A357" s="1">
        <v>46014</v>
      </c>
      <c r="F357" t="str">
        <f t="shared" si="5"/>
        <v>Sat</v>
      </c>
    </row>
    <row r="358" spans="1:6" x14ac:dyDescent="0.2">
      <c r="A358" s="1">
        <v>46015</v>
      </c>
      <c r="F358" t="str">
        <f t="shared" si="5"/>
        <v>Sat</v>
      </c>
    </row>
    <row r="359" spans="1:6" x14ac:dyDescent="0.2">
      <c r="A359" s="1">
        <v>46016</v>
      </c>
      <c r="F359" t="str">
        <f t="shared" si="5"/>
        <v>Sat</v>
      </c>
    </row>
    <row r="360" spans="1:6" x14ac:dyDescent="0.2">
      <c r="A360" s="1">
        <v>46017</v>
      </c>
      <c r="F360" t="str">
        <f t="shared" si="5"/>
        <v>Sat</v>
      </c>
    </row>
    <row r="361" spans="1:6" x14ac:dyDescent="0.2">
      <c r="A361" s="1">
        <v>46018</v>
      </c>
      <c r="F361" t="str">
        <f t="shared" si="5"/>
        <v>Sat</v>
      </c>
    </row>
    <row r="362" spans="1:6" x14ac:dyDescent="0.2">
      <c r="A362" s="1">
        <v>46019</v>
      </c>
      <c r="F362" t="str">
        <f t="shared" si="5"/>
        <v>Sat</v>
      </c>
    </row>
    <row r="363" spans="1:6" x14ac:dyDescent="0.2">
      <c r="A363" s="1">
        <v>46020</v>
      </c>
      <c r="F363" t="str">
        <f t="shared" si="5"/>
        <v>Sat</v>
      </c>
    </row>
    <row r="364" spans="1:6" x14ac:dyDescent="0.2">
      <c r="A364" s="1">
        <v>46021</v>
      </c>
      <c r="F364" t="str">
        <f t="shared" si="5"/>
        <v>Sat</v>
      </c>
    </row>
    <row r="365" spans="1:6" x14ac:dyDescent="0.2">
      <c r="A365" s="1">
        <v>46022</v>
      </c>
      <c r="F365" t="str">
        <f t="shared" si="5"/>
        <v>Sat</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Sentyabr</vt:lpstr>
      <vt:lpstr>Dashboard</vt:lpstr>
      <vt:lpstr>Analysis</vt:lpstr>
      <vt:lpstr>calendar2</vt:lpstr>
      <vt:lpstr>calendar</vt:lpstr>
      <vt:lpstr>say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tahiranuruyeva99@outlook.com</dc:creator>
  <cp:lastModifiedBy>tahiranuruyeva99@outlook.com</cp:lastModifiedBy>
  <dcterms:created xsi:type="dcterms:W3CDTF">2025-09-11T16:47:13Z</dcterms:created>
  <dcterms:modified xsi:type="dcterms:W3CDTF">2025-09-28T09:24:17Z</dcterms:modified>
</cp:coreProperties>
</file>