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<sst xmlns="http://schemas.openxmlformats.org/spreadsheetml/2006/main" uniqueCount="121">
  <si>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</si>
  <si>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</si>
  <si>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</si>
  <si>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</si>
  <si>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</si>
  <si>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</si>
  <si>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</si>
  <si>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</si>
  <si>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</si>
  <si>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</si>
  <si>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</si>
  <si>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</si>
  <si>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</si>
  <si>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</si>
  <si>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</si>
  <si>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</si>
  <si>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</si>
  <si>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</si>
  <si>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</si>
  <si>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</si>
  <si>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</si>
  <si>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</si>
  <si>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</si>
  <si>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</si>
  <si>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</si>
  <si>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</si>
  <si>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</si>
  <si>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</si>
  <si>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</si>
  <si>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</si>
  <si>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</si>
  <si>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</si>
  <si>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</si>
  <si>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</si>
  <si>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</si>
  <si>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</si>
  <si>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</si>
  <si>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</si>
  <si>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</si>
  <si>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</si>
  <si>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</si>
  <si>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</si>
  <si>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</si>
  <si>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</si>
  <si>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</si>
  <si>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</si>
  <si>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FA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</si>
  <si>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</si>
  <si>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</si>
  <si>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</si>
  <si>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</si>
  <si>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</si>
  <si>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</si>
  <si>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</si>
  <si>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</si>
  <si>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</si>
  <si>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</si>
  <si>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</si>
  <si>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</si>
  <si>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</si>
  <si>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</si>
  <si>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</si>
  <si>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</si>
  <si>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proefwerk over hoofdstuk 1: mix van kennis en vaardigheden</t>
  </si>
  <si>
    <t>kies...</t>
  </si>
  <si>
    <t>A, B, D</t>
  </si>
  <si>
    <t>startJaar</t>
  </si>
  <si>
    <t>proefwerk over hoofdstuk 2: mix van kennis en vaardigheden</t>
  </si>
  <si>
    <t>A,B, D</t>
  </si>
  <si>
    <t>cid</t>
  </si>
  <si>
    <t>toets over gelezen boek</t>
  </si>
  <si>
    <t>leesboek en woordenboek F-N</t>
  </si>
  <si>
    <t>E</t>
  </si>
  <si>
    <t>eindJaar</t>
  </si>
  <si>
    <t>proefwerk over hoofdstuk 4: mix van kennis en vaardigheden</t>
  </si>
  <si>
    <t>A,B,D</t>
  </si>
  <si>
    <t>vandaag</t>
  </si>
  <si>
    <t xml:space="preserve">mondelinge presentatie </t>
  </si>
  <si>
    <t>geen</t>
  </si>
  <si>
    <t>C2</t>
  </si>
  <si>
    <t>huidigStartjaar</t>
  </si>
  <si>
    <t>proefwerk over hoofdstuk 5: mix van kennis en vaardigheden</t>
  </si>
  <si>
    <t>huidigSchooljaar</t>
  </si>
  <si>
    <t>positiePTA</t>
  </si>
  <si>
    <t>groep</t>
  </si>
  <si>
    <t>Bij de hoofdstuktoetsen mogen geen hulpmiddelen gebruikt worden bij het luisterdeel en bij het kennisdeel. Bij het lees- en schrijfdeel mogen papieren woordenboeken Frans- Nederlands en Nederlands -Frans, mijnwoordenboek.nl, vandale.nl en de référence behorend bij de methode gebruikt worden. Het schrijfdeel wordt geschreven in Word.</t>
  </si>
  <si>
    <t>mavo?</t>
  </si>
  <si>
    <t xml:space="preserve">Bij de hoofdstuktoetsen mag bij het luisterdeel en het kennisdeel geen hulpmiddelen gebruikt worden. Bij het lees- en schrijfdeel mag mijnwoordenboek.nl en vandale.nl. en de référence horend bij de methode gebruikt worden. Het schrijfdeel wordt geschreven in word. </t>
  </si>
  <si>
    <t>Mondelinge presentatie</t>
  </si>
  <si>
    <t>Vocabulairetoets</t>
  </si>
  <si>
    <t>Schrijfvaardigheid</t>
  </si>
  <si>
    <t>Tekstverwerker met spellingscontrole, référence, woordenboeken F-N/N-F</t>
  </si>
  <si>
    <t>D1 en D2</t>
  </si>
  <si>
    <t>Cito kijk- en luistertoets</t>
  </si>
  <si>
    <t>B</t>
  </si>
  <si>
    <t>Gesprek voeren</t>
  </si>
  <si>
    <t>C1</t>
  </si>
  <si>
    <t>Toets over gelezen boek en behandelde literatuur</t>
  </si>
  <si>
    <t>Leesboek, woordenboek F-N</t>
  </si>
  <si>
    <t>E1</t>
  </si>
  <si>
    <t>A</t>
  </si>
  <si>
    <t>Proefwerk hoofdstuk 1: kennis en vaardigheden</t>
  </si>
  <si>
    <t>Proefwerk hoofdstuk 2: kennis en vaardigheden</t>
  </si>
  <si>
    <t>A,B.D</t>
  </si>
  <si>
    <t>Toets over gelezen boek</t>
  </si>
  <si>
    <t>leesboek, woordenboek F-N</t>
  </si>
  <si>
    <t>Proefwerk hoofdstuk 4: kennis en vaardigheden</t>
  </si>
  <si>
    <t>Proefwerk hoofdstuk 5: kennis en vaardigheden</t>
  </si>
  <si>
    <t xml:space="preserve">Bij de hoofdstuktoetsen mogen geen hulpmiddelen gebruikt worden bij het luisterdeel en bij het kennisdeel. Bij het leesdeel en het schrijfdeel mogen papieren woordenboeken Frans- Nederlands en Nederlands-Frans gebruikt worden evenals mijnwoordenboek.nl en vandale.nl. Tevens mag de référence behorend bij de methode gebruikt worden. Het schrijfdeel wordt gemaakt in Word. </t>
  </si>
  <si>
    <t>Bij de hoofdstuktoetsen mag bij het luisterdeel en het kennisdeel geen hulpmiddelen gebruikt worden. Bij het lees-en schrijfdeel mag vandale.nl , mijnwoordenboek.nl en de référence horend bij de methode gebruikt worden. Het schrijfdeel wordt gemaakt in Word.</t>
  </si>
  <si>
    <t>A.B.D</t>
  </si>
  <si>
    <t>Bij de hoofdstuktoetsen mogen geen hulpmiddelen gebruikt worden bij het luisterdeel en het kennisdeel. Bij het leesdeel en het schrijfdeel mogen papieren woordenboeken Frans-Nederlands en Nederlands-Frans, de référence behorend bij de methode, vandale.nl en mijnwoordenboek.nl gebruikt worden. het schrijfdeel wordt gemaakt in Word waarbij de taal op Frans gezet mag worden.</t>
  </si>
  <si>
    <t>Schrijfvaardigheid (formeel)</t>
  </si>
  <si>
    <t>Teksverwerker met spellingcontrole, référence, woordenboek F-N, N-F</t>
  </si>
  <si>
    <t>D</t>
  </si>
  <si>
    <t>Schrijfvaardigheid (informeel)</t>
  </si>
  <si>
    <t>Tekstverwerker met spellingcontrole, référence, woordenboek F-N, N-F</t>
  </si>
  <si>
    <t>Cito kijk-en luistertoets</t>
  </si>
  <si>
    <t>Spreekvaardigheid</t>
  </si>
  <si>
    <t>Literatuurtoets</t>
  </si>
  <si>
    <t>Gelezen boek, woordenboek F-N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</si>
</sst>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
      <b val="0"/>
      <i val="0"/>
      <strike val="0"/>
      <u val="none"/>
      <sz val="10"/>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left style="thin">
        <color rgb="FFDEEAF6"/>
      </left>
      <right style="thin">
        <color rgb="FFDEEAF6"/>
      </right>
      <top style="thin">
        <color rgb="FFDEEAF6"/>
      </top>
      <bottom style="thin">
        <color rgb="FFDEEAF6"/>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53">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6" numFmtId="0" fillId="4" borderId="0" applyFont="1" applyNumberFormat="0" applyFill="1" applyBorder="0" applyAlignment="1">
      <alignment horizontal="general" vertical="center" textRotation="0" wrapText="false" shrinkToFit="false"/>
    </xf>
    <xf xfId="0" fontId="7"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bottom" textRotation="0" wrapText="true" shrinkToFit="false"/>
    </xf>
    <xf xfId="0" fontId="8"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8"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center" vertical="center" textRotation="0" wrapText="false" shrinkToFit="false"/>
      <protection locked="tru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bottom" textRotation="0" wrapText="false" shrinkToFit="false"/>
      <protection locked="true"/>
    </xf>
    <xf xfId="0" fontId="12" numFmtId="0" fillId="10" borderId="0" applyFont="1" applyNumberFormat="0" applyFill="1" applyBorder="0" applyAlignment="1" applyProtection="true">
      <alignment horizontal="center"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12" numFmtId="0" fillId="10" borderId="0" applyFont="1" applyNumberFormat="0" applyFill="1" applyBorder="0" applyAlignment="1" applyProtection="true">
      <alignment horizontal="left" vertical="center" textRotation="0" wrapText="false" shrinkToFit="false"/>
      <protection locked="true"/>
    </xf>
    <xf xfId="0" fontId="13"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2" numFmtId="0" fillId="10" borderId="0" applyFont="1" applyNumberFormat="0" applyFill="1" applyBorder="0" applyAlignment="1" applyProtection="true">
      <alignment horizontal="general" vertical="center" textRotation="0" wrapText="true" shrinkToFit="false"/>
      <protection locked="true"/>
    </xf>
    <xf xfId="0" fontId="13" numFmtId="0" fillId="7" borderId="3" applyFont="1" applyNumberFormat="0" applyFill="1" applyBorder="1" applyAlignment="1" applyProtection="true">
      <alignment horizontal="general" vertical="center" textRotation="0" wrapText="true" shrinkToFit="false"/>
      <protection locked="true"/>
    </xf>
    <xf xfId="0" fontId="2" numFmtId="1" fillId="7" borderId="3" applyFont="1" applyNumberFormat="1" applyFill="1" applyBorder="1" applyAlignment="1" applyProtection="true">
      <alignment horizontal="center" vertical="center" textRotation="0" wrapText="false" shrinkToFit="false"/>
      <protection locked="true"/>
    </xf>
    <xf xfId="0" fontId="2" numFmtId="0" fillId="7" borderId="4" applyFont="1" applyNumberFormat="0" applyFill="1" applyBorder="1" applyAlignment="1" applyProtection="true">
      <alignment horizontal="center" vertical="center" textRotation="0" wrapText="false" shrinkToFit="false"/>
      <protection locked="true"/>
    </xf>
    <xf xfId="0" fontId="13" numFmtId="0" fillId="7" borderId="5" applyFont="1" applyNumberFormat="0" applyFill="1" applyBorder="1" applyAlignment="1" applyProtection="true">
      <alignment horizontal="general" vertical="center" textRotation="0" wrapText="true" shrinkToFit="false"/>
      <protection locked="true"/>
    </xf>
    <xf xfId="0" fontId="2" numFmtId="1" fillId="8" borderId="3"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3" applyFont="1" applyNumberFormat="0" applyFill="1" applyBorder="1" applyAlignment="1" applyProtection="true">
      <alignment horizontal="center" vertical="center" textRotation="0" wrapText="false" shrinkToFit="false"/>
      <protection locked="true"/>
    </xf>
    <xf xfId="0" fontId="13" numFmtId="0" fillId="8" borderId="4" applyFont="1" applyNumberFormat="0" applyFill="1" applyBorder="1" applyAlignment="1" applyProtection="true">
      <alignment horizontal="general" vertical="center" textRotation="0" wrapText="true" shrinkToFit="false"/>
      <protection locked="tru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28" t="s">
        <v>25</v>
      </c>
    </row>
    <row r="2" spans="1:3" customHeight="1" ht="74.25">
      <c r="B2" s="29" t="s">
        <v>26</v>
      </c>
    </row>
    <row r="3" spans="1:3">
      <c r="B3" s="26" t="s">
        <v>27</v>
      </c>
    </row>
    <row r="4" spans="1:3" customHeight="1" ht="106.5">
      <c r="B4" s="29" t="s">
        <v>28</v>
      </c>
    </row>
    <row r="5" spans="1:3">
      <c r="B5" s="26" t="s">
        <v>29</v>
      </c>
    </row>
    <row r="6" spans="1:3" customHeight="1" ht="161.25">
      <c r="B6" s="29" t="s">
        <v>30</v>
      </c>
    </row>
    <row r="7" spans="1:3">
      <c r="B7" s="28" t="s">
        <v>31</v>
      </c>
    </row>
    <row r="8" spans="1:3" customHeight="1" ht="107.25">
      <c r="B8" s="29" t="s">
        <v>32</v>
      </c>
    </row>
    <row r="9" spans="1:3">
      <c r="B9" s="26" t="s">
        <v>33</v>
      </c>
    </row>
    <row r="10" spans="1:3" customHeight="1" ht="34.5">
      <c r="A10" s="25" t="s">
        <v>34</v>
      </c>
      <c r="B10" s="27" t="s">
        <v>35</v>
      </c>
    </row>
    <row r="11" spans="1:3" customHeight="1" ht="67.5" s="23" customFormat="1">
      <c r="A11" s="25" t="s">
        <v>34</v>
      </c>
      <c r="B11" s="27" t="s">
        <v>36</v>
      </c>
    </row>
    <row r="12" spans="1:3" customHeight="1" ht="51.75">
      <c r="A12" s="25" t="s">
        <v>34</v>
      </c>
      <c r="B12" s="27" t="s">
        <v>37</v>
      </c>
    </row>
    <row r="13" spans="1:3" customHeight="1" ht="34.5">
      <c r="A13" s="25" t="s">
        <v>34</v>
      </c>
      <c r="B13" s="27" t="s">
        <v>38</v>
      </c>
    </row>
    <row r="14" spans="1:3" customHeight="1" ht="34.5">
      <c r="A14" s="25" t="s">
        <v>34</v>
      </c>
      <c r="B14" s="32" t="s">
        <v>39</v>
      </c>
    </row>
    <row r="15" spans="1:3" customHeight="1" ht="25.5">
      <c r="A15" s="25" t="s">
        <v>34</v>
      </c>
      <c r="B15" s="24" t="s">
        <v>40</v>
      </c>
    </row>
    <row r="16" spans="1:3">
      <c r="B16" s="24"/>
    </row>
    <row r="17" spans="1:3">
      <c r="B17" s="24"/>
    </row>
    <row r="18" spans="1:3">
      <c r="B18" s="24"/>
    </row>
    <row r="19" spans="1:3">
      <c r="B19" s="24"/>
    </row>
    <row r="20" spans="1:3">
      <c r="B20" s="24"/>
    </row>
    <row r="21" spans="1:3">
      <c r="B21" s="24"/>
    </row>
    <row r="22" spans="1:3">
      <c r="B22" s="24"/>
    </row>
    <row r="23" spans="1:3">
      <c r="B23" s="24"/>
    </row>
    <row r="24" spans="1:3">
      <c r="B24" s="24"/>
    </row>
    <row r="25" spans="1:3">
      <c r="B25" s="24"/>
    </row>
    <row r="26" spans="1:3">
      <c r="B26" s="24"/>
    </row>
    <row r="27" spans="1:3">
      <c r="B27" s="24"/>
    </row>
    <row r="28" spans="1:3">
      <c r="B28" s="24"/>
    </row>
    <row r="29" spans="1:3">
      <c r="B29" s="24"/>
    </row>
    <row r="30" spans="1:3">
      <c r="B30" s="24"/>
    </row>
    <row r="31" spans="1:3">
      <c r="B31" s="24"/>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6</v>
      </c>
      <c r="G2" s="36" t="str">
        <f>IF(B14&gt;6,"verouderd PTA",CONCATENATE("Dit is het programma van de huidige ",B6,B14," (cohort ",B7," - ",B9,")"))</f>
        <v>Dit is het programma van de huidige H3 (cohort 2021 - 2023)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FA leerlaag H4 (schooljaar 2021 - 2022)</v>
      </c>
      <c r="H4" s="43"/>
      <c r="I4" s="37"/>
      <c r="J4" s="37"/>
      <c r="K4" s="43"/>
      <c r="L4" s="37"/>
      <c r="M4" s="37"/>
      <c r="N4" s="37"/>
      <c r="O4" s="37"/>
      <c r="P4" s="43"/>
      <c r="Q4" s="43"/>
    </row>
    <row r="5" spans="1:32" customHeight="1" ht="34.5">
      <c r="A5" s="9" t="s">
        <v>48</v>
      </c>
      <c r="B5" s="2">
        <v>4</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v>661</v>
      </c>
      <c r="E6" s="2"/>
      <c r="F6" s="33"/>
      <c r="G6" s="40">
        <v>1</v>
      </c>
      <c r="H6" s="45" t="s">
        <v>63</v>
      </c>
      <c r="I6" s="46">
        <v>2</v>
      </c>
      <c r="J6" s="47" t="s">
        <v>7</v>
      </c>
      <c r="K6" s="48"/>
      <c r="L6" s="46">
        <v>100</v>
      </c>
      <c r="M6" s="40" t="s">
        <v>11</v>
      </c>
      <c r="N6" s="49"/>
      <c r="O6" s="51" t="s">
        <v>64</v>
      </c>
      <c r="P6" s="52" t="s">
        <v>65</v>
      </c>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66</v>
      </c>
      <c r="B7" s="2">
        <v>2021</v>
      </c>
      <c r="D7" s="2">
        <v>662</v>
      </c>
      <c r="E7" s="2"/>
      <c r="F7" s="33"/>
      <c r="G7" s="40">
        <v>2</v>
      </c>
      <c r="H7" s="45" t="s">
        <v>67</v>
      </c>
      <c r="I7" s="46">
        <v>2</v>
      </c>
      <c r="J7" s="47" t="s">
        <v>7</v>
      </c>
      <c r="K7" s="48"/>
      <c r="L7" s="46">
        <v>100</v>
      </c>
      <c r="M7" s="40" t="s">
        <v>11</v>
      </c>
      <c r="N7" s="49"/>
      <c r="O7" s="51" t="s">
        <v>64</v>
      </c>
      <c r="P7" s="52" t="s">
        <v>68</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69</v>
      </c>
      <c r="B8" s="2">
        <v>191</v>
      </c>
      <c r="D8" s="2">
        <v>663</v>
      </c>
      <c r="E8" s="2"/>
      <c r="F8" s="33"/>
      <c r="G8" s="40">
        <v>3</v>
      </c>
      <c r="H8" s="45" t="s">
        <v>70</v>
      </c>
      <c r="I8" s="46">
        <v>1</v>
      </c>
      <c r="J8" s="47" t="s">
        <v>7</v>
      </c>
      <c r="K8" s="48" t="s">
        <v>71</v>
      </c>
      <c r="L8" s="46">
        <v>30</v>
      </c>
      <c r="M8" s="40" t="s">
        <v>11</v>
      </c>
      <c r="N8" s="49"/>
      <c r="O8" s="51" t="s">
        <v>64</v>
      </c>
      <c r="P8" s="52" t="s">
        <v>72</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73</v>
      </c>
      <c r="B9" s="4">
        <f>IF(B6="A",B7+3,IF(B6="H",B7+2,B7+1))</f>
        <v>2023</v>
      </c>
      <c r="D9" s="2">
        <v>664</v>
      </c>
      <c r="E9" s="2"/>
      <c r="F9" s="33"/>
      <c r="G9" s="40">
        <v>3</v>
      </c>
      <c r="H9" s="45" t="s">
        <v>74</v>
      </c>
      <c r="I9" s="46">
        <v>2</v>
      </c>
      <c r="J9" s="47" t="s">
        <v>7</v>
      </c>
      <c r="K9" s="48"/>
      <c r="L9" s="46">
        <v>100</v>
      </c>
      <c r="M9" s="40" t="s">
        <v>11</v>
      </c>
      <c r="N9" s="49"/>
      <c r="O9" s="51" t="s">
        <v>64</v>
      </c>
      <c r="P9" s="52" t="s">
        <v>75</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1</v>
      </c>
    </row>
    <row r="10" spans="1:32" customHeight="1" ht="72">
      <c r="A10" s="9" t="s">
        <v>76</v>
      </c>
      <c r="B10" s="6">
        <f>NOW()</f>
        <v>44385.63193287</v>
      </c>
      <c r="D10" s="2">
        <v>665</v>
      </c>
      <c r="E10" s="2"/>
      <c r="F10" s="33"/>
      <c r="G10" s="40">
        <v>4</v>
      </c>
      <c r="H10" s="45" t="s">
        <v>77</v>
      </c>
      <c r="I10" s="46">
        <v>1</v>
      </c>
      <c r="J10" s="47" t="s">
        <v>10</v>
      </c>
      <c r="K10" s="48" t="s">
        <v>78</v>
      </c>
      <c r="L10" s="46">
        <v>5</v>
      </c>
      <c r="M10" s="40" t="s">
        <v>11</v>
      </c>
      <c r="N10" s="49"/>
      <c r="O10" s="51" t="s">
        <v>64</v>
      </c>
      <c r="P10" s="52" t="s">
        <v>79</v>
      </c>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1</v>
      </c>
      <c r="AE10" s="7">
        <f>IF(AND(ISBLANK($P10),$M10=instellingen!$I$3),1,0)</f>
        <v>0</v>
      </c>
      <c r="AF10" s="8">
        <f>SUM(R10:AE10)</f>
        <v>1</v>
      </c>
    </row>
    <row r="11" spans="1:32" customHeight="1" ht="72">
      <c r="A11" s="9" t="s">
        <v>80</v>
      </c>
      <c r="B11" s="4">
        <f>IF(MONTH(NOW())&gt;7,YEAR(NOW()),YEAR(NOW())-1)</f>
        <v>2020</v>
      </c>
      <c r="D11" s="2">
        <v>666</v>
      </c>
      <c r="E11" s="2"/>
      <c r="F11" s="33"/>
      <c r="G11" s="40">
        <v>4</v>
      </c>
      <c r="H11" s="45" t="s">
        <v>81</v>
      </c>
      <c r="I11" s="46">
        <v>2</v>
      </c>
      <c r="J11" s="47" t="s">
        <v>7</v>
      </c>
      <c r="K11" s="48"/>
      <c r="L11" s="46">
        <v>100</v>
      </c>
      <c r="M11" s="40" t="s">
        <v>11</v>
      </c>
      <c r="N11" s="49"/>
      <c r="O11" s="51" t="s">
        <v>64</v>
      </c>
      <c r="P11" s="52" t="s">
        <v>75</v>
      </c>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1</v>
      </c>
      <c r="AE11" s="7">
        <f>IF(AND(ISBLANK($P11),$M11=instellingen!$I$3),1,0)</f>
        <v>0</v>
      </c>
      <c r="AF11" s="8">
        <f>SUM(R11:AE11)</f>
        <v>1</v>
      </c>
    </row>
    <row r="12" spans="1:32">
      <c r="A12" s="9" t="s">
        <v>82</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83</v>
      </c>
      <c r="B13" s="4">
        <f>B7-B11</f>
        <v>1</v>
      </c>
      <c r="C13" s="9" t="s">
        <v>47</v>
      </c>
      <c r="D13" s="2">
        <v>474</v>
      </c>
      <c r="F13" s="33"/>
      <c r="G13" s="41" t="str">
        <f>CONCATENATE("Algemene opmerkingen bij het jaarprogramma van  ",G4)</f>
        <v>Algemene opmerkingen bij het jaarprogramma van  FA leerlaag H4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84</v>
      </c>
      <c r="B14" s="7">
        <f>B15+B11-B7</f>
        <v>3</v>
      </c>
      <c r="F14" s="33"/>
      <c r="G14" s="42" t="s">
        <v>85</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86</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FA leerlaag H5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475</v>
      </c>
      <c r="F25" s="33"/>
      <c r="G25" s="41" t="str">
        <f>CONCATENATE("Algemene opmerkingen bij het jaarprogramma van  ",G16)</f>
        <v>Algemene opmerkingen bij het jaarprogramma van  FA leerlaag H5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FA leerlaag H6 (schooljaar 2023 - 2023)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FA leerlaag H6 (schooljaar 2023 - 2023)</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2</v>
      </c>
      <c r="G2" s="36" t="str">
        <f>IF(B14&gt;6,"verouderd PTA",CONCATENATE("Dit is het programma van de huidige ",B6,B14," (cohort ",B7," - ",B9,")"))</f>
        <v>Dit is het programma van de huidige H4 (cohort 2020 - 2022)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FA leerlaag H4 (schooljaar 2020 - 2021)</v>
      </c>
      <c r="H4" s="43"/>
      <c r="I4" s="37"/>
      <c r="J4" s="37"/>
      <c r="K4" s="43"/>
      <c r="L4" s="37"/>
      <c r="M4" s="37"/>
      <c r="N4" s="37"/>
      <c r="O4" s="37"/>
      <c r="P4" s="43"/>
      <c r="Q4" s="43"/>
    </row>
    <row r="5" spans="1:32" customHeight="1" ht="34.5">
      <c r="A5" s="9" t="s">
        <v>48</v>
      </c>
      <c r="B5" s="2">
        <v>4</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v>98</v>
      </c>
      <c r="E6" s="2"/>
      <c r="F6" s="33"/>
      <c r="G6" s="40">
        <v>1</v>
      </c>
      <c r="H6" s="45" t="s">
        <v>63</v>
      </c>
      <c r="I6" s="46">
        <v>2</v>
      </c>
      <c r="J6" s="47" t="s">
        <v>7</v>
      </c>
      <c r="K6" s="48"/>
      <c r="L6" s="46">
        <v>100</v>
      </c>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2020</v>
      </c>
      <c r="D7" s="2">
        <v>99</v>
      </c>
      <c r="E7" s="2"/>
      <c r="F7" s="33"/>
      <c r="G7" s="40">
        <v>2</v>
      </c>
      <c r="H7" s="45" t="s">
        <v>67</v>
      </c>
      <c r="I7" s="46">
        <v>2</v>
      </c>
      <c r="J7" s="47" t="s">
        <v>7</v>
      </c>
      <c r="K7" s="48"/>
      <c r="L7" s="46">
        <v>100</v>
      </c>
      <c r="M7" s="40" t="s">
        <v>11</v>
      </c>
      <c r="N7" s="49"/>
      <c r="O7" s="51" t="s">
        <v>64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20</v>
      </c>
      <c r="D8" s="2">
        <v>100</v>
      </c>
      <c r="E8" s="2"/>
      <c r="F8" s="33"/>
      <c r="G8" s="40">
        <v>3</v>
      </c>
      <c r="H8" s="45" t="s">
        <v>70</v>
      </c>
      <c r="I8" s="46">
        <v>1</v>
      </c>
      <c r="J8" s="47" t="s">
        <v>7</v>
      </c>
      <c r="K8" s="48" t="s">
        <v>71</v>
      </c>
      <c r="L8" s="46">
        <v>30</v>
      </c>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73</v>
      </c>
      <c r="B9" s="4">
        <f>IF(B6="A",B7+3,IF(B6="H",B7+2,B7+1))</f>
        <v>2022</v>
      </c>
      <c r="D9" s="2">
        <v>101</v>
      </c>
      <c r="E9" s="2"/>
      <c r="F9" s="33"/>
      <c r="G9" s="40">
        <v>3</v>
      </c>
      <c r="H9" s="45" t="s">
        <v>74</v>
      </c>
      <c r="I9" s="46">
        <v>2</v>
      </c>
      <c r="J9" s="47" t="s">
        <v>7</v>
      </c>
      <c r="K9" s="48"/>
      <c r="L9" s="46">
        <v>100</v>
      </c>
      <c r="M9" s="40" t="s">
        <v>11</v>
      </c>
      <c r="N9" s="49"/>
      <c r="O9" s="51" t="s">
        <v>64</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76</v>
      </c>
      <c r="B10" s="6">
        <f>NOW()</f>
        <v>44385.63193287</v>
      </c>
      <c r="D10" s="2">
        <v>102</v>
      </c>
      <c r="E10" s="2"/>
      <c r="F10" s="33"/>
      <c r="G10" s="40">
        <v>4</v>
      </c>
      <c r="H10" s="45" t="s">
        <v>77</v>
      </c>
      <c r="I10" s="46">
        <v>1</v>
      </c>
      <c r="J10" s="47" t="s">
        <v>10</v>
      </c>
      <c r="K10" s="48" t="s">
        <v>78</v>
      </c>
      <c r="L10" s="46">
        <v>5</v>
      </c>
      <c r="M10" s="40" t="s">
        <v>11</v>
      </c>
      <c r="N10" s="49"/>
      <c r="O10" s="51" t="s">
        <v>64</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80</v>
      </c>
      <c r="B11" s="4">
        <f>IF(MONTH(NOW())&gt;7,YEAR(NOW()),YEAR(NOW())-1)</f>
        <v>2020</v>
      </c>
      <c r="D11" s="2">
        <v>103</v>
      </c>
      <c r="E11" s="2"/>
      <c r="F11" s="33"/>
      <c r="G11" s="40">
        <v>4</v>
      </c>
      <c r="H11" s="45" t="s">
        <v>81</v>
      </c>
      <c r="I11" s="46">
        <v>2</v>
      </c>
      <c r="J11" s="47" t="s">
        <v>7</v>
      </c>
      <c r="K11" s="48"/>
      <c r="L11" s="46">
        <v>100</v>
      </c>
      <c r="M11" s="40" t="s">
        <v>11</v>
      </c>
      <c r="N11" s="49"/>
      <c r="O11" s="51" t="s">
        <v>64</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82</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83</v>
      </c>
      <c r="B13" s="4">
        <f>B7-B11</f>
        <v>0</v>
      </c>
      <c r="C13" s="9" t="s">
        <v>47</v>
      </c>
      <c r="D13" s="2">
        <v>48</v>
      </c>
      <c r="F13" s="33"/>
      <c r="G13" s="41" t="str">
        <f>CONCATENATE("Algemene opmerkingen bij het jaarprogramma van  ",G4)</f>
        <v>Algemene opmerkingen bij het jaarprogramma van  FA leerlaag H4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84</v>
      </c>
      <c r="B14" s="7">
        <f>B15+B11-B7</f>
        <v>4</v>
      </c>
      <c r="F14" s="33"/>
      <c r="G14" s="42" t="s">
        <v>87</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86</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FA leerlaag H5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655</v>
      </c>
      <c r="E18" s="2"/>
      <c r="F18" s="33"/>
      <c r="G18" s="40">
        <v>1</v>
      </c>
      <c r="H18" s="45" t="s">
        <v>88</v>
      </c>
      <c r="I18" s="46"/>
      <c r="J18" s="47" t="s">
        <v>10</v>
      </c>
      <c r="K18" s="48"/>
      <c r="L18" s="46">
        <v>5</v>
      </c>
      <c r="M18" s="40" t="s">
        <v>8</v>
      </c>
      <c r="N18" s="49">
        <v>1</v>
      </c>
      <c r="O18" s="51" t="s">
        <v>11</v>
      </c>
      <c r="P18" s="52" t="s">
        <v>79</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656</v>
      </c>
      <c r="E19" s="2"/>
      <c r="F19" s="33"/>
      <c r="G19" s="40">
        <v>1</v>
      </c>
      <c r="H19" s="45" t="s">
        <v>89</v>
      </c>
      <c r="I19" s="46"/>
      <c r="J19" s="47" t="s">
        <v>7</v>
      </c>
      <c r="K19" s="48"/>
      <c r="L19" s="46">
        <v>50</v>
      </c>
      <c r="M19" s="40" t="s">
        <v>8</v>
      </c>
      <c r="N19" s="49">
        <v>1</v>
      </c>
      <c r="O19" s="51" t="s">
        <v>8</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1</v>
      </c>
      <c r="AF19" s="8">
        <f>SUM(R19:AE19)</f>
        <v>1</v>
      </c>
    </row>
    <row r="20" spans="1:32" customHeight="1" ht="72">
      <c r="D20" s="2">
        <v>657</v>
      </c>
      <c r="E20" s="2"/>
      <c r="F20" s="33"/>
      <c r="G20" s="40">
        <v>2</v>
      </c>
      <c r="H20" s="45" t="s">
        <v>90</v>
      </c>
      <c r="I20" s="46"/>
      <c r="J20" s="47" t="s">
        <v>7</v>
      </c>
      <c r="K20" s="48" t="s">
        <v>91</v>
      </c>
      <c r="L20" s="46">
        <v>100</v>
      </c>
      <c r="M20" s="40" t="s">
        <v>8</v>
      </c>
      <c r="N20" s="49">
        <v>2</v>
      </c>
      <c r="O20" s="51" t="s">
        <v>8</v>
      </c>
      <c r="P20" s="52" t="s">
        <v>92</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658</v>
      </c>
      <c r="E21" s="2"/>
      <c r="F21" s="33"/>
      <c r="G21" s="40">
        <v>2</v>
      </c>
      <c r="H21" s="45" t="s">
        <v>93</v>
      </c>
      <c r="I21" s="46"/>
      <c r="J21" s="47" t="s">
        <v>14</v>
      </c>
      <c r="K21" s="48"/>
      <c r="L21" s="46">
        <v>60</v>
      </c>
      <c r="M21" s="40" t="s">
        <v>8</v>
      </c>
      <c r="N21" s="49">
        <v>2</v>
      </c>
      <c r="O21" s="51" t="s">
        <v>11</v>
      </c>
      <c r="P21" s="52" t="s">
        <v>94</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v>659</v>
      </c>
      <c r="E22" s="2"/>
      <c r="F22" s="33"/>
      <c r="G22" s="40">
        <v>3</v>
      </c>
      <c r="H22" s="45" t="s">
        <v>95</v>
      </c>
      <c r="I22" s="46"/>
      <c r="J22" s="47" t="s">
        <v>10</v>
      </c>
      <c r="K22" s="48"/>
      <c r="L22" s="46">
        <v>15</v>
      </c>
      <c r="M22" s="40" t="s">
        <v>8</v>
      </c>
      <c r="N22" s="49">
        <v>2</v>
      </c>
      <c r="O22" s="51" t="s">
        <v>11</v>
      </c>
      <c r="P22" s="52" t="s">
        <v>96</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660</v>
      </c>
      <c r="E23" s="2"/>
      <c r="F23" s="33"/>
      <c r="G23" s="40">
        <v>3</v>
      </c>
      <c r="H23" s="45" t="s">
        <v>97</v>
      </c>
      <c r="I23" s="46"/>
      <c r="J23" s="47" t="s">
        <v>7</v>
      </c>
      <c r="K23" s="48" t="s">
        <v>98</v>
      </c>
      <c r="L23" s="46">
        <v>100</v>
      </c>
      <c r="M23" s="40" t="s">
        <v>8</v>
      </c>
      <c r="N23" s="49">
        <v>2</v>
      </c>
      <c r="O23" s="51" t="s">
        <v>8</v>
      </c>
      <c r="P23" s="52" t="s">
        <v>99</v>
      </c>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49</v>
      </c>
      <c r="F25" s="33"/>
      <c r="G25" s="41" t="str">
        <f>CONCATENATE("Algemene opmerkingen bij het jaarprogramma van  ",G16)</f>
        <v>Algemene opmerkingen bij het jaarprogramma van  FA leerlaag H5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FA leerlaag H6 (schooljaar 2022 - 2022)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FA leerlaag H6 (schooljaar 2022 - 2022)</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2</v>
      </c>
      <c r="G2" s="36" t="str">
        <f>IF(B14&gt;6,"verouderd PTA",CONCATENATE("Dit is het programma van de huidige ",B6,B14," (cohort ",B7," - ",B9,")"))</f>
        <v>Dit is het programma van de huidige H5 (cohort 2019 - 2021)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FA leerlaag H4 (schooljaar 2019 - 2020)</v>
      </c>
      <c r="H4" s="43"/>
      <c r="I4" s="37"/>
      <c r="J4" s="37"/>
      <c r="K4" s="43"/>
      <c r="L4" s="37"/>
      <c r="M4" s="37"/>
      <c r="N4" s="37"/>
      <c r="O4" s="37"/>
      <c r="P4" s="43"/>
      <c r="Q4" s="43"/>
    </row>
    <row r="5" spans="1:32" customHeight="1" ht="34.5">
      <c r="A5" s="9" t="s">
        <v>48</v>
      </c>
      <c r="B5" s="2">
        <v>4</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21</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73</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76</v>
      </c>
      <c r="B10" s="6">
        <f>NOW()</f>
        <v>44385.63193287</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80</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82</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83</v>
      </c>
      <c r="B13" s="4">
        <f>B7-B11</f>
        <v>-1</v>
      </c>
      <c r="C13" s="9" t="s">
        <v>47</v>
      </c>
      <c r="D13" s="2">
        <v>50</v>
      </c>
      <c r="F13" s="33"/>
      <c r="G13" s="41" t="str">
        <f>CONCATENATE("Algemene opmerkingen bij het jaarprogramma van  ",G4)</f>
        <v>Algemene opmerkingen bij het jaarprogramma van  FA leerlaag H4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84</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86</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FA leerlaag H5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104</v>
      </c>
      <c r="E18" s="2"/>
      <c r="F18" s="33"/>
      <c r="G18" s="40">
        <v>1</v>
      </c>
      <c r="H18" s="45" t="s">
        <v>88</v>
      </c>
      <c r="I18" s="46"/>
      <c r="J18" s="47" t="s">
        <v>10</v>
      </c>
      <c r="K18" s="48"/>
      <c r="L18" s="46">
        <v>5</v>
      </c>
      <c r="M18" s="40" t="s">
        <v>8</v>
      </c>
      <c r="N18" s="49">
        <v>1</v>
      </c>
      <c r="O18" s="51" t="s">
        <v>11</v>
      </c>
      <c r="P18" s="52" t="s">
        <v>79</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105</v>
      </c>
      <c r="E19" s="2"/>
      <c r="F19" s="33"/>
      <c r="G19" s="40">
        <v>1</v>
      </c>
      <c r="H19" s="45" t="s">
        <v>89</v>
      </c>
      <c r="I19" s="46"/>
      <c r="J19" s="47" t="s">
        <v>7</v>
      </c>
      <c r="K19" s="48"/>
      <c r="L19" s="46">
        <v>50</v>
      </c>
      <c r="M19" s="40" t="s">
        <v>8</v>
      </c>
      <c r="N19" s="49">
        <v>1</v>
      </c>
      <c r="O19" s="51" t="s">
        <v>8</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1</v>
      </c>
      <c r="AF19" s="8">
        <f>SUM(R19:AE19)</f>
        <v>1</v>
      </c>
    </row>
    <row r="20" spans="1:32" customHeight="1" ht="72">
      <c r="D20" s="2">
        <v>106</v>
      </c>
      <c r="E20" s="2"/>
      <c r="F20" s="33"/>
      <c r="G20" s="40">
        <v>2</v>
      </c>
      <c r="H20" s="45" t="s">
        <v>90</v>
      </c>
      <c r="I20" s="46"/>
      <c r="J20" s="47" t="s">
        <v>7</v>
      </c>
      <c r="K20" s="48" t="s">
        <v>91</v>
      </c>
      <c r="L20" s="46">
        <v>100</v>
      </c>
      <c r="M20" s="40" t="s">
        <v>8</v>
      </c>
      <c r="N20" s="49">
        <v>2</v>
      </c>
      <c r="O20" s="51" t="s">
        <v>8</v>
      </c>
      <c r="P20" s="52" t="s">
        <v>92</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107</v>
      </c>
      <c r="E21" s="2"/>
      <c r="F21" s="33"/>
      <c r="G21" s="40">
        <v>2</v>
      </c>
      <c r="H21" s="45" t="s">
        <v>93</v>
      </c>
      <c r="I21" s="46"/>
      <c r="J21" s="47" t="s">
        <v>14</v>
      </c>
      <c r="K21" s="48"/>
      <c r="L21" s="46">
        <v>60</v>
      </c>
      <c r="M21" s="40" t="s">
        <v>8</v>
      </c>
      <c r="N21" s="49">
        <v>2</v>
      </c>
      <c r="O21" s="51" t="s">
        <v>11</v>
      </c>
      <c r="P21" s="52" t="s">
        <v>94</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v>108</v>
      </c>
      <c r="E22" s="2"/>
      <c r="F22" s="33"/>
      <c r="G22" s="40">
        <v>3</v>
      </c>
      <c r="H22" s="45" t="s">
        <v>95</v>
      </c>
      <c r="I22" s="46"/>
      <c r="J22" s="47" t="s">
        <v>10</v>
      </c>
      <c r="K22" s="48"/>
      <c r="L22" s="46">
        <v>15</v>
      </c>
      <c r="M22" s="40" t="s">
        <v>8</v>
      </c>
      <c r="N22" s="49">
        <v>2</v>
      </c>
      <c r="O22" s="51" t="s">
        <v>11</v>
      </c>
      <c r="P22" s="52" t="s">
        <v>96</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109</v>
      </c>
      <c r="E23" s="2"/>
      <c r="F23" s="33"/>
      <c r="G23" s="40">
        <v>3</v>
      </c>
      <c r="H23" s="45" t="s">
        <v>97</v>
      </c>
      <c r="I23" s="46"/>
      <c r="J23" s="47" t="s">
        <v>7</v>
      </c>
      <c r="K23" s="48" t="s">
        <v>98</v>
      </c>
      <c r="L23" s="46">
        <v>100</v>
      </c>
      <c r="M23" s="40" t="s">
        <v>8</v>
      </c>
      <c r="N23" s="49">
        <v>2</v>
      </c>
      <c r="O23" s="51" t="s">
        <v>8</v>
      </c>
      <c r="P23" s="52" t="s">
        <v>99</v>
      </c>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51</v>
      </c>
      <c r="F25" s="33"/>
      <c r="G25" s="41" t="str">
        <f>CONCATENATE("Algemene opmerkingen bij het jaarprogramma van  ",G16)</f>
        <v>Algemene opmerkingen bij het jaarprogramma van  FA leerlaag H5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FA leerlaag H6 (schooljaar 2021 - 2021)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FA leerlaag H6 (schooljaar 2021 - 2021)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6</v>
      </c>
      <c r="G2" s="36" t="str">
        <f>IF(B14&gt;6,"verouderd PTA",CONCATENATE("Dit is het programma van de huidige ",B6,B14," (cohort ",B7," - ",B9,")"))</f>
        <v>Dit is het programma van de huidige A3 (cohort 2021 - 2024)</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FA leerlaag A4 (schooljaar 2021 - 2022)</v>
      </c>
      <c r="H4" s="43"/>
      <c r="I4" s="37"/>
      <c r="J4" s="37"/>
      <c r="K4" s="43"/>
      <c r="L4" s="37"/>
      <c r="M4" s="37"/>
      <c r="N4" s="37"/>
      <c r="O4" s="37"/>
      <c r="P4" s="43"/>
      <c r="Q4" s="43"/>
    </row>
    <row r="5" spans="1:32" customHeight="1" ht="34.5">
      <c r="A5" s="9" t="s">
        <v>48</v>
      </c>
      <c r="B5" s="2">
        <v>4</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100</v>
      </c>
      <c r="D6" s="2">
        <v>678</v>
      </c>
      <c r="E6" s="2"/>
      <c r="F6" s="33"/>
      <c r="G6" s="40">
        <v>1</v>
      </c>
      <c r="H6" s="45" t="s">
        <v>101</v>
      </c>
      <c r="I6" s="46">
        <v>2</v>
      </c>
      <c r="J6" s="47" t="s">
        <v>7</v>
      </c>
      <c r="K6" s="48"/>
      <c r="L6" s="46">
        <v>100</v>
      </c>
      <c r="M6" s="40" t="s">
        <v>11</v>
      </c>
      <c r="N6" s="49"/>
      <c r="O6" s="51" t="s">
        <v>64</v>
      </c>
      <c r="P6" s="52" t="s">
        <v>75</v>
      </c>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66</v>
      </c>
      <c r="B7" s="2">
        <v>2021</v>
      </c>
      <c r="D7" s="2">
        <v>679</v>
      </c>
      <c r="E7" s="2"/>
      <c r="F7" s="33"/>
      <c r="G7" s="40">
        <v>2</v>
      </c>
      <c r="H7" s="45" t="s">
        <v>102</v>
      </c>
      <c r="I7" s="46">
        <v>2</v>
      </c>
      <c r="J7" s="47" t="s">
        <v>7</v>
      </c>
      <c r="K7" s="48"/>
      <c r="L7" s="46">
        <v>100</v>
      </c>
      <c r="M7" s="40" t="s">
        <v>11</v>
      </c>
      <c r="N7" s="49"/>
      <c r="O7" s="51" t="s">
        <v>64</v>
      </c>
      <c r="P7" s="52" t="s">
        <v>103</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69</v>
      </c>
      <c r="B8" s="2">
        <v>192</v>
      </c>
      <c r="D8" s="2">
        <v>680</v>
      </c>
      <c r="E8" s="2"/>
      <c r="F8" s="33"/>
      <c r="G8" s="40">
        <v>3</v>
      </c>
      <c r="H8" s="45" t="s">
        <v>104</v>
      </c>
      <c r="I8" s="46">
        <v>1</v>
      </c>
      <c r="J8" s="47" t="s">
        <v>7</v>
      </c>
      <c r="K8" s="48" t="s">
        <v>105</v>
      </c>
      <c r="L8" s="46">
        <v>30</v>
      </c>
      <c r="M8" s="40" t="s">
        <v>11</v>
      </c>
      <c r="N8" s="49"/>
      <c r="O8" s="51" t="s">
        <v>64</v>
      </c>
      <c r="P8" s="52" t="s">
        <v>72</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73</v>
      </c>
      <c r="B9" s="4">
        <f>IF(B6="A",B7+3,IF(B6="H",B7+2,B7+1))</f>
        <v>2024</v>
      </c>
      <c r="D9" s="2">
        <v>681</v>
      </c>
      <c r="E9" s="2"/>
      <c r="F9" s="33"/>
      <c r="G9" s="40">
        <v>3</v>
      </c>
      <c r="H9" s="45" t="s">
        <v>106</v>
      </c>
      <c r="I9" s="46">
        <v>2</v>
      </c>
      <c r="J9" s="47" t="s">
        <v>7</v>
      </c>
      <c r="K9" s="48"/>
      <c r="L9" s="46">
        <v>100</v>
      </c>
      <c r="M9" s="40" t="s">
        <v>11</v>
      </c>
      <c r="N9" s="49"/>
      <c r="O9" s="51" t="s">
        <v>64</v>
      </c>
      <c r="P9" s="52" t="s">
        <v>103</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1</v>
      </c>
    </row>
    <row r="10" spans="1:32" customHeight="1" ht="72">
      <c r="A10" s="9" t="s">
        <v>76</v>
      </c>
      <c r="B10" s="6">
        <f>NOW()</f>
        <v>44385.63193287</v>
      </c>
      <c r="D10" s="2">
        <v>682</v>
      </c>
      <c r="E10" s="2"/>
      <c r="F10" s="33"/>
      <c r="G10" s="40">
        <v>4</v>
      </c>
      <c r="H10" s="45" t="s">
        <v>88</v>
      </c>
      <c r="I10" s="46">
        <v>1</v>
      </c>
      <c r="J10" s="47" t="s">
        <v>10</v>
      </c>
      <c r="K10" s="48" t="s">
        <v>78</v>
      </c>
      <c r="L10" s="46">
        <v>5</v>
      </c>
      <c r="M10" s="40" t="s">
        <v>11</v>
      </c>
      <c r="N10" s="49"/>
      <c r="O10" s="51" t="s">
        <v>64</v>
      </c>
      <c r="P10" s="52" t="s">
        <v>79</v>
      </c>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1</v>
      </c>
      <c r="AE10" s="7">
        <f>IF(AND(ISBLANK($P10),$M10=instellingen!$I$3),1,0)</f>
        <v>0</v>
      </c>
      <c r="AF10" s="8">
        <f>SUM(R10:AE10)</f>
        <v>1</v>
      </c>
    </row>
    <row r="11" spans="1:32" customHeight="1" ht="72">
      <c r="A11" s="9" t="s">
        <v>80</v>
      </c>
      <c r="B11" s="4">
        <f>IF(MONTH(NOW())&gt;7,YEAR(NOW()),YEAR(NOW())-1)</f>
        <v>2020</v>
      </c>
      <c r="D11" s="2">
        <v>683</v>
      </c>
      <c r="E11" s="2"/>
      <c r="F11" s="33"/>
      <c r="G11" s="40">
        <v>4</v>
      </c>
      <c r="H11" s="45" t="s">
        <v>107</v>
      </c>
      <c r="I11" s="46">
        <v>2</v>
      </c>
      <c r="J11" s="47" t="s">
        <v>7</v>
      </c>
      <c r="K11" s="48"/>
      <c r="L11" s="46">
        <v>100</v>
      </c>
      <c r="M11" s="40" t="s">
        <v>11</v>
      </c>
      <c r="N11" s="49"/>
      <c r="O11" s="51" t="s">
        <v>64</v>
      </c>
      <c r="P11" s="52" t="s">
        <v>103</v>
      </c>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1</v>
      </c>
      <c r="AE11" s="7">
        <f>IF(AND(ISBLANK($P11),$M11=instellingen!$I$3),1,0)</f>
        <v>0</v>
      </c>
      <c r="AF11" s="8">
        <f>SUM(R11:AE11)</f>
        <v>1</v>
      </c>
    </row>
    <row r="12" spans="1:32">
      <c r="A12" s="9" t="s">
        <v>82</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83</v>
      </c>
      <c r="B13" s="4">
        <f>B7-B11</f>
        <v>1</v>
      </c>
      <c r="C13" s="9" t="s">
        <v>47</v>
      </c>
      <c r="D13" s="2">
        <v>476</v>
      </c>
      <c r="F13" s="33"/>
      <c r="G13" s="41" t="str">
        <f>CONCATENATE("Algemene opmerkingen bij het jaarprogramma van  ",G4)</f>
        <v>Algemene opmerkingen bij het jaarprogramma van  FA leerlaag A4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84</v>
      </c>
      <c r="B14" s="7">
        <f>B15+B11-B7</f>
        <v>3</v>
      </c>
      <c r="F14" s="33"/>
      <c r="G14" s="42" t="s">
        <v>108</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86</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FA leerlaag A5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477</v>
      </c>
      <c r="F25" s="33"/>
      <c r="G25" s="41" t="str">
        <f>CONCATENATE("Algemene opmerkingen bij het jaarprogramma van  ",G16)</f>
        <v>Algemene opmerkingen bij het jaarprogramma van  FA leerlaag A5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FA leerlaag A6 (schooljaar 2023 - 2024)</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478</v>
      </c>
      <c r="F37" s="33"/>
      <c r="G37" s="41" t="str">
        <f>CONCATENATE("Algemene opmerkingen bij het jaarprogramma van  ",G28)</f>
        <v>Algemene opmerkingen bij het jaarprogramma van  FA leerlaag A6 (schooljaar 2023 - 2024)</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4</v>
      </c>
      <c r="G2" s="36" t="str">
        <f>IF(B14&gt;6,"verouderd PTA",CONCATENATE("Dit is het programma van de huidige ",B6,B14," (cohort ",B7," - ",B9,")"))</f>
        <v>Dit is het programma van de huidige A4 (cohort 2020 - 2023)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FA leerlaag A4 (schooljaar 2020 - 2021)</v>
      </c>
      <c r="H4" s="43"/>
      <c r="I4" s="37"/>
      <c r="J4" s="37"/>
      <c r="K4" s="43"/>
      <c r="L4" s="37"/>
      <c r="M4" s="37"/>
      <c r="N4" s="37"/>
      <c r="O4" s="37"/>
      <c r="P4" s="43"/>
      <c r="Q4" s="43"/>
    </row>
    <row r="5" spans="1:32" customHeight="1" ht="34.5">
      <c r="A5" s="9" t="s">
        <v>48</v>
      </c>
      <c r="B5" s="2">
        <v>4</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100</v>
      </c>
      <c r="D6" s="2">
        <v>110</v>
      </c>
      <c r="E6" s="2"/>
      <c r="F6" s="33"/>
      <c r="G6" s="40">
        <v>1</v>
      </c>
      <c r="H6" s="45" t="s">
        <v>101</v>
      </c>
      <c r="I6" s="46">
        <v>2</v>
      </c>
      <c r="J6" s="47" t="s">
        <v>7</v>
      </c>
      <c r="K6" s="48"/>
      <c r="L6" s="46">
        <v>100</v>
      </c>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2020</v>
      </c>
      <c r="D7" s="2">
        <v>111</v>
      </c>
      <c r="E7" s="2"/>
      <c r="F7" s="33"/>
      <c r="G7" s="40">
        <v>2</v>
      </c>
      <c r="H7" s="45" t="s">
        <v>102</v>
      </c>
      <c r="I7" s="46">
        <v>2</v>
      </c>
      <c r="J7" s="47" t="s">
        <v>7</v>
      </c>
      <c r="K7" s="48"/>
      <c r="L7" s="46">
        <v>100</v>
      </c>
      <c r="M7" s="40" t="s">
        <v>11</v>
      </c>
      <c r="N7" s="49"/>
      <c r="O7" s="51" t="s">
        <v>64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22</v>
      </c>
      <c r="D8" s="2">
        <v>112</v>
      </c>
      <c r="E8" s="2"/>
      <c r="F8" s="33"/>
      <c r="G8" s="40">
        <v>3</v>
      </c>
      <c r="H8" s="45" t="s">
        <v>104</v>
      </c>
      <c r="I8" s="46">
        <v>1</v>
      </c>
      <c r="J8" s="47" t="s">
        <v>7</v>
      </c>
      <c r="K8" s="48" t="s">
        <v>105</v>
      </c>
      <c r="L8" s="46">
        <v>30</v>
      </c>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73</v>
      </c>
      <c r="B9" s="4">
        <f>IF(B6="A",B7+3,IF(B6="H",B7+2,B7+1))</f>
        <v>2023</v>
      </c>
      <c r="D9" s="2">
        <v>113</v>
      </c>
      <c r="E9" s="2"/>
      <c r="F9" s="33"/>
      <c r="G9" s="40">
        <v>3</v>
      </c>
      <c r="H9" s="45" t="s">
        <v>106</v>
      </c>
      <c r="I9" s="46">
        <v>2</v>
      </c>
      <c r="J9" s="47" t="s">
        <v>7</v>
      </c>
      <c r="K9" s="48"/>
      <c r="L9" s="46">
        <v>100</v>
      </c>
      <c r="M9" s="40" t="s">
        <v>11</v>
      </c>
      <c r="N9" s="49"/>
      <c r="O9" s="51" t="s">
        <v>64</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76</v>
      </c>
      <c r="B10" s="6">
        <f>NOW()</f>
        <v>44385.63193287</v>
      </c>
      <c r="D10" s="2">
        <v>114</v>
      </c>
      <c r="E10" s="2"/>
      <c r="F10" s="33"/>
      <c r="G10" s="40">
        <v>4</v>
      </c>
      <c r="H10" s="45" t="s">
        <v>88</v>
      </c>
      <c r="I10" s="46">
        <v>1</v>
      </c>
      <c r="J10" s="47" t="s">
        <v>10</v>
      </c>
      <c r="K10" s="48" t="s">
        <v>78</v>
      </c>
      <c r="L10" s="46">
        <v>5</v>
      </c>
      <c r="M10" s="40" t="s">
        <v>11</v>
      </c>
      <c r="N10" s="49"/>
      <c r="O10" s="51" t="s">
        <v>64</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80</v>
      </c>
      <c r="B11" s="4">
        <f>IF(MONTH(NOW())&gt;7,YEAR(NOW()),YEAR(NOW())-1)</f>
        <v>2020</v>
      </c>
      <c r="D11" s="2">
        <v>115</v>
      </c>
      <c r="E11" s="2"/>
      <c r="F11" s="33"/>
      <c r="G11" s="40">
        <v>4</v>
      </c>
      <c r="H11" s="45" t="s">
        <v>107</v>
      </c>
      <c r="I11" s="46">
        <v>2</v>
      </c>
      <c r="J11" s="47" t="s">
        <v>7</v>
      </c>
      <c r="K11" s="48"/>
      <c r="L11" s="46">
        <v>100</v>
      </c>
      <c r="M11" s="40" t="s">
        <v>11</v>
      </c>
      <c r="N11" s="49"/>
      <c r="O11" s="51" t="s">
        <v>64</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82</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83</v>
      </c>
      <c r="B13" s="4">
        <f>B7-B11</f>
        <v>0</v>
      </c>
      <c r="C13" s="9" t="s">
        <v>47</v>
      </c>
      <c r="D13" s="2">
        <v>52</v>
      </c>
      <c r="F13" s="33"/>
      <c r="G13" s="41" t="str">
        <f>CONCATENATE("Algemene opmerkingen bij het jaarprogramma van  ",G4)</f>
        <v>Algemene opmerkingen bij het jaarprogramma van  FA leerlaag A4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84</v>
      </c>
      <c r="B14" s="7">
        <f>B15+B11-B7</f>
        <v>4</v>
      </c>
      <c r="F14" s="33"/>
      <c r="G14" s="42" t="s">
        <v>109</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86</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FA leerlaag A5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672</v>
      </c>
      <c r="E18" s="2"/>
      <c r="F18" s="33"/>
      <c r="G18" s="40">
        <v>1</v>
      </c>
      <c r="H18" s="45" t="s">
        <v>101</v>
      </c>
      <c r="I18" s="46">
        <v>2</v>
      </c>
      <c r="J18" s="47" t="s">
        <v>7</v>
      </c>
      <c r="K18" s="48"/>
      <c r="L18" s="46">
        <v>100</v>
      </c>
      <c r="M18" s="40" t="s">
        <v>11</v>
      </c>
      <c r="N18" s="49"/>
      <c r="O18" s="51" t="s">
        <v>64</v>
      </c>
      <c r="P18" s="52" t="s">
        <v>110</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8">
        <f>SUM(R18:AE18)</f>
        <v>1</v>
      </c>
    </row>
    <row r="19" spans="1:32" customHeight="1" ht="72">
      <c r="D19" s="2">
        <v>673</v>
      </c>
      <c r="E19" s="2"/>
      <c r="F19" s="33"/>
      <c r="G19" s="40">
        <v>2</v>
      </c>
      <c r="H19" s="45" t="s">
        <v>102</v>
      </c>
      <c r="I19" s="46">
        <v>2</v>
      </c>
      <c r="J19" s="47" t="s">
        <v>7</v>
      </c>
      <c r="K19" s="48"/>
      <c r="L19" s="46">
        <v>100</v>
      </c>
      <c r="M19" s="40" t="s">
        <v>11</v>
      </c>
      <c r="N19" s="49"/>
      <c r="O19" s="51" t="s">
        <v>64</v>
      </c>
      <c r="P19" s="52" t="s">
        <v>75</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674</v>
      </c>
      <c r="E20" s="2"/>
      <c r="F20" s="33"/>
      <c r="G20" s="40">
        <v>3</v>
      </c>
      <c r="H20" s="45" t="s">
        <v>97</v>
      </c>
      <c r="I20" s="46">
        <v>2</v>
      </c>
      <c r="J20" s="47" t="s">
        <v>7</v>
      </c>
      <c r="K20" s="48" t="s">
        <v>98</v>
      </c>
      <c r="L20" s="46">
        <v>100</v>
      </c>
      <c r="M20" s="40" t="s">
        <v>8</v>
      </c>
      <c r="N20" s="49">
        <v>2</v>
      </c>
      <c r="O20" s="51" t="s">
        <v>8</v>
      </c>
      <c r="P20" s="52" t="s">
        <v>72</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675</v>
      </c>
      <c r="E21" s="2"/>
      <c r="F21" s="33"/>
      <c r="G21" s="40">
        <v>3</v>
      </c>
      <c r="H21" s="45" t="s">
        <v>106</v>
      </c>
      <c r="I21" s="46">
        <v>2</v>
      </c>
      <c r="J21" s="47" t="s">
        <v>7</v>
      </c>
      <c r="K21" s="48"/>
      <c r="L21" s="46">
        <v>100</v>
      </c>
      <c r="M21" s="40" t="s">
        <v>11</v>
      </c>
      <c r="N21" s="49"/>
      <c r="O21" s="51" t="s">
        <v>64</v>
      </c>
      <c r="P21" s="52" t="s">
        <v>75</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1</v>
      </c>
      <c r="AE21" s="7">
        <f>IF(AND(ISBLANK($P21),$M21=instellingen!$I$3),1,0)</f>
        <v>0</v>
      </c>
      <c r="AF21" s="8">
        <f>SUM(R21:AE21)</f>
        <v>1</v>
      </c>
    </row>
    <row r="22" spans="1:32" customHeight="1" ht="72">
      <c r="D22" s="2">
        <v>676</v>
      </c>
      <c r="E22" s="2"/>
      <c r="F22" s="33"/>
      <c r="G22" s="40">
        <v>4</v>
      </c>
      <c r="H22" s="45" t="s">
        <v>88</v>
      </c>
      <c r="I22" s="46">
        <v>1</v>
      </c>
      <c r="J22" s="47" t="s">
        <v>10</v>
      </c>
      <c r="K22" s="48"/>
      <c r="L22" s="46">
        <v>5</v>
      </c>
      <c r="M22" s="40" t="s">
        <v>8</v>
      </c>
      <c r="N22" s="49">
        <v>1</v>
      </c>
      <c r="O22" s="51" t="s">
        <v>11</v>
      </c>
      <c r="P22" s="52" t="s">
        <v>79</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677</v>
      </c>
      <c r="E23" s="2"/>
      <c r="F23" s="33"/>
      <c r="G23" s="40">
        <v>4</v>
      </c>
      <c r="H23" s="45" t="s">
        <v>107</v>
      </c>
      <c r="I23" s="46">
        <v>2</v>
      </c>
      <c r="J23" s="47" t="s">
        <v>7</v>
      </c>
      <c r="K23" s="48"/>
      <c r="L23" s="46">
        <v>100</v>
      </c>
      <c r="M23" s="40" t="s">
        <v>11</v>
      </c>
      <c r="N23" s="49"/>
      <c r="O23" s="51" t="s">
        <v>64</v>
      </c>
      <c r="P23" s="52" t="s">
        <v>75</v>
      </c>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1</v>
      </c>
      <c r="AE23" s="7">
        <f>IF(AND(ISBLANK($P23),$M23=instellingen!$I$3),1,0)</f>
        <v>0</v>
      </c>
      <c r="AF23" s="8">
        <f>SUM(R23:AE23)</f>
        <v>1</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53</v>
      </c>
      <c r="F25" s="33"/>
      <c r="G25" s="41" t="str">
        <f>CONCATENATE("Algemene opmerkingen bij het jaarprogramma van  ",G16)</f>
        <v>Algemene opmerkingen bij het jaarprogramma van  FA leerlaag A5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111</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FA leerlaag A6 (schooljaar 2022 - 2023)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54</v>
      </c>
      <c r="F37" s="33"/>
      <c r="G37" s="41" t="str">
        <f>CONCATENATE("Algemene opmerkingen bij het jaarprogramma van  ",G28)</f>
        <v>Algemene opmerkingen bij het jaarprogramma van  FA leerlaag A6 (schooljaar 2022 - 2023)</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2</v>
      </c>
      <c r="G2" s="36" t="str">
        <f>IF(B14&gt;6,"verouderd PTA",CONCATENATE("Dit is het programma van de huidige ",B6,B14," (cohort ",B7," - ",B9,")"))</f>
        <v>Dit is het programma van de huidige A5 (cohort 2019 - 2022)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FA leerlaag A4 (schooljaar 2019 - 2020)</v>
      </c>
      <c r="H4" s="43"/>
      <c r="I4" s="37"/>
      <c r="J4" s="37"/>
      <c r="K4" s="43"/>
      <c r="L4" s="37"/>
      <c r="M4" s="37"/>
      <c r="N4" s="37"/>
      <c r="O4" s="37"/>
      <c r="P4" s="43"/>
      <c r="Q4" s="43"/>
    </row>
    <row r="5" spans="1:32" customHeight="1" ht="34.5">
      <c r="A5" s="9" t="s">
        <v>48</v>
      </c>
      <c r="B5" s="2">
        <v>4</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100</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23</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73</v>
      </c>
      <c r="B9" s="4">
        <f>IF(B6="A",B7+3,IF(B6="H",B7+2,B7+1))</f>
        <v>2022</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76</v>
      </c>
      <c r="B10" s="6">
        <f>NOW()</f>
        <v>44385.63193287</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80</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82</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83</v>
      </c>
      <c r="B13" s="4">
        <f>B7-B11</f>
        <v>-1</v>
      </c>
      <c r="C13" s="9" t="s">
        <v>47</v>
      </c>
      <c r="D13" s="2">
        <v>55</v>
      </c>
      <c r="F13" s="33"/>
      <c r="G13" s="41" t="str">
        <f>CONCATENATE("Algemene opmerkingen bij het jaarprogramma van  ",G4)</f>
        <v>Algemene opmerkingen bij het jaarprogramma van  FA leerlaag A4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84</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86</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FA leerlaag A5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116</v>
      </c>
      <c r="E18" s="2"/>
      <c r="F18" s="33"/>
      <c r="G18" s="40">
        <v>1</v>
      </c>
      <c r="H18" s="45" t="s">
        <v>101</v>
      </c>
      <c r="I18" s="46">
        <v>2</v>
      </c>
      <c r="J18" s="47" t="s">
        <v>7</v>
      </c>
      <c r="K18" s="48"/>
      <c r="L18" s="46">
        <v>100</v>
      </c>
      <c r="M18" s="40" t="s">
        <v>11</v>
      </c>
      <c r="N18" s="49"/>
      <c r="O18" s="51" t="s">
        <v>64</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117</v>
      </c>
      <c r="E19" s="2"/>
      <c r="F19" s="33"/>
      <c r="G19" s="40">
        <v>2</v>
      </c>
      <c r="H19" s="45" t="s">
        <v>102</v>
      </c>
      <c r="I19" s="46">
        <v>2</v>
      </c>
      <c r="J19" s="47" t="s">
        <v>7</v>
      </c>
      <c r="K19" s="48"/>
      <c r="L19" s="46">
        <v>100</v>
      </c>
      <c r="M19" s="40" t="s">
        <v>11</v>
      </c>
      <c r="N19" s="49"/>
      <c r="O19" s="51" t="s">
        <v>64</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118</v>
      </c>
      <c r="E20" s="2"/>
      <c r="F20" s="33"/>
      <c r="G20" s="40">
        <v>3</v>
      </c>
      <c r="H20" s="45" t="s">
        <v>97</v>
      </c>
      <c r="I20" s="46">
        <v>2</v>
      </c>
      <c r="J20" s="47" t="s">
        <v>7</v>
      </c>
      <c r="K20" s="48" t="s">
        <v>98</v>
      </c>
      <c r="L20" s="46">
        <v>100</v>
      </c>
      <c r="M20" s="40" t="s">
        <v>8</v>
      </c>
      <c r="N20" s="49">
        <v>2</v>
      </c>
      <c r="O20" s="51" t="s">
        <v>8</v>
      </c>
      <c r="P20" s="52" t="s">
        <v>72</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119</v>
      </c>
      <c r="E21" s="2"/>
      <c r="F21" s="33"/>
      <c r="G21" s="40">
        <v>3</v>
      </c>
      <c r="H21" s="45" t="s">
        <v>106</v>
      </c>
      <c r="I21" s="46">
        <v>2</v>
      </c>
      <c r="J21" s="47" t="s">
        <v>7</v>
      </c>
      <c r="K21" s="48"/>
      <c r="L21" s="46">
        <v>100</v>
      </c>
      <c r="M21" s="40" t="s">
        <v>11</v>
      </c>
      <c r="N21" s="49"/>
      <c r="O21" s="51" t="s">
        <v>64</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120</v>
      </c>
      <c r="E22" s="2"/>
      <c r="F22" s="33"/>
      <c r="G22" s="40">
        <v>4</v>
      </c>
      <c r="H22" s="45" t="s">
        <v>88</v>
      </c>
      <c r="I22" s="46">
        <v>1</v>
      </c>
      <c r="J22" s="47" t="s">
        <v>10</v>
      </c>
      <c r="K22" s="48"/>
      <c r="L22" s="46">
        <v>5</v>
      </c>
      <c r="M22" s="40" t="s">
        <v>8</v>
      </c>
      <c r="N22" s="49">
        <v>1</v>
      </c>
      <c r="O22" s="51" t="s">
        <v>11</v>
      </c>
      <c r="P22" s="52" t="s">
        <v>79</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121</v>
      </c>
      <c r="E23" s="2"/>
      <c r="F23" s="33"/>
      <c r="G23" s="40">
        <v>4</v>
      </c>
      <c r="H23" s="45" t="s">
        <v>107</v>
      </c>
      <c r="I23" s="46">
        <v>2</v>
      </c>
      <c r="J23" s="47" t="s">
        <v>7</v>
      </c>
      <c r="K23" s="48"/>
      <c r="L23" s="46">
        <v>100</v>
      </c>
      <c r="M23" s="40" t="s">
        <v>11</v>
      </c>
      <c r="N23" s="49"/>
      <c r="O23" s="51" t="s">
        <v>64</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56</v>
      </c>
      <c r="F25" s="33"/>
      <c r="G25" s="41" t="str">
        <f>CONCATENATE("Algemene opmerkingen bij het jaarprogramma van  ",G16)</f>
        <v>Algemene opmerkingen bij het jaarprogramma van  FA leerlaag A5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FA leerlaag A6 (schooljaar 2021 - 2022)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667</v>
      </c>
      <c r="E30" s="2"/>
      <c r="F30" s="33"/>
      <c r="G30" s="40">
        <v>1</v>
      </c>
      <c r="H30" s="45" t="s">
        <v>112</v>
      </c>
      <c r="I30" s="46"/>
      <c r="J30" s="47" t="s">
        <v>7</v>
      </c>
      <c r="K30" s="48" t="s">
        <v>113</v>
      </c>
      <c r="L30" s="46">
        <v>100</v>
      </c>
      <c r="M30" s="40" t="s">
        <v>8</v>
      </c>
      <c r="N30" s="49">
        <v>1</v>
      </c>
      <c r="O30" s="51" t="s">
        <v>8</v>
      </c>
      <c r="P30" s="52" t="s">
        <v>114</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668</v>
      </c>
      <c r="E31" s="2"/>
      <c r="F31" s="33"/>
      <c r="G31" s="40">
        <v>2</v>
      </c>
      <c r="H31" s="45" t="s">
        <v>115</v>
      </c>
      <c r="I31" s="46"/>
      <c r="J31" s="47" t="s">
        <v>7</v>
      </c>
      <c r="K31" s="48" t="s">
        <v>116</v>
      </c>
      <c r="L31" s="46">
        <v>100</v>
      </c>
      <c r="M31" s="40" t="s">
        <v>8</v>
      </c>
      <c r="N31" s="49">
        <v>2</v>
      </c>
      <c r="O31" s="51" t="s">
        <v>8</v>
      </c>
      <c r="P31" s="52" t="s">
        <v>114</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669</v>
      </c>
      <c r="E32" s="2"/>
      <c r="F32" s="33"/>
      <c r="G32" s="40">
        <v>2</v>
      </c>
      <c r="H32" s="45" t="s">
        <v>117</v>
      </c>
      <c r="I32" s="46"/>
      <c r="J32" s="47" t="s">
        <v>14</v>
      </c>
      <c r="K32" s="48"/>
      <c r="L32" s="46">
        <v>60</v>
      </c>
      <c r="M32" s="40" t="s">
        <v>8</v>
      </c>
      <c r="N32" s="49">
        <v>3</v>
      </c>
      <c r="O32" s="51" t="s">
        <v>11</v>
      </c>
      <c r="P32" s="52" t="s">
        <v>94</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670</v>
      </c>
      <c r="E33" s="2"/>
      <c r="F33" s="33"/>
      <c r="G33" s="40">
        <v>3</v>
      </c>
      <c r="H33" s="45" t="s">
        <v>118</v>
      </c>
      <c r="I33" s="46"/>
      <c r="J33" s="47" t="s">
        <v>10</v>
      </c>
      <c r="K33" s="48"/>
      <c r="L33" s="46">
        <v>15</v>
      </c>
      <c r="M33" s="40" t="s">
        <v>8</v>
      </c>
      <c r="N33" s="49">
        <v>2</v>
      </c>
      <c r="O33" s="51" t="s">
        <v>11</v>
      </c>
      <c r="P33" s="52" t="s">
        <v>96</v>
      </c>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671</v>
      </c>
      <c r="E34" s="2"/>
      <c r="F34" s="33"/>
      <c r="G34" s="40">
        <v>3</v>
      </c>
      <c r="H34" s="45" t="s">
        <v>119</v>
      </c>
      <c r="I34" s="46"/>
      <c r="J34" s="47" t="s">
        <v>7</v>
      </c>
      <c r="K34" s="48" t="s">
        <v>120</v>
      </c>
      <c r="L34" s="46">
        <v>100</v>
      </c>
      <c r="M34" s="40" t="s">
        <v>8</v>
      </c>
      <c r="N34" s="49">
        <v>1</v>
      </c>
      <c r="O34" s="51" t="s">
        <v>8</v>
      </c>
      <c r="P34" s="52" t="s">
        <v>72</v>
      </c>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v>1106</v>
      </c>
      <c r="E35" s="2"/>
      <c r="F35" s="33"/>
      <c r="G35" s="40">
        <v>1</v>
      </c>
      <c r="H35" s="45" t="s">
        <v>89</v>
      </c>
      <c r="I35" s="46"/>
      <c r="J35" s="47" t="s">
        <v>7</v>
      </c>
      <c r="K35" s="48"/>
      <c r="L35" s="46">
        <v>50</v>
      </c>
      <c r="M35" s="40" t="s">
        <v>8</v>
      </c>
      <c r="N35" s="49">
        <v>1</v>
      </c>
      <c r="O35" s="51" t="s">
        <v>11</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1</v>
      </c>
      <c r="AF35" s="8">
        <f>SUM(R35:AE35)</f>
        <v>1</v>
      </c>
    </row>
    <row r="36" spans="1:32">
      <c r="F36" s="33"/>
      <c r="G36" s="37"/>
      <c r="H36" s="43"/>
      <c r="I36" s="37"/>
      <c r="J36" s="37"/>
      <c r="K36" s="43"/>
      <c r="L36" s="37"/>
      <c r="M36" s="37"/>
      <c r="N36" s="37"/>
      <c r="O36" s="37"/>
      <c r="P36" s="43"/>
      <c r="Q36" s="43"/>
    </row>
    <row r="37" spans="1:32">
      <c r="C37" s="9" t="s">
        <v>47</v>
      </c>
      <c r="D37" s="2">
        <v>57</v>
      </c>
      <c r="F37" s="33"/>
      <c r="G37" s="41" t="str">
        <f>CONCATENATE("Algemene opmerkingen bij het jaarprogramma van  ",G28)</f>
        <v>Algemene opmerkingen bij het jaarprogramma van  FA leerlaag A6 (schooljaar 2021 - 2022)</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1</v>
      </c>
      <c r="G2" s="36" t="str">
        <f>IF(B14&gt;6,"verouderd PTA",CONCATENATE("Dit is het programma van de huidige ",B6,B14," (cohort ",B7," - ",B9,")"))</f>
        <v>Dit is het programma van de huidige A6 (cohort 2018 - 2021)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FA leerlaag A4 (schooljaar 2018 - 2019)</v>
      </c>
      <c r="H4" s="43"/>
      <c r="I4" s="37"/>
      <c r="J4" s="37"/>
      <c r="K4" s="43"/>
      <c r="L4" s="37"/>
      <c r="M4" s="37"/>
      <c r="N4" s="37"/>
      <c r="O4" s="37"/>
      <c r="P4" s="43"/>
      <c r="Q4" s="43"/>
    </row>
    <row r="5" spans="1:32" customHeight="1" ht="34.5">
      <c r="A5" s="9" t="s">
        <v>48</v>
      </c>
      <c r="B5" s="2">
        <v>4</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100</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2018</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24</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73</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76</v>
      </c>
      <c r="B10" s="6">
        <f>NOW()</f>
        <v>44385.63193287</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80</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82</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83</v>
      </c>
      <c r="B13" s="4">
        <f>B7-B11</f>
        <v>-2</v>
      </c>
      <c r="C13" s="9" t="s">
        <v>47</v>
      </c>
      <c r="D13" s="2">
        <v>58</v>
      </c>
      <c r="F13" s="33"/>
      <c r="G13" s="41" t="str">
        <f>CONCATENATE("Algemene opmerkingen bij het jaarprogramma van  ",G4)</f>
        <v>Algemene opmerkingen bij het jaarprogramma van  FA leerlaag A4 (schooljaar 2018 - 2019)</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84</v>
      </c>
      <c r="B14" s="7">
        <f>B15+B11-B7</f>
        <v>6</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86</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FA leerlaag A5 (schooljaar 2019 - 2020)</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59</v>
      </c>
      <c r="F25" s="33"/>
      <c r="G25" s="41" t="str">
        <f>CONCATENATE("Algemene opmerkingen bij het jaarprogramma van  ",G16)</f>
        <v>Algemene opmerkingen bij het jaarprogramma van  FA leerlaag A5 (schooljaar 2019 - 2020)</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FA leerlaag A6 (schooljaar 2020 - 2021)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122</v>
      </c>
      <c r="E30" s="2"/>
      <c r="F30" s="33"/>
      <c r="G30" s="40">
        <v>1</v>
      </c>
      <c r="H30" s="45" t="s">
        <v>112</v>
      </c>
      <c r="I30" s="46"/>
      <c r="J30" s="47" t="s">
        <v>7</v>
      </c>
      <c r="K30" s="48" t="s">
        <v>113</v>
      </c>
      <c r="L30" s="46">
        <v>100</v>
      </c>
      <c r="M30" s="40" t="s">
        <v>8</v>
      </c>
      <c r="N30" s="49">
        <v>1</v>
      </c>
      <c r="O30" s="51" t="s">
        <v>8</v>
      </c>
      <c r="P30" s="52" t="s">
        <v>114</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123</v>
      </c>
      <c r="E31" s="2"/>
      <c r="F31" s="33"/>
      <c r="G31" s="40">
        <v>2</v>
      </c>
      <c r="H31" s="45" t="s">
        <v>115</v>
      </c>
      <c r="I31" s="46"/>
      <c r="J31" s="47" t="s">
        <v>7</v>
      </c>
      <c r="K31" s="48" t="s">
        <v>116</v>
      </c>
      <c r="L31" s="46">
        <v>100</v>
      </c>
      <c r="M31" s="40" t="s">
        <v>8</v>
      </c>
      <c r="N31" s="49">
        <v>2</v>
      </c>
      <c r="O31" s="51" t="s">
        <v>8</v>
      </c>
      <c r="P31" s="52" t="s">
        <v>114</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124</v>
      </c>
      <c r="E32" s="2"/>
      <c r="F32" s="33"/>
      <c r="G32" s="40">
        <v>2</v>
      </c>
      <c r="H32" s="45" t="s">
        <v>117</v>
      </c>
      <c r="I32" s="46"/>
      <c r="J32" s="47" t="s">
        <v>14</v>
      </c>
      <c r="K32" s="48"/>
      <c r="L32" s="46">
        <v>60</v>
      </c>
      <c r="M32" s="40" t="s">
        <v>8</v>
      </c>
      <c r="N32" s="49">
        <v>3</v>
      </c>
      <c r="O32" s="51" t="s">
        <v>11</v>
      </c>
      <c r="P32" s="52" t="s">
        <v>94</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125</v>
      </c>
      <c r="E33" s="2"/>
      <c r="F33" s="33"/>
      <c r="G33" s="40">
        <v>3</v>
      </c>
      <c r="H33" s="45" t="s">
        <v>118</v>
      </c>
      <c r="I33" s="46"/>
      <c r="J33" s="47" t="s">
        <v>10</v>
      </c>
      <c r="K33" s="48"/>
      <c r="L33" s="46">
        <v>15</v>
      </c>
      <c r="M33" s="40" t="s">
        <v>8</v>
      </c>
      <c r="N33" s="49">
        <v>2</v>
      </c>
      <c r="O33" s="51" t="s">
        <v>11</v>
      </c>
      <c r="P33" s="52" t="s">
        <v>96</v>
      </c>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126</v>
      </c>
      <c r="E34" s="2"/>
      <c r="F34" s="33"/>
      <c r="G34" s="40">
        <v>3</v>
      </c>
      <c r="H34" s="45" t="s">
        <v>119</v>
      </c>
      <c r="I34" s="46"/>
      <c r="J34" s="47" t="s">
        <v>7</v>
      </c>
      <c r="K34" s="48" t="s">
        <v>120</v>
      </c>
      <c r="L34" s="46">
        <v>100</v>
      </c>
      <c r="M34" s="40" t="s">
        <v>8</v>
      </c>
      <c r="N34" s="49">
        <v>1</v>
      </c>
      <c r="O34" s="51" t="s">
        <v>8</v>
      </c>
      <c r="P34" s="52" t="s">
        <v>72</v>
      </c>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60</v>
      </c>
      <c r="F37" s="33"/>
      <c r="G37" s="41" t="str">
        <f>CONCATENATE("Algemene opmerkingen bij het jaarprogramma van  ",G28)</f>
        <v>Algemene opmerkingen bij het jaarprogramma van  FA leerlaag A6 (schooljaar 2020 - 2021)</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