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<sst xmlns="http://schemas.openxmlformats.org/spreadsheetml/2006/main" uniqueCount="104">
  <si>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</si>
  <si>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</si>
  <si>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</si>
  <si>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</si>
  <si>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</si>
  <si>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</si>
  <si>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</si>
  <si>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</si>
  <si>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</si>
  <si>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</si>
  <si>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</si>
  <si>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</si>
  <si>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</si>
  <si>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</si>
  <si>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</si>
  <si>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</si>
  <si>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</si>
  <si>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</si>
  <si>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</si>
  <si>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</si>
  <si>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</si>
  <si>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</si>
  <si>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</si>
  <si>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</si>
  <si>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</si>
  <si>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</si>
  <si>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</si>
  <si>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</si>
  <si>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</si>
  <si>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</si>
  <si>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</si>
  <si>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</si>
  <si>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</si>
  <si>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</si>
  <si>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</si>
  <si>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</si>
  <si>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</si>
  <si>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</si>
  <si>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</si>
  <si>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</si>
  <si>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</si>
  <si>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</si>
  <si>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</si>
  <si>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</si>
  <si>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</si>
  <si>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</si>
  <si>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KUA</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</si>
  <si>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</si>
  <si>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</si>
  <si>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</si>
  <si>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</si>
  <si>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</si>
  <si>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</si>
  <si>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</si>
  <si>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</si>
  <si>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</si>
  <si>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</si>
  <si>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</si>
  <si>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</si>
  <si>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</si>
  <si>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</si>
  <si>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</si>
  <si>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</si>
  <si>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Cultuur van het Moderne - I (1e helft van de 20e eeuw)</t>
  </si>
  <si>
    <t>startJaar</t>
  </si>
  <si>
    <t>Cultuur van het Moderne - II (1e helft van de 20e eeuw)</t>
  </si>
  <si>
    <t>cid</t>
  </si>
  <si>
    <t>Cultuur van het Moderne - III (1e helft van de 20e eeuw)</t>
  </si>
  <si>
    <t>eindJaar</t>
  </si>
  <si>
    <t>Massacultuur - I (2e helft 20e eeuw- heden)</t>
  </si>
  <si>
    <t>vandaag</t>
  </si>
  <si>
    <t>Massacultuur - II (2e helft 20e eeuw- heden)</t>
  </si>
  <si>
    <t>huidigStartjaar</t>
  </si>
  <si>
    <t>huidigSchooljaar</t>
  </si>
  <si>
    <t>positiePTA</t>
  </si>
  <si>
    <t>groep</t>
  </si>
  <si>
    <t>mavo?</t>
  </si>
  <si>
    <t>Het gebruik van een woordenboek is niet toegestaan</t>
  </si>
  <si>
    <t xml:space="preserve">Herhalingsopdracht Cultuur van het Moderne (1e helft v/d 20e eeuw)
</t>
  </si>
  <si>
    <t>Theoretische toets-handelingsdeel Massacultuur (vanaf 1950); wordt in TW1 afgenomen</t>
  </si>
  <si>
    <t>Hofcultuur (16e en 17e eeuw)</t>
  </si>
  <si>
    <t>Proefexamen-handelingsdeel over drie of vier eindexamenonderwerpen: - Hofcultuur (16e en 17e eeuw) - Cultuur van het Moderne (1e helft v/d 20e eeuw) - Cultuur van de Massa (vanaf 1950); wordt in TW3 afgenomen</t>
  </si>
  <si>
    <t xml:space="preserve">Herhalingsopdracht Burgerlijke Cultuur van Nederland (17e eeuw) </t>
  </si>
  <si>
    <t>Theoretische toets-handelingsdeel Massacultuur (2e helft v/d 20e eeuw)</t>
  </si>
  <si>
    <t>Geen woordenboek toegestaan</t>
  </si>
  <si>
    <t>Proefexamen over drie of vier eindexamenonderwerpen: - Burgelijke Cultuur van Nederland (17e eeuw) - Cultuur van het Moderne (1e helft v/d 20e eeuw) - Cultuur van de Massa (2e helft v/d 20e eeuw tot heden)</t>
  </si>
  <si>
    <t>A</t>
  </si>
  <si>
    <t>Grieken &amp; Romeinen I</t>
  </si>
  <si>
    <t>Grieken &amp; Romeinen II</t>
  </si>
  <si>
    <t>Massacultuur (vanaf 1950)</t>
  </si>
  <si>
    <t>Massacultuur (2e helft 20e eeuw- heden)</t>
  </si>
  <si>
    <t>Hofcultuur - I (16e/ 17e eeuw)</t>
  </si>
  <si>
    <t>Hofcultuur - II (16e/ 17e eeuw)</t>
  </si>
  <si>
    <t>Burgerlijke cultuur van Nederland - I (17e eeuw)</t>
  </si>
  <si>
    <t>Cultuur van Romantiek en Realisme - I (19e eeuw)</t>
  </si>
  <si>
    <t>Cultuur van Romantiek en Realisme - II (19e eeuw)</t>
  </si>
  <si>
    <t>Herhalingsopdracht Cultuur van het Moderne (1e helft 20e eeuw)</t>
  </si>
  <si>
    <t>Herhalingsopdracht Cultuur van Romantiek &amp; Realisme (19e eeuw)</t>
  </si>
  <si>
    <t>Herhalingsopdracht Hofcultuur (16e t/m 17e eeuw)</t>
  </si>
  <si>
    <t>Proefexamen over drie of vier eindexamenonderwerpen: - Hofcultuur (16e t/m 17e eeuw) - Cultuur van Romantiek en Realisme (97e eeuw) - Cultuur van het Moderne (1e helft v/d 20e eeuw) - Cultuur van de Massa (vanaf 1950); wordt in TW3 afgenomen</t>
  </si>
  <si>
    <t>Herhalingsopdracht Cultuur van het Moderne (1e helft v/d 20e eeuw)</t>
  </si>
  <si>
    <t>Herhalingsopdracht Cultuur van de Massa (2e helft v/d 20e eeuw)</t>
  </si>
  <si>
    <t>Theoretische toets-handelingsdeel Cultuur van Romantiek &amp; Realisme (19e eeuw)</t>
  </si>
  <si>
    <t>Proefexamen over drie of vier eindexamenonderwerpen: - Hofcultuur (16e t/m 17e eeuw) - Cultuur van Romantiek en Realisme (97e eeuw) - Cultuur van het Moderne (1e helft v/d 20e eeuw) - Cultuur van de Massa (2e helft v/d 20e eeuw tot heden)</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</si>
</sst>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KUA leerlaag H4 (schooljaar 2021 - 2022)</v>
      </c>
    </row>
    <row r="5" spans="1:32" customHeight="1" ht="34.5">
      <c r="A5" s="9" t="s">
        <v>48</v>
      </c>
      <c r="B5" s="2">
        <v>25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1059</v>
      </c>
      <c r="E6" s="2"/>
      <c r="G6" s="27">
        <v>1</v>
      </c>
      <c r="H6" s="28" t="s">
        <v>63</v>
      </c>
      <c r="I6" s="45">
        <v>1</v>
      </c>
      <c r="J6" s="29" t="s">
        <v>7</v>
      </c>
      <c r="K6" s="30"/>
      <c r="L6" s="45">
        <v>50</v>
      </c>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1060</v>
      </c>
      <c r="E7" s="2"/>
      <c r="G7" s="27">
        <v>1</v>
      </c>
      <c r="H7" s="28" t="s">
        <v>65</v>
      </c>
      <c r="I7" s="45">
        <v>1</v>
      </c>
      <c r="J7" s="29" t="s">
        <v>7</v>
      </c>
      <c r="K7" s="30"/>
      <c r="L7" s="45">
        <v>50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254</v>
      </c>
      <c r="D8" s="2">
        <v>1061</v>
      </c>
      <c r="E8" s="2"/>
      <c r="G8" s="27">
        <v>2</v>
      </c>
      <c r="H8" s="28" t="s">
        <v>67</v>
      </c>
      <c r="I8" s="45">
        <v>2</v>
      </c>
      <c r="J8" s="29" t="s">
        <v>7</v>
      </c>
      <c r="K8" s="30"/>
      <c r="L8" s="45">
        <v>100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1062</v>
      </c>
      <c r="E9" s="2"/>
      <c r="G9" s="27">
        <v>3</v>
      </c>
      <c r="H9" s="28" t="s">
        <v>69</v>
      </c>
      <c r="I9" s="45">
        <v>2</v>
      </c>
      <c r="J9" s="29" t="s">
        <v>7</v>
      </c>
      <c r="K9" s="30"/>
      <c r="L9" s="45">
        <v>100</v>
      </c>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44377.541111111</v>
      </c>
      <c r="D10" s="2">
        <v>1063</v>
      </c>
      <c r="E10" s="2"/>
      <c r="G10" s="27">
        <v>4</v>
      </c>
      <c r="H10" s="28" t="s">
        <v>71</v>
      </c>
      <c r="I10" s="45">
        <v>2</v>
      </c>
      <c r="J10" s="29" t="s">
        <v>7</v>
      </c>
      <c r="K10" s="30"/>
      <c r="L10" s="45">
        <v>100</v>
      </c>
      <c r="M10" s="27" t="s">
        <v>11</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R12" s="7"/>
      <c r="S12" s="7"/>
      <c r="T12" s="7"/>
      <c r="U12" s="7"/>
      <c r="V12" s="7"/>
      <c r="W12" s="7"/>
      <c r="X12" s="7"/>
      <c r="Y12" s="7"/>
      <c r="Z12" s="7"/>
      <c r="AA12" s="7"/>
      <c r="AB12" s="7"/>
      <c r="AC12" s="7"/>
      <c r="AD12" s="7"/>
      <c r="AE12" s="7"/>
    </row>
    <row r="13" spans="1:32">
      <c r="A13" s="9" t="s">
        <v>74</v>
      </c>
      <c r="B13" s="4">
        <f>B7-B11</f>
        <v>1</v>
      </c>
      <c r="C13" s="9" t="s">
        <v>47</v>
      </c>
      <c r="D13" s="2">
        <v>621</v>
      </c>
      <c r="G13" s="47" t="str">
        <f>CONCATENATE("Algemene opmerkingen bij het jaarprogramma van  ",G4)</f>
        <v>Algemene opmerkingen bij het jaarprogramma van  KUA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75</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76</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KUA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622</v>
      </c>
      <c r="G25" s="47" t="str">
        <f>CONCATENATE("Algemene opmerkingen bij het jaarprogramma van  ",G16)</f>
        <v>Algemene opmerkingen bij het jaarprogramma van  KUA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KUA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KUA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6</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KUA leerlaag H4 (schooljaar 2020 - 2021)</v>
      </c>
    </row>
    <row r="5" spans="1:32" customHeight="1" ht="34.5">
      <c r="A5" s="9" t="s">
        <v>48</v>
      </c>
      <c r="B5" s="2">
        <v>25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515</v>
      </c>
      <c r="E6" s="2"/>
      <c r="G6" s="27">
        <v>1</v>
      </c>
      <c r="H6" s="28" t="s">
        <v>63</v>
      </c>
      <c r="I6" s="45">
        <v>1</v>
      </c>
      <c r="J6" s="29" t="s">
        <v>7</v>
      </c>
      <c r="K6" s="30"/>
      <c r="L6" s="45">
        <v>50</v>
      </c>
      <c r="M6" s="27" t="s">
        <v>11</v>
      </c>
      <c r="N6" s="46"/>
      <c r="O6" s="31" t="s">
        <v>5</v>
      </c>
      <c r="P6" s="32"/>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64</v>
      </c>
      <c r="B7" s="2">
        <v>2020</v>
      </c>
      <c r="D7" s="2">
        <v>516</v>
      </c>
      <c r="E7" s="2"/>
      <c r="G7" s="27">
        <v>1</v>
      </c>
      <c r="H7" s="28" t="s">
        <v>65</v>
      </c>
      <c r="I7" s="45">
        <v>1</v>
      </c>
      <c r="J7" s="29" t="s">
        <v>7</v>
      </c>
      <c r="K7" s="30"/>
      <c r="L7" s="45">
        <v>50</v>
      </c>
      <c r="M7" s="27" t="s">
        <v>11</v>
      </c>
      <c r="N7" s="46"/>
      <c r="O7" s="31" t="s">
        <v>5</v>
      </c>
      <c r="P7" s="32"/>
      <c r="R7" s="7">
        <f>IF(OR(AND($G7&lt;&gt;instellingen!$G$2,ISBLANK($H7)),AND($G7=instellingen!$G$2,$H7&lt;&gt;"")),1,0)</f>
        <v>0</v>
      </c>
      <c r="S7" s="7">
        <f>IF(AND(ISBLANK($I19),AND($H19&lt;&gt;"",$G19&lt;&gt;instellingen!$G$2),AND(ISBLANK($N19))),1,0)</f>
        <v>1</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1</v>
      </c>
    </row>
    <row r="8" spans="1:32" customHeight="1" ht="72">
      <c r="A8" s="9" t="s">
        <v>66</v>
      </c>
      <c r="B8" s="2">
        <v>158</v>
      </c>
      <c r="D8" s="2">
        <v>517</v>
      </c>
      <c r="E8" s="2"/>
      <c r="G8" s="27">
        <v>2</v>
      </c>
      <c r="H8" s="28" t="s">
        <v>67</v>
      </c>
      <c r="I8" s="45">
        <v>2</v>
      </c>
      <c r="J8" s="29" t="s">
        <v>7</v>
      </c>
      <c r="K8" s="30"/>
      <c r="L8" s="45">
        <v>100</v>
      </c>
      <c r="M8" s="27" t="s">
        <v>11</v>
      </c>
      <c r="N8" s="46"/>
      <c r="O8" s="31" t="s">
        <v>5</v>
      </c>
      <c r="P8" s="32"/>
      <c r="R8" s="7">
        <f>IF(OR(AND($G8&lt;&gt;instellingen!$G$2,ISBLANK($H8)),AND($G8=instellingen!$G$2,$H8&lt;&gt;"")),1,0)</f>
        <v>0</v>
      </c>
      <c r="S8" s="7">
        <f>IF(AND(ISBLANK($I20),AND($H20&lt;&gt;"",$G20&lt;&gt;instellingen!$G$2),AND(ISBLANK($N20))),1,0)</f>
        <v>1</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68</v>
      </c>
      <c r="B9" s="4">
        <f>IF(B6="A",B7+3,IF(B6="H",B7+2,B7+1))</f>
        <v>2022</v>
      </c>
      <c r="D9" s="2">
        <v>518</v>
      </c>
      <c r="E9" s="2"/>
      <c r="G9" s="27">
        <v>3</v>
      </c>
      <c r="H9" s="28" t="s">
        <v>69</v>
      </c>
      <c r="I9" s="45">
        <v>2</v>
      </c>
      <c r="J9" s="29" t="s">
        <v>7</v>
      </c>
      <c r="K9" s="30"/>
      <c r="L9" s="45">
        <v>100</v>
      </c>
      <c r="M9" s="27" t="s">
        <v>11</v>
      </c>
      <c r="N9" s="46"/>
      <c r="O9" s="31" t="s">
        <v>5</v>
      </c>
      <c r="P9" s="32"/>
      <c r="R9" s="7">
        <f>IF(OR(AND($G9&lt;&gt;instellingen!$G$2,ISBLANK($H9)),AND($G9=instellingen!$G$2,$H9&lt;&gt;"")),1,0)</f>
        <v>0</v>
      </c>
      <c r="S9" s="7">
        <f>IF(AND(ISBLANK($I21),AND($H21&lt;&gt;"",$G21&lt;&gt;instellingen!$G$2),AND(ISBLANK($N21))),1,0)</f>
        <v>1</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1</v>
      </c>
    </row>
    <row r="10" spans="1:32" customHeight="1" ht="72">
      <c r="A10" s="9" t="s">
        <v>70</v>
      </c>
      <c r="B10" s="6">
        <f>NOW()</f>
        <v>44377.541111111</v>
      </c>
      <c r="D10" s="2">
        <v>519</v>
      </c>
      <c r="E10" s="2"/>
      <c r="G10" s="27">
        <v>4</v>
      </c>
      <c r="H10" s="28" t="s">
        <v>71</v>
      </c>
      <c r="I10" s="45">
        <v>2</v>
      </c>
      <c r="J10" s="29" t="s">
        <v>7</v>
      </c>
      <c r="K10" s="30"/>
      <c r="L10" s="45">
        <v>100</v>
      </c>
      <c r="M10" s="27" t="s">
        <v>11</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R12" s="7"/>
      <c r="S12" s="7"/>
      <c r="T12" s="7"/>
      <c r="U12" s="7"/>
      <c r="V12" s="7"/>
      <c r="W12" s="7"/>
      <c r="X12" s="7"/>
      <c r="Y12" s="7"/>
      <c r="Z12" s="7"/>
      <c r="AA12" s="7"/>
      <c r="AB12" s="7"/>
      <c r="AC12" s="7"/>
      <c r="AD12" s="7"/>
      <c r="AE12" s="7"/>
    </row>
    <row r="13" spans="1:32">
      <c r="A13" s="9" t="s">
        <v>74</v>
      </c>
      <c r="B13" s="4">
        <f>B7-B11</f>
        <v>0</v>
      </c>
      <c r="C13" s="9" t="s">
        <v>47</v>
      </c>
      <c r="D13" s="2">
        <v>393</v>
      </c>
      <c r="G13" s="47" t="str">
        <f>CONCATENATE("Algemene opmerkingen bij het jaarprogramma van  ",G4)</f>
        <v>Algemene opmerkingen bij het jaarprogramma van  KUA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75</v>
      </c>
      <c r="B14" s="7">
        <f>B15+B11-B7</f>
        <v>4</v>
      </c>
      <c r="G14" s="48" t="s">
        <v>77</v>
      </c>
      <c r="H14" s="48"/>
      <c r="I14" s="48"/>
      <c r="J14" s="48"/>
      <c r="K14" s="48"/>
      <c r="L14" s="48"/>
      <c r="M14" s="48"/>
      <c r="R14" s="7"/>
      <c r="S14" s="7"/>
      <c r="T14" s="7"/>
      <c r="U14" s="7"/>
      <c r="V14" s="7"/>
      <c r="W14" s="7"/>
      <c r="X14" s="7"/>
      <c r="Y14" s="7"/>
      <c r="Z14" s="7"/>
      <c r="AA14" s="7"/>
      <c r="AB14" s="7"/>
      <c r="AC14" s="7"/>
      <c r="AD14" s="7"/>
      <c r="AE14" s="7"/>
    </row>
    <row r="15" spans="1:32">
      <c r="A15" s="9" t="s">
        <v>76</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KUA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1055</v>
      </c>
      <c r="E18" s="2"/>
      <c r="G18" s="27">
        <v>1</v>
      </c>
      <c r="H18" s="28" t="s">
        <v>78</v>
      </c>
      <c r="I18" s="45"/>
      <c r="J18" s="29" t="s">
        <v>17</v>
      </c>
      <c r="K18" s="30"/>
      <c r="L18" s="45"/>
      <c r="M18" s="27" t="s">
        <v>11</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1056</v>
      </c>
      <c r="E19" s="2"/>
      <c r="G19" s="27">
        <v>1</v>
      </c>
      <c r="H19" s="28" t="s">
        <v>79</v>
      </c>
      <c r="I19" s="45"/>
      <c r="J19" s="29" t="s">
        <v>17</v>
      </c>
      <c r="K19" s="30"/>
      <c r="L19" s="45">
        <v>100</v>
      </c>
      <c r="M19" s="27" t="s">
        <v>11</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1</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1</v>
      </c>
    </row>
    <row r="20" spans="1:32" customHeight="1" ht="72">
      <c r="D20" s="2">
        <v>1057</v>
      </c>
      <c r="E20" s="2"/>
      <c r="G20" s="27">
        <v>2</v>
      </c>
      <c r="H20" s="28" t="s">
        <v>80</v>
      </c>
      <c r="I20" s="45"/>
      <c r="J20" s="29" t="s">
        <v>17</v>
      </c>
      <c r="K20" s="30"/>
      <c r="L20" s="45"/>
      <c r="M20" s="27" t="s">
        <v>11</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1058</v>
      </c>
      <c r="E21" s="2"/>
      <c r="G21" s="27">
        <v>3</v>
      </c>
      <c r="H21" s="28" t="s">
        <v>81</v>
      </c>
      <c r="I21" s="45"/>
      <c r="J21" s="29" t="s">
        <v>17</v>
      </c>
      <c r="K21" s="30"/>
      <c r="L21" s="45">
        <v>180</v>
      </c>
      <c r="M21" s="27" t="s">
        <v>11</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1</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394</v>
      </c>
      <c r="G25" s="47" t="str">
        <f>CONCATENATE("Algemene opmerkingen bij het jaarprogramma van  ",G16)</f>
        <v>Algemene opmerkingen bij het jaarprogramma van  KUA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KUA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KUA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6</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KUA leerlaag H4 (schooljaar 2019 - 2020)</v>
      </c>
    </row>
    <row r="5" spans="1:32" customHeight="1" ht="34.5">
      <c r="A5" s="9" t="s">
        <v>48</v>
      </c>
      <c r="B5" s="2">
        <v>25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1</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1</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1</v>
      </c>
    </row>
    <row r="8" spans="1:32" customHeight="1" ht="72">
      <c r="A8" s="9" t="s">
        <v>66</v>
      </c>
      <c r="B8" s="2">
        <v>159</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1</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68</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1</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1</v>
      </c>
    </row>
    <row r="10" spans="1:32" customHeight="1" ht="72">
      <c r="A10" s="9" t="s">
        <v>70</v>
      </c>
      <c r="B10" s="6">
        <f>NOW()</f>
        <v>44377.541111111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R12" s="7"/>
      <c r="S12" s="7"/>
      <c r="T12" s="7"/>
      <c r="U12" s="7"/>
      <c r="V12" s="7"/>
      <c r="W12" s="7"/>
      <c r="X12" s="7"/>
      <c r="Y12" s="7"/>
      <c r="Z12" s="7"/>
      <c r="AA12" s="7"/>
      <c r="AB12" s="7"/>
      <c r="AC12" s="7"/>
      <c r="AD12" s="7"/>
      <c r="AE12" s="7"/>
    </row>
    <row r="13" spans="1:32">
      <c r="A13" s="9" t="s">
        <v>74</v>
      </c>
      <c r="B13" s="4">
        <f>B7-B11</f>
        <v>-1</v>
      </c>
      <c r="C13" s="9" t="s">
        <v>47</v>
      </c>
      <c r="D13" s="2">
        <v>395</v>
      </c>
      <c r="G13" s="47" t="str">
        <f>CONCATENATE("Algemene opmerkingen bij het jaarprogramma van  ",G4)</f>
        <v>Algemene opmerkingen bij het jaarprogramma van  KUA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75</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76</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KUA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520</v>
      </c>
      <c r="E18" s="2"/>
      <c r="G18" s="27">
        <v>1</v>
      </c>
      <c r="H18" s="28" t="s">
        <v>78</v>
      </c>
      <c r="I18" s="45"/>
      <c r="J18" s="29" t="s">
        <v>17</v>
      </c>
      <c r="K18" s="30"/>
      <c r="L18" s="45"/>
      <c r="M18" s="27" t="s">
        <v>11</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521</v>
      </c>
      <c r="E19" s="2"/>
      <c r="G19" s="27">
        <v>2</v>
      </c>
      <c r="H19" s="28" t="s">
        <v>82</v>
      </c>
      <c r="I19" s="45"/>
      <c r="J19" s="29" t="s">
        <v>17</v>
      </c>
      <c r="K19" s="30"/>
      <c r="L19" s="45"/>
      <c r="M19" s="27" t="s">
        <v>11</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522</v>
      </c>
      <c r="E20" s="2"/>
      <c r="G20" s="27">
        <v>2</v>
      </c>
      <c r="H20" s="28" t="s">
        <v>83</v>
      </c>
      <c r="I20" s="45"/>
      <c r="J20" s="29" t="s">
        <v>17</v>
      </c>
      <c r="K20" s="30" t="s">
        <v>84</v>
      </c>
      <c r="L20" s="45">
        <v>100</v>
      </c>
      <c r="M20" s="27" t="s">
        <v>11</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523</v>
      </c>
      <c r="E21" s="2"/>
      <c r="G21" s="27">
        <v>3</v>
      </c>
      <c r="H21" s="28" t="s">
        <v>85</v>
      </c>
      <c r="I21" s="45"/>
      <c r="J21" s="29" t="s">
        <v>17</v>
      </c>
      <c r="K21" s="30" t="s">
        <v>84</v>
      </c>
      <c r="L21" s="45">
        <v>180</v>
      </c>
      <c r="M21" s="27" t="s">
        <v>11</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1</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396</v>
      </c>
      <c r="G25" s="47" t="str">
        <f>CONCATENATE("Algemene opmerkingen bij het jaarprogramma van  ",G16)</f>
        <v>Algemene opmerkingen bij het jaarprogramma van  KUA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KUA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KUA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KUA leerlaag A4 (schooljaar 2021 - 2022)</v>
      </c>
    </row>
    <row r="5" spans="1:32" customHeight="1" ht="34.5">
      <c r="A5" s="9" t="s">
        <v>48</v>
      </c>
      <c r="B5" s="2">
        <v>25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86</v>
      </c>
      <c r="D6" s="2">
        <v>1073</v>
      </c>
      <c r="E6" s="2"/>
      <c r="G6" s="27">
        <v>1</v>
      </c>
      <c r="H6" s="28" t="s">
        <v>87</v>
      </c>
      <c r="I6" s="45">
        <v>1</v>
      </c>
      <c r="J6" s="29" t="s">
        <v>7</v>
      </c>
      <c r="K6" s="30"/>
      <c r="L6" s="45">
        <v>50</v>
      </c>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1074</v>
      </c>
      <c r="E7" s="2"/>
      <c r="G7" s="27">
        <v>1</v>
      </c>
      <c r="H7" s="28" t="s">
        <v>88</v>
      </c>
      <c r="I7" s="45">
        <v>1</v>
      </c>
      <c r="J7" s="29" t="s">
        <v>7</v>
      </c>
      <c r="K7" s="30"/>
      <c r="L7" s="45">
        <v>50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255</v>
      </c>
      <c r="D8" s="2">
        <v>1075</v>
      </c>
      <c r="E8" s="2"/>
      <c r="G8" s="27">
        <v>2</v>
      </c>
      <c r="H8" s="28" t="s">
        <v>63</v>
      </c>
      <c r="I8" s="45">
        <v>2</v>
      </c>
      <c r="J8" s="29" t="s">
        <v>7</v>
      </c>
      <c r="K8" s="30"/>
      <c r="L8" s="45">
        <v>100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2024</v>
      </c>
      <c r="D9" s="2">
        <v>1076</v>
      </c>
      <c r="E9" s="2"/>
      <c r="G9" s="27">
        <v>3</v>
      </c>
      <c r="H9" s="28" t="s">
        <v>65</v>
      </c>
      <c r="I9" s="45">
        <v>2</v>
      </c>
      <c r="J9" s="29" t="s">
        <v>7</v>
      </c>
      <c r="K9" s="30"/>
      <c r="L9" s="45">
        <v>100</v>
      </c>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44377.541111111</v>
      </c>
      <c r="D10" s="2">
        <v>1077</v>
      </c>
      <c r="E10" s="2"/>
      <c r="G10" s="27">
        <v>4</v>
      </c>
      <c r="H10" s="28" t="s">
        <v>89</v>
      </c>
      <c r="I10" s="45">
        <v>2</v>
      </c>
      <c r="J10" s="29" t="s">
        <v>7</v>
      </c>
      <c r="K10" s="30"/>
      <c r="L10" s="45">
        <v>100</v>
      </c>
      <c r="M10" s="27" t="s">
        <v>11</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R12" s="7"/>
      <c r="S12" s="7"/>
      <c r="T12" s="7"/>
      <c r="U12" s="7"/>
      <c r="V12" s="7"/>
      <c r="W12" s="7"/>
      <c r="X12" s="7"/>
      <c r="Y12" s="7"/>
      <c r="Z12" s="7"/>
      <c r="AA12" s="7"/>
      <c r="AB12" s="7"/>
      <c r="AC12" s="7"/>
      <c r="AD12" s="7"/>
      <c r="AE12" s="7"/>
    </row>
    <row r="13" spans="1:32">
      <c r="A13" s="9" t="s">
        <v>74</v>
      </c>
      <c r="B13" s="4">
        <f>B7-B11</f>
        <v>1</v>
      </c>
      <c r="C13" s="9" t="s">
        <v>47</v>
      </c>
      <c r="D13" s="2">
        <v>623</v>
      </c>
      <c r="G13" s="47" t="str">
        <f>CONCATENATE("Algemene opmerkingen bij het jaarprogramma van  ",G4)</f>
        <v>Algemene opmerkingen bij het jaarprogramma van  KUA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75</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76</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KUA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624</v>
      </c>
      <c r="G25" s="47" t="str">
        <f>CONCATENATE("Algemene opmerkingen bij het jaarprogramma van  ",G16)</f>
        <v>Algemene opmerkingen bij het jaarprogramma van  KUA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KUA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625</v>
      </c>
      <c r="G37" s="47" t="str">
        <f>CONCATENATE("Algemene opmerkingen bij het jaarprogramma van  ",G28)</f>
        <v>Algemene opmerkingen bij het jaarprogramma van  KUA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KUA leerlaag A4 (schooljaar 2020 - 2021)</v>
      </c>
    </row>
    <row r="5" spans="1:32" customHeight="1" ht="34.5">
      <c r="A5" s="9" t="s">
        <v>48</v>
      </c>
      <c r="B5" s="2">
        <v>25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86</v>
      </c>
      <c r="D6" s="2">
        <v>524</v>
      </c>
      <c r="E6" s="2"/>
      <c r="G6" s="27">
        <v>1</v>
      </c>
      <c r="H6" s="28" t="s">
        <v>87</v>
      </c>
      <c r="I6" s="45">
        <v>1</v>
      </c>
      <c r="J6" s="29" t="s">
        <v>7</v>
      </c>
      <c r="K6" s="30"/>
      <c r="L6" s="45">
        <v>50</v>
      </c>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525</v>
      </c>
      <c r="E7" s="2"/>
      <c r="G7" s="27">
        <v>1</v>
      </c>
      <c r="H7" s="28" t="s">
        <v>88</v>
      </c>
      <c r="I7" s="45">
        <v>1</v>
      </c>
      <c r="J7" s="29" t="s">
        <v>7</v>
      </c>
      <c r="K7" s="30"/>
      <c r="L7" s="45">
        <v>50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160</v>
      </c>
      <c r="D8" s="2">
        <v>526</v>
      </c>
      <c r="E8" s="2"/>
      <c r="G8" s="27">
        <v>2</v>
      </c>
      <c r="H8" s="28" t="s">
        <v>63</v>
      </c>
      <c r="I8" s="45">
        <v>2</v>
      </c>
      <c r="J8" s="29" t="s">
        <v>7</v>
      </c>
      <c r="K8" s="30"/>
      <c r="L8" s="45">
        <v>100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527</v>
      </c>
      <c r="E9" s="2"/>
      <c r="G9" s="27">
        <v>3</v>
      </c>
      <c r="H9" s="28" t="s">
        <v>65</v>
      </c>
      <c r="I9" s="45">
        <v>2</v>
      </c>
      <c r="J9" s="29" t="s">
        <v>7</v>
      </c>
      <c r="K9" s="30"/>
      <c r="L9" s="45">
        <v>100</v>
      </c>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44377.541111111</v>
      </c>
      <c r="D10" s="2">
        <v>528</v>
      </c>
      <c r="E10" s="2"/>
      <c r="G10" s="27">
        <v>4</v>
      </c>
      <c r="H10" s="28" t="s">
        <v>90</v>
      </c>
      <c r="I10" s="45">
        <v>2</v>
      </c>
      <c r="J10" s="29" t="s">
        <v>7</v>
      </c>
      <c r="K10" s="30"/>
      <c r="L10" s="45">
        <v>100</v>
      </c>
      <c r="M10" s="27" t="s">
        <v>11</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R12" s="7"/>
      <c r="S12" s="7"/>
      <c r="T12" s="7"/>
      <c r="U12" s="7"/>
      <c r="V12" s="7"/>
      <c r="W12" s="7"/>
      <c r="X12" s="7"/>
      <c r="Y12" s="7"/>
      <c r="Z12" s="7"/>
      <c r="AA12" s="7"/>
      <c r="AB12" s="7"/>
      <c r="AC12" s="7"/>
      <c r="AD12" s="7"/>
      <c r="AE12" s="7"/>
    </row>
    <row r="13" spans="1:32">
      <c r="A13" s="9" t="s">
        <v>74</v>
      </c>
      <c r="B13" s="4">
        <f>B7-B11</f>
        <v>0</v>
      </c>
      <c r="C13" s="9" t="s">
        <v>47</v>
      </c>
      <c r="D13" s="2">
        <v>397</v>
      </c>
      <c r="G13" s="47" t="str">
        <f>CONCATENATE("Algemene opmerkingen bij het jaarprogramma van  ",G4)</f>
        <v>Algemene opmerkingen bij het jaarprogramma van  KUA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75</v>
      </c>
      <c r="B14" s="7">
        <f>B15+B11-B7</f>
        <v>4</v>
      </c>
      <c r="G14" s="48" t="s">
        <v>77</v>
      </c>
      <c r="H14" s="48"/>
      <c r="I14" s="48"/>
      <c r="J14" s="48"/>
      <c r="K14" s="48"/>
      <c r="L14" s="48"/>
      <c r="M14" s="48"/>
      <c r="R14" s="7"/>
      <c r="S14" s="7"/>
      <c r="T14" s="7"/>
      <c r="U14" s="7"/>
      <c r="V14" s="7"/>
      <c r="W14" s="7"/>
      <c r="X14" s="7"/>
      <c r="Y14" s="7"/>
      <c r="Z14" s="7"/>
      <c r="AA14" s="7"/>
      <c r="AB14" s="7"/>
      <c r="AC14" s="7"/>
      <c r="AD14" s="7"/>
      <c r="AE14" s="7"/>
    </row>
    <row r="15" spans="1:32">
      <c r="A15" s="9" t="s">
        <v>76</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KUA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1069</v>
      </c>
      <c r="E18" s="2"/>
      <c r="G18" s="27">
        <v>1</v>
      </c>
      <c r="H18" s="28" t="s">
        <v>91</v>
      </c>
      <c r="I18" s="45">
        <v>2</v>
      </c>
      <c r="J18" s="29" t="s">
        <v>7</v>
      </c>
      <c r="K18" s="30"/>
      <c r="L18" s="45">
        <v>100</v>
      </c>
      <c r="M18" s="27" t="s">
        <v>11</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1070</v>
      </c>
      <c r="E19" s="2"/>
      <c r="G19" s="27">
        <v>2</v>
      </c>
      <c r="H19" s="28" t="s">
        <v>92</v>
      </c>
      <c r="I19" s="45">
        <v>2</v>
      </c>
      <c r="J19" s="29" t="s">
        <v>7</v>
      </c>
      <c r="K19" s="30"/>
      <c r="L19" s="45">
        <v>100</v>
      </c>
      <c r="M19" s="27" t="s">
        <v>11</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1071</v>
      </c>
      <c r="E20" s="2"/>
      <c r="G20" s="27">
        <v>3</v>
      </c>
      <c r="H20" s="28" t="s">
        <v>93</v>
      </c>
      <c r="I20" s="45">
        <v>2</v>
      </c>
      <c r="J20" s="29" t="s">
        <v>7</v>
      </c>
      <c r="K20" s="30"/>
      <c r="L20" s="45">
        <v>100</v>
      </c>
      <c r="M20" s="27" t="s">
        <v>11</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1072</v>
      </c>
      <c r="E21" s="2"/>
      <c r="G21" s="27">
        <v>4</v>
      </c>
      <c r="H21" s="28" t="s">
        <v>93</v>
      </c>
      <c r="I21" s="45">
        <v>2</v>
      </c>
      <c r="J21" s="29" t="s">
        <v>7</v>
      </c>
      <c r="K21" s="30"/>
      <c r="L21" s="45">
        <v>100</v>
      </c>
      <c r="M21" s="27" t="s">
        <v>11</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398</v>
      </c>
      <c r="G25" s="47" t="str">
        <f>CONCATENATE("Algemene opmerkingen bij het jaarprogramma van  ",G16)</f>
        <v>Algemene opmerkingen bij het jaarprogramma van  KUA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KUA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399</v>
      </c>
      <c r="G37" s="47" t="str">
        <f>CONCATENATE("Algemene opmerkingen bij het jaarprogramma van  ",G28)</f>
        <v>Algemene opmerkingen bij het jaarprogramma van  KUA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7</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KUA leerlaag A4 (schooljaar 2019 - 2020)</v>
      </c>
    </row>
    <row r="5" spans="1:32" customHeight="1" ht="34.5">
      <c r="A5" s="9" t="s">
        <v>48</v>
      </c>
      <c r="B5" s="2">
        <v>25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86</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161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44377.541111111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R12" s="7"/>
      <c r="S12" s="7"/>
      <c r="T12" s="7"/>
      <c r="U12" s="7"/>
      <c r="V12" s="7"/>
      <c r="W12" s="7"/>
      <c r="X12" s="7"/>
      <c r="Y12" s="7"/>
      <c r="Z12" s="7"/>
      <c r="AA12" s="7"/>
      <c r="AB12" s="7"/>
      <c r="AC12" s="7"/>
      <c r="AD12" s="7"/>
      <c r="AE12" s="7"/>
    </row>
    <row r="13" spans="1:32">
      <c r="A13" s="9" t="s">
        <v>74</v>
      </c>
      <c r="B13" s="4">
        <f>B7-B11</f>
        <v>-1</v>
      </c>
      <c r="C13" s="9" t="s">
        <v>47</v>
      </c>
      <c r="D13" s="2">
        <v>400</v>
      </c>
      <c r="G13" s="47" t="str">
        <f>CONCATENATE("Algemene opmerkingen bij het jaarprogramma van  ",G4)</f>
        <v>Algemene opmerkingen bij het jaarprogramma van  KUA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75</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76</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KUA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529</v>
      </c>
      <c r="E18" s="2"/>
      <c r="G18" s="27">
        <v>1</v>
      </c>
      <c r="H18" s="28" t="s">
        <v>91</v>
      </c>
      <c r="I18" s="45">
        <v>2</v>
      </c>
      <c r="J18" s="29" t="s">
        <v>7</v>
      </c>
      <c r="K18" s="30"/>
      <c r="L18" s="45">
        <v>100</v>
      </c>
      <c r="M18" s="27" t="s">
        <v>11</v>
      </c>
      <c r="N18" s="46"/>
      <c r="O18" s="31" t="s">
        <v>5</v>
      </c>
      <c r="P18" s="32"/>
      <c r="R18" s="7">
        <f>IF(OR(AND($G18&lt;&gt;instellingen!$G$2,ISBLANK($H18)),AND($G18=instellingen!$G$2,$H18&lt;&gt;"")),1,0)</f>
        <v>0</v>
      </c>
      <c r="S18" s="7">
        <f>IF(AND(ISBLANK($I30),AND($H30&lt;&gt;"",$G30&lt;&gt;instellingen!$G$2),AND(ISBLANK($N30))),1,0)</f>
        <v>1</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1</v>
      </c>
    </row>
    <row r="19" spans="1:32" customHeight="1" ht="72">
      <c r="D19" s="2">
        <v>530</v>
      </c>
      <c r="E19" s="2"/>
      <c r="G19" s="27">
        <v>2</v>
      </c>
      <c r="H19" s="28" t="s">
        <v>92</v>
      </c>
      <c r="I19" s="45">
        <v>2</v>
      </c>
      <c r="J19" s="29" t="s">
        <v>7</v>
      </c>
      <c r="K19" s="30"/>
      <c r="L19" s="45">
        <v>100</v>
      </c>
      <c r="M19" s="27" t="s">
        <v>11</v>
      </c>
      <c r="N19" s="46"/>
      <c r="O19" s="31" t="s">
        <v>5</v>
      </c>
      <c r="P19" s="32"/>
      <c r="R19" s="7">
        <f>IF(OR(AND($G19&lt;&gt;instellingen!$G$2,ISBLANK($H19)),AND($G19=instellingen!$G$2,$H19&lt;&gt;"")),1,0)</f>
        <v>0</v>
      </c>
      <c r="S19" s="7">
        <f>IF(AND(ISBLANK($I31),AND($H31&lt;&gt;"",$G31&lt;&gt;instellingen!$G$2),AND(ISBLANK($N31))),1,0)</f>
        <v>1</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1</v>
      </c>
    </row>
    <row r="20" spans="1:32" customHeight="1" ht="72">
      <c r="D20" s="2">
        <v>531</v>
      </c>
      <c r="E20" s="2"/>
      <c r="G20" s="27">
        <v>3</v>
      </c>
      <c r="H20" s="28" t="s">
        <v>94</v>
      </c>
      <c r="I20" s="45">
        <v>2</v>
      </c>
      <c r="J20" s="29" t="s">
        <v>7</v>
      </c>
      <c r="K20" s="30"/>
      <c r="L20" s="45">
        <v>100</v>
      </c>
      <c r="M20" s="27" t="s">
        <v>11</v>
      </c>
      <c r="N20" s="46"/>
      <c r="O20" s="31" t="s">
        <v>5</v>
      </c>
      <c r="P20" s="32"/>
      <c r="R20" s="7">
        <f>IF(OR(AND($G20&lt;&gt;instellingen!$G$2,ISBLANK($H20)),AND($G20=instellingen!$G$2,$H20&lt;&gt;"")),1,0)</f>
        <v>0</v>
      </c>
      <c r="S20" s="7">
        <f>IF(AND(ISBLANK($I32),AND($H32&lt;&gt;"",$G32&lt;&gt;instellingen!$G$2),AND(ISBLANK($N32))),1,0)</f>
        <v>1</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532</v>
      </c>
      <c r="E21" s="2"/>
      <c r="G21" s="27">
        <v>4</v>
      </c>
      <c r="H21" s="28" t="s">
        <v>95</v>
      </c>
      <c r="I21" s="45">
        <v>2</v>
      </c>
      <c r="J21" s="29" t="s">
        <v>7</v>
      </c>
      <c r="K21" s="30"/>
      <c r="L21" s="45">
        <v>100</v>
      </c>
      <c r="M21" s="27" t="s">
        <v>11</v>
      </c>
      <c r="N21" s="46"/>
      <c r="O21" s="31" t="s">
        <v>5</v>
      </c>
      <c r="P21" s="32"/>
      <c r="R21" s="7">
        <f>IF(OR(AND($G21&lt;&gt;instellingen!$G$2,ISBLANK($H21)),AND($G21=instellingen!$G$2,$H21&lt;&gt;"")),1,0)</f>
        <v>0</v>
      </c>
      <c r="S21" s="7">
        <f>IF(AND(ISBLANK($I33),AND($H33&lt;&gt;"",$G33&lt;&gt;instellingen!$G$2),AND(ISBLANK($N33))),1,0)</f>
        <v>1</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1</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401</v>
      </c>
      <c r="G25" s="47" t="str">
        <f>CONCATENATE("Algemene opmerkingen bij het jaarprogramma van  ",G16)</f>
        <v>Algemene opmerkingen bij het jaarprogramma van  KUA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77</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KUA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1064</v>
      </c>
      <c r="E30" s="2"/>
      <c r="G30" s="27">
        <v>1</v>
      </c>
      <c r="H30" s="28" t="s">
        <v>79</v>
      </c>
      <c r="I30" s="45"/>
      <c r="J30" s="29" t="s">
        <v>17</v>
      </c>
      <c r="K30" s="30" t="s">
        <v>84</v>
      </c>
      <c r="L30" s="45">
        <v>100</v>
      </c>
      <c r="M30" s="27" t="s">
        <v>11</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1</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1</v>
      </c>
    </row>
    <row r="31" spans="1:32" customHeight="1" ht="72">
      <c r="D31" s="2">
        <v>1065</v>
      </c>
      <c r="E31" s="2"/>
      <c r="G31" s="27">
        <v>2</v>
      </c>
      <c r="H31" s="28" t="s">
        <v>96</v>
      </c>
      <c r="I31" s="45"/>
      <c r="J31" s="29" t="s">
        <v>17</v>
      </c>
      <c r="K31" s="30"/>
      <c r="L31" s="45"/>
      <c r="M31" s="27" t="s">
        <v>11</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1066</v>
      </c>
      <c r="E32" s="2"/>
      <c r="G32" s="27">
        <v>2</v>
      </c>
      <c r="H32" s="28" t="s">
        <v>97</v>
      </c>
      <c r="I32" s="45"/>
      <c r="J32" s="29" t="s">
        <v>17</v>
      </c>
      <c r="K32" s="30"/>
      <c r="L32" s="45"/>
      <c r="M32" s="27" t="s">
        <v>11</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1067</v>
      </c>
      <c r="E33" s="2"/>
      <c r="G33" s="27">
        <v>3</v>
      </c>
      <c r="H33" s="28" t="s">
        <v>98</v>
      </c>
      <c r="I33" s="45"/>
      <c r="J33" s="29" t="s">
        <v>17</v>
      </c>
      <c r="K33" s="30"/>
      <c r="L33" s="45"/>
      <c r="M33" s="27" t="s">
        <v>11</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1068</v>
      </c>
      <c r="E34" s="2"/>
      <c r="G34" s="27">
        <v>3</v>
      </c>
      <c r="H34" s="28" t="s">
        <v>99</v>
      </c>
      <c r="I34" s="45"/>
      <c r="J34" s="29" t="s">
        <v>17</v>
      </c>
      <c r="K34" s="30" t="s">
        <v>84</v>
      </c>
      <c r="L34" s="45">
        <v>180</v>
      </c>
      <c r="M34" s="27" t="s">
        <v>11</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1</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1</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402</v>
      </c>
      <c r="G37" s="47" t="str">
        <f>CONCATENATE("Algemene opmerkingen bij het jaarprogramma van  ",G28)</f>
        <v>Algemene opmerkingen bij het jaarprogramma van  KUA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7</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KUA leerlaag A4 (schooljaar 2018 - 2019)</v>
      </c>
    </row>
    <row r="5" spans="1:32" customHeight="1" ht="34.5">
      <c r="A5" s="9" t="s">
        <v>48</v>
      </c>
      <c r="B5" s="2">
        <v>25</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86</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162</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70</v>
      </c>
      <c r="B10" s="6">
        <f>NOW()</f>
        <v>44377.541111111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72</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73</v>
      </c>
      <c r="B12" s="4" t="str">
        <f>CONCATENATE(B11," - ",B11+1)</f>
        <v>2020 - 2021</v>
      </c>
      <c r="R12" s="7"/>
      <c r="S12" s="7"/>
      <c r="T12" s="7"/>
      <c r="U12" s="7"/>
      <c r="V12" s="7"/>
      <c r="W12" s="7"/>
      <c r="X12" s="7"/>
      <c r="Y12" s="7"/>
      <c r="Z12" s="7"/>
      <c r="AA12" s="7"/>
      <c r="AB12" s="7"/>
      <c r="AC12" s="7"/>
      <c r="AD12" s="7"/>
      <c r="AE12" s="7"/>
    </row>
    <row r="13" spans="1:32">
      <c r="A13" s="9" t="s">
        <v>74</v>
      </c>
      <c r="B13" s="4">
        <f>B7-B11</f>
        <v>-2</v>
      </c>
      <c r="C13" s="9" t="s">
        <v>47</v>
      </c>
      <c r="D13" s="2">
        <v>403</v>
      </c>
      <c r="G13" s="47" t="str">
        <f>CONCATENATE("Algemene opmerkingen bij het jaarprogramma van  ",G4)</f>
        <v>Algemene opmerkingen bij het jaarprogramma van  KUA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75</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76</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KUA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1</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1</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1</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1</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1</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1</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1</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404</v>
      </c>
      <c r="G25" s="47" t="str">
        <f>CONCATENATE("Algemene opmerkingen bij het jaarprogramma van  ",G16)</f>
        <v>Algemene opmerkingen bij het jaarprogramma van  KUA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KUA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533</v>
      </c>
      <c r="E30" s="2"/>
      <c r="G30" s="27">
        <v>1</v>
      </c>
      <c r="H30" s="28" t="s">
        <v>100</v>
      </c>
      <c r="I30" s="45"/>
      <c r="J30" s="29" t="s">
        <v>17</v>
      </c>
      <c r="K30" s="30"/>
      <c r="L30" s="45"/>
      <c r="M30" s="27" t="s">
        <v>11</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534</v>
      </c>
      <c r="E31" s="2"/>
      <c r="G31" s="27">
        <v>2</v>
      </c>
      <c r="H31" s="28" t="s">
        <v>101</v>
      </c>
      <c r="I31" s="45"/>
      <c r="J31" s="29" t="s">
        <v>17</v>
      </c>
      <c r="K31" s="30"/>
      <c r="L31" s="45"/>
      <c r="M31" s="27" t="s">
        <v>11</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535</v>
      </c>
      <c r="E32" s="2"/>
      <c r="G32" s="27">
        <v>2</v>
      </c>
      <c r="H32" s="28" t="s">
        <v>102</v>
      </c>
      <c r="I32" s="45"/>
      <c r="J32" s="29" t="s">
        <v>17</v>
      </c>
      <c r="K32" s="30" t="s">
        <v>84</v>
      </c>
      <c r="L32" s="45">
        <v>100</v>
      </c>
      <c r="M32" s="27" t="s">
        <v>11</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v>536</v>
      </c>
      <c r="E33" s="2"/>
      <c r="G33" s="27">
        <v>3</v>
      </c>
      <c r="H33" s="28" t="s">
        <v>98</v>
      </c>
      <c r="I33" s="45"/>
      <c r="J33" s="29" t="s">
        <v>17</v>
      </c>
      <c r="K33" s="30"/>
      <c r="L33" s="45"/>
      <c r="M33" s="27" t="s">
        <v>11</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537</v>
      </c>
      <c r="E34" s="2"/>
      <c r="G34" s="27">
        <v>3</v>
      </c>
      <c r="H34" s="28" t="s">
        <v>103</v>
      </c>
      <c r="I34" s="45"/>
      <c r="J34" s="29" t="s">
        <v>17</v>
      </c>
      <c r="K34" s="30" t="s">
        <v>84</v>
      </c>
      <c r="L34" s="45">
        <v>180</v>
      </c>
      <c r="M34" s="27" t="s">
        <v>11</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1</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1</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405</v>
      </c>
      <c r="G37" s="47" t="str">
        <f>CONCATENATE("Algemene opmerkingen bij het jaarprogramma van  ",G28)</f>
        <v>Algemene opmerkingen bij het jaarprogramma van  KUA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