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<sst xmlns="http://schemas.openxmlformats.org/spreadsheetml/2006/main" uniqueCount="105">
  <si>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</si>
  <si>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</si>
  <si>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</si>
  <si>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</si>
  <si>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</si>
  <si>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</si>
  <si>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</si>
  <si>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</si>
  <si>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</si>
  <si>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</si>
  <si>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</si>
  <si>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</si>
  <si>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</si>
  <si>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</si>
  <si>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</si>
  <si>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</si>
  <si>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</si>
  <si>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</si>
  <si>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</si>
  <si>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</si>
  <si>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</si>
  <si>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</si>
  <si>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</si>
  <si>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</si>
  <si>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</si>
  <si>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</si>
  <si>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</si>
  <si>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</si>
  <si>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</si>
  <si>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</si>
  <si>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</si>
  <si>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</si>
  <si>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</si>
  <si>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</si>
  <si>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</si>
  <si>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</si>
  <si>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</si>
  <si>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</si>
  <si>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</si>
  <si>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Tot slot: is er toch iets mis gegaan of twijfel je? Helemaal niet erg, maar geef het even aan!</t>
  </si>
  <si>
    <t>*</t>
  </si>
  <si>
    <t>statusCode</t>
  </si>
  <si>
    <t>schrijfrecht</t>
  </si>
  <si>
    <t>fouten?</t>
  </si>
  <si>
    <t>vak</t>
  </si>
  <si>
    <t>WB</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</si>
  <si>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</si>
  <si>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</si>
  <si>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</si>
  <si>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</si>
  <si>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</si>
  <si>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</si>
  <si>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</si>
  <si>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</si>
  <si>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</si>
  <si>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</si>
  <si>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</si>
  <si>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</si>
  <si>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</si>
  <si>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</si>
  <si>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</si>
  <si>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</si>
  <si>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Hoofdstuk 1: Vergelijkingen (paragraaf 1.1 t/m 1.3) + Hoofdstuk 2: Functies en grafieken (paragraaf 2.1 t/m 2.5)</t>
  </si>
  <si>
    <t>startJaar</t>
  </si>
  <si>
    <t>Hoofdstuk 1: Vergelijkingen (paragraaf 1.4 t/m 1.7) + Hoofdstuk 2: Functies en grafieken (paragraaf 2.6 en 2.7). Stof van paragraaf 1.1 t/m 1.3 en 2.1 t/m 2.5 wordt bekend verondersteld.</t>
  </si>
  <si>
    <t>cid</t>
  </si>
  <si>
    <t>Hoofdstuk 7: Lijnen en afstanden + Paragraaf 5.4: Afstanden in een rooster</t>
  </si>
  <si>
    <t>eindJaar</t>
  </si>
  <si>
    <t>Hoofdstuk 5: Afstanden en hoeken. Hoofdstuk 7: Lijnen en afstanden</t>
  </si>
  <si>
    <t>A1, A2, A3, C1, C2</t>
  </si>
  <si>
    <t>vandaag</t>
  </si>
  <si>
    <t>Hoofdstuk 3: Machtsfuncties. Hoofdstuk 4: Exponentiële functies</t>
  </si>
  <si>
    <t>A1, A2, A3, B1, B2</t>
  </si>
  <si>
    <t>huidigStartjaar</t>
  </si>
  <si>
    <t>Hoofsdtuk 6: Afgeleide functies + Hoofdstuk 8: Periodieke functies</t>
  </si>
  <si>
    <t>huidigSchooljaar</t>
  </si>
  <si>
    <t>positiePTA</t>
  </si>
  <si>
    <t>groep</t>
  </si>
  <si>
    <t>mavo?</t>
  </si>
  <si>
    <t>Bij de tt vervangt de grafische rekenmachine de gewone rekenmachine als toegestaan hulpmiddel. Alle aantekeningen, stencils en extra opgaven die gegeven zijn in de les behoren ook tot de stof voor het SE.</t>
  </si>
  <si>
    <t>Moderne Wiskunde 5 havo B, 11e editie Hoofdstuk 1: Logaritmische functies ; Hoofdstuk 2: Functies bewerken Vaardigheden, uitgedeelde stencils Details: zie studiewijzer</t>
  </si>
  <si>
    <t>A1, A2, A3, rekenen</t>
  </si>
  <si>
    <t>Moderne Wiskunde 5 havo B, 11e editie Hoofdstuk 3: Goniometrische functies  Hoofdstuk 4: Differentiëren Vaardigheden, uitgedeelde stencils Details: zie studiewijzer</t>
  </si>
  <si>
    <t>A1, A2, A3, D1, D2, D3, D4, rekenen</t>
  </si>
  <si>
    <t>Moderne Wiskunde 5 havo B, 11e editie Hoofdstuk 5: Cirkels  Hoofdstuk 6: Verbanden Vaardigheden, uitgedeelde stencils Details: zie studiewijzer</t>
  </si>
  <si>
    <t xml:space="preserve"> </t>
  </si>
  <si>
    <t>A</t>
  </si>
  <si>
    <t xml:space="preserve">H1 Vergelijkingen  Vaardigheden </t>
  </si>
  <si>
    <t xml:space="preserve">H1 Vergelijkingen en H2 Functies en grafieken Vaardigheden </t>
  </si>
  <si>
    <t>H5 Lijnen H8 Vectoren Vaardigheden</t>
  </si>
  <si>
    <t>H3 Machtsfuncties en H4 Exponentièle functies Vaardigheden</t>
  </si>
  <si>
    <t>H6 Afgeleide functies Vaardigheden</t>
  </si>
  <si>
    <t>H6 Afgeleide functies H7 Periodieke functies Vaardigheden</t>
  </si>
  <si>
    <t>Moderne wiskunde 11e editie, wiskunde B, deel vwo 5 H1. Logaritmische functies. H2. Functies bewerken. Vaardigheden</t>
  </si>
  <si>
    <t>Keuzeonderwerp</t>
  </si>
  <si>
    <t>A1, A2, A3, F</t>
  </si>
  <si>
    <t xml:space="preserve">Moderne wiskunde 11e editie, wiskunde B, deel vwo 5 H3. Kettingregel. H4. Integreren. Vaardigheden </t>
  </si>
  <si>
    <t>Wiskunde B-dag</t>
  </si>
  <si>
    <t>Moderne wiskunde 11e editie, wiskunde B, deel vwo 5 H5. Cirkels. H7. Meetkunde: rekenen of beredeneren. Vaardigheden</t>
  </si>
  <si>
    <t>A1, A2, A3, E1</t>
  </si>
  <si>
    <t>Moderne wiskunde 11e editie, wiskunde B, deel vwo 5 H6. Product-en quotiëntfuncties. H8. Goniometrische functies. Vaardigheden</t>
  </si>
  <si>
    <t>Moderne wiskunde 11e editie, wiskunde B, deel vwo 6 H1. Exponentiële en logaritmische functies. H2. Toepassingen van integreren. Vaardigheden</t>
  </si>
  <si>
    <t>Moderne wiskunde 11e editie, wiskunde B, deel vwo 6 H3. Bewegingsvergelijkingen. H6. Afsluiting meetkunde. Vaardigheden</t>
  </si>
  <si>
    <t>A1, A2, A3, E1, rekenen</t>
  </si>
  <si>
    <t>Moderne wiskunde 11e editie, wiskunde B, deel vwo 6 H4. Goniometrische functies. H5. Functies onderzoeken. Vaardigheden</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</si>
</sst>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9">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60" zoomScaleNormal="160" showGridLines="true" showRowColHeaders="1">
      <selection activeCell="B15" sqref="B15"/>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25.5">
      <c r="A14" s="31" t="s">
        <v>34</v>
      </c>
      <c r="B14" s="30" t="s">
        <v>39</v>
      </c>
    </row>
    <row r="15" spans="1:3">
      <c r="B15" s="30"/>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sheetData>
  <sheetProtection algorithmName="SHA-512" hashValue="TeAQE6RCNzwVHdzX9FyhNliu8+va5Lkdju/NK44UuWH5aKez5DYz9/6S7j5dD7ZLPVVot43sIduw8tqQQ+uX7w==" saltValue="Ebq71HmY02pxWYdAxAbGAA=="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H3 (cohort 2021 - 2023)</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WB leerlaag H4 (schooljaar 2021 - 2022)</v>
      </c>
      <c r="H4" s="49"/>
      <c r="I4" s="43"/>
      <c r="J4" s="43"/>
      <c r="K4" s="49"/>
      <c r="L4" s="43"/>
      <c r="M4" s="43"/>
      <c r="N4" s="43"/>
      <c r="O4" s="43"/>
      <c r="P4" s="49"/>
      <c r="Q4" s="49"/>
    </row>
    <row r="5" spans="1:32" customHeight="1" ht="34.5">
      <c r="A5" s="9" t="s">
        <v>47</v>
      </c>
      <c r="B5" s="2">
        <v>10</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61</v>
      </c>
      <c r="D6" s="2">
        <v>771</v>
      </c>
      <c r="E6" s="2"/>
      <c r="F6" s="39"/>
      <c r="G6" s="23">
        <v>1</v>
      </c>
      <c r="H6" s="24" t="s">
        <v>62</v>
      </c>
      <c r="I6" s="23">
        <v>2</v>
      </c>
      <c r="J6" s="25" t="s">
        <v>7</v>
      </c>
      <c r="K6" s="26"/>
      <c r="L6" s="23">
        <v>50</v>
      </c>
      <c r="M6" s="23" t="s">
        <v>11</v>
      </c>
      <c r="N6" s="27"/>
      <c r="O6" s="27" t="s">
        <v>5</v>
      </c>
      <c r="P6" s="28"/>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772</v>
      </c>
      <c r="E7" s="2"/>
      <c r="F7" s="39"/>
      <c r="G7" s="23">
        <v>1</v>
      </c>
      <c r="H7" s="24" t="s">
        <v>64</v>
      </c>
      <c r="I7" s="23">
        <v>2</v>
      </c>
      <c r="J7" s="25" t="s">
        <v>7</v>
      </c>
      <c r="K7" s="26"/>
      <c r="L7" s="23">
        <v>50</v>
      </c>
      <c r="M7" s="23" t="s">
        <v>11</v>
      </c>
      <c r="N7" s="27"/>
      <c r="O7" s="27" t="s">
        <v>5</v>
      </c>
      <c r="P7" s="28"/>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65</v>
      </c>
      <c r="B8" s="2">
        <v>209</v>
      </c>
      <c r="D8" s="2">
        <v>773</v>
      </c>
      <c r="E8" s="2"/>
      <c r="F8" s="39"/>
      <c r="G8" s="23">
        <v>2</v>
      </c>
      <c r="H8" s="24" t="s">
        <v>66</v>
      </c>
      <c r="I8" s="23">
        <v>1</v>
      </c>
      <c r="J8" s="25" t="s">
        <v>7</v>
      </c>
      <c r="K8" s="26"/>
      <c r="L8" s="23">
        <v>50</v>
      </c>
      <c r="M8" s="23" t="s">
        <v>11</v>
      </c>
      <c r="N8" s="27"/>
      <c r="O8" s="27" t="s">
        <v>5</v>
      </c>
      <c r="P8" s="28"/>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67</v>
      </c>
      <c r="B9" s="4">
        <f>IF(B6="A",B7+3,IF(B6="H",B7+2,B7+1))</f>
        <v>2023</v>
      </c>
      <c r="D9" s="2">
        <v>774</v>
      </c>
      <c r="E9" s="2"/>
      <c r="F9" s="39"/>
      <c r="G9" s="23">
        <v>2</v>
      </c>
      <c r="H9" s="24" t="s">
        <v>68</v>
      </c>
      <c r="I9" s="23">
        <v>3</v>
      </c>
      <c r="J9" s="25" t="s">
        <v>7</v>
      </c>
      <c r="K9" s="26"/>
      <c r="L9" s="23">
        <v>100</v>
      </c>
      <c r="M9" s="23" t="s">
        <v>8</v>
      </c>
      <c r="N9" s="27">
        <v>2</v>
      </c>
      <c r="O9" s="27" t="s">
        <v>8</v>
      </c>
      <c r="P9" s="28" t="s">
        <v>69</v>
      </c>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44345.64787037</v>
      </c>
      <c r="D10" s="2">
        <v>775</v>
      </c>
      <c r="E10" s="2"/>
      <c r="F10" s="39"/>
      <c r="G10" s="23">
        <v>3</v>
      </c>
      <c r="H10" s="24" t="s">
        <v>71</v>
      </c>
      <c r="I10" s="23">
        <v>3</v>
      </c>
      <c r="J10" s="25" t="s">
        <v>7</v>
      </c>
      <c r="K10" s="26"/>
      <c r="L10" s="23">
        <v>100</v>
      </c>
      <c r="M10" s="23" t="s">
        <v>8</v>
      </c>
      <c r="N10" s="27">
        <v>2</v>
      </c>
      <c r="O10" s="27" t="s">
        <v>8</v>
      </c>
      <c r="P10" s="28" t="s">
        <v>72</v>
      </c>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v>776</v>
      </c>
      <c r="E11" s="2"/>
      <c r="F11" s="39"/>
      <c r="G11" s="23">
        <v>4</v>
      </c>
      <c r="H11" s="24" t="s">
        <v>74</v>
      </c>
      <c r="I11" s="23">
        <v>3</v>
      </c>
      <c r="J11" s="25" t="s">
        <v>7</v>
      </c>
      <c r="K11" s="26"/>
      <c r="L11" s="23">
        <v>100</v>
      </c>
      <c r="M11" s="23" t="s">
        <v>11</v>
      </c>
      <c r="N11" s="27"/>
      <c r="O11" s="27" t="s">
        <v>5</v>
      </c>
      <c r="P11" s="28"/>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76</v>
      </c>
      <c r="B13" s="4">
        <f>B7-B11</f>
        <v>1</v>
      </c>
      <c r="C13" s="9" t="s">
        <v>46</v>
      </c>
      <c r="D13" s="2">
        <v>516</v>
      </c>
      <c r="F13" s="39"/>
      <c r="G13" s="47" t="str">
        <f>CONCATENATE("Algemene opmerkingen bij het jaarprogramma van  ",G4)</f>
        <v>Algemene opmerkingen bij het jaarprogramma van  WB leerlaag H4 (schooljaar 2021 - 2022)</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77</v>
      </c>
      <c r="B14" s="7">
        <f>B15+B11-B7</f>
        <v>3</v>
      </c>
      <c r="F14" s="39"/>
      <c r="G14" s="38"/>
      <c r="H14" s="38"/>
      <c r="I14" s="38"/>
      <c r="J14" s="38"/>
      <c r="K14" s="38"/>
      <c r="L14" s="38"/>
      <c r="M14" s="38"/>
      <c r="N14" s="57"/>
      <c r="O14" s="57"/>
      <c r="P14" s="58"/>
      <c r="Q14" s="49"/>
      <c r="R14" s="7"/>
      <c r="S14" s="7"/>
      <c r="T14" s="7"/>
      <c r="U14" s="7"/>
      <c r="V14" s="7"/>
      <c r="W14" s="7"/>
      <c r="X14" s="7"/>
      <c r="Y14" s="7"/>
      <c r="Z14" s="7"/>
      <c r="AA14" s="7"/>
      <c r="AB14" s="7"/>
      <c r="AC14" s="7"/>
      <c r="AD14" s="7"/>
      <c r="AE14" s="7"/>
    </row>
    <row r="15" spans="1:32">
      <c r="A15" s="9" t="s">
        <v>78</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WB leerlaag H5 (schooljaar 2022 - 2023)</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517</v>
      </c>
      <c r="F25" s="39"/>
      <c r="G25" s="47" t="str">
        <f>CONCATENATE("Algemene opmerkingen bij het jaarprogramma van  ",G16)</f>
        <v>Algemene opmerkingen bij het jaarprogramma van  WB leerlaag H5 (schooljaar 2022 - 2023)</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WB leerlaag H6 (schooljaar 2023 - 2023)</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WB leerlaag H6 (schooljaar 2023 - 2023)</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2</v>
      </c>
      <c r="G2" s="42" t="str">
        <f>IF(B14&gt;6,"verouderd PTA",CONCATENATE("Dit is het programma van de huidige ",B6,B14," (cohort ",B7," - ",B9,")"))</f>
        <v>Dit is het programma van de huidige H4 (cohort 2020 - 2022)</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WB leerlaag H4 (schooljaar 2020 - 2021)</v>
      </c>
      <c r="H4" s="49"/>
      <c r="I4" s="43"/>
      <c r="J4" s="43"/>
      <c r="K4" s="49"/>
      <c r="L4" s="43"/>
      <c r="M4" s="43"/>
      <c r="N4" s="43"/>
      <c r="O4" s="43"/>
      <c r="P4" s="49"/>
      <c r="Q4" s="49"/>
    </row>
    <row r="5" spans="1:32" customHeight="1" ht="34.5">
      <c r="A5" s="9" t="s">
        <v>47</v>
      </c>
      <c r="B5" s="2">
        <v>10</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61</v>
      </c>
      <c r="D6" s="2">
        <v>359</v>
      </c>
      <c r="E6" s="2"/>
      <c r="F6" s="39"/>
      <c r="G6" s="46">
        <v>1</v>
      </c>
      <c r="H6" s="51" t="s">
        <v>62</v>
      </c>
      <c r="I6" s="46">
        <v>2</v>
      </c>
      <c r="J6" s="52" t="s">
        <v>7</v>
      </c>
      <c r="K6" s="53"/>
      <c r="L6" s="46">
        <v>50</v>
      </c>
      <c r="M6" s="46" t="s">
        <v>11</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360</v>
      </c>
      <c r="E7" s="2"/>
      <c r="F7" s="39"/>
      <c r="G7" s="46">
        <v>1</v>
      </c>
      <c r="H7" s="51" t="s">
        <v>64</v>
      </c>
      <c r="I7" s="46">
        <v>2</v>
      </c>
      <c r="J7" s="52" t="s">
        <v>7</v>
      </c>
      <c r="K7" s="53"/>
      <c r="L7" s="46">
        <v>50</v>
      </c>
      <c r="M7" s="46" t="s">
        <v>11</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65</v>
      </c>
      <c r="B8" s="2">
        <v>110</v>
      </c>
      <c r="D8" s="2">
        <v>361</v>
      </c>
      <c r="E8" s="2"/>
      <c r="F8" s="39"/>
      <c r="G8" s="46">
        <v>2</v>
      </c>
      <c r="H8" s="51" t="s">
        <v>66</v>
      </c>
      <c r="I8" s="46">
        <v>1</v>
      </c>
      <c r="J8" s="52" t="s">
        <v>7</v>
      </c>
      <c r="K8" s="53"/>
      <c r="L8" s="46">
        <v>50</v>
      </c>
      <c r="M8" s="46" t="s">
        <v>11</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67</v>
      </c>
      <c r="B9" s="4">
        <f>IF(B6="A",B7+3,IF(B6="H",B7+2,B7+1))</f>
        <v>2022</v>
      </c>
      <c r="D9" s="2">
        <v>362</v>
      </c>
      <c r="E9" s="2"/>
      <c r="F9" s="39"/>
      <c r="G9" s="46">
        <v>2</v>
      </c>
      <c r="H9" s="51" t="s">
        <v>68</v>
      </c>
      <c r="I9" s="46">
        <v>3</v>
      </c>
      <c r="J9" s="52" t="s">
        <v>7</v>
      </c>
      <c r="K9" s="53"/>
      <c r="L9" s="46">
        <v>100</v>
      </c>
      <c r="M9" s="46" t="s">
        <v>8</v>
      </c>
      <c r="N9" s="54">
        <v>2</v>
      </c>
      <c r="O9" s="54" t="s">
        <v>8</v>
      </c>
      <c r="P9" s="56" t="s">
        <v>69</v>
      </c>
      <c r="Q9" s="49"/>
      <c r="R9" s="7">
        <f>IF(OR(AND($G9&lt;&gt;instellingen!$G$2,ISBLANK($H9)),AND($G9=instellingen!$G$2,$H9&lt;&gt;"")),1,0)</f>
        <v>0</v>
      </c>
      <c r="S9" s="7">
        <f>IF(AND(ISBLANK($I21),AND($H21&lt;&gt;"",$G21&lt;&gt;instellingen!$G$2),AND(ISBLANK($N21))),1,0)</f>
        <v>1</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1</v>
      </c>
    </row>
    <row r="10" spans="1:32" customHeight="1" ht="72">
      <c r="A10" s="9" t="s">
        <v>70</v>
      </c>
      <c r="B10" s="6">
        <f>NOW()</f>
        <v>44345.647881944</v>
      </c>
      <c r="D10" s="2">
        <v>363</v>
      </c>
      <c r="E10" s="2"/>
      <c r="F10" s="39"/>
      <c r="G10" s="46">
        <v>3</v>
      </c>
      <c r="H10" s="51" t="s">
        <v>71</v>
      </c>
      <c r="I10" s="46">
        <v>3</v>
      </c>
      <c r="J10" s="52" t="s">
        <v>7</v>
      </c>
      <c r="K10" s="53"/>
      <c r="L10" s="46">
        <v>100</v>
      </c>
      <c r="M10" s="46" t="s">
        <v>8</v>
      </c>
      <c r="N10" s="54">
        <v>2</v>
      </c>
      <c r="O10" s="54" t="s">
        <v>8</v>
      </c>
      <c r="P10" s="56" t="s">
        <v>72</v>
      </c>
      <c r="Q10" s="49"/>
      <c r="R10" s="7">
        <f>IF(OR(AND($G10&lt;&gt;instellingen!$G$2,ISBLANK($H10)),AND($G10=instellingen!$G$2,$H10&lt;&gt;"")),1,0)</f>
        <v>0</v>
      </c>
      <c r="S10" s="7">
        <f>IF(AND(ISBLANK($I22),AND($H22&lt;&gt;"",$G22&lt;&gt;instellingen!$G$2),AND(ISBLANK($N22))),1,0)</f>
        <v>1</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1</v>
      </c>
    </row>
    <row r="11" spans="1:32" customHeight="1" ht="72">
      <c r="A11" s="9" t="s">
        <v>73</v>
      </c>
      <c r="B11" s="4">
        <f>IF(MONTH(NOW())&gt;7,YEAR(NOW()),YEAR(NOW())-1)</f>
        <v>2020</v>
      </c>
      <c r="D11" s="2">
        <v>364</v>
      </c>
      <c r="E11" s="2"/>
      <c r="F11" s="39"/>
      <c r="G11" s="46">
        <v>4</v>
      </c>
      <c r="H11" s="51" t="s">
        <v>74</v>
      </c>
      <c r="I11" s="46">
        <v>3</v>
      </c>
      <c r="J11" s="52" t="s">
        <v>7</v>
      </c>
      <c r="K11" s="53"/>
      <c r="L11" s="46">
        <v>100</v>
      </c>
      <c r="M11" s="46" t="s">
        <v>11</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76</v>
      </c>
      <c r="B13" s="4">
        <f>B7-B11</f>
        <v>0</v>
      </c>
      <c r="C13" s="9" t="s">
        <v>46</v>
      </c>
      <c r="D13" s="2">
        <v>273</v>
      </c>
      <c r="F13" s="39"/>
      <c r="G13" s="47" t="str">
        <f>CONCATENATE("Algemene opmerkingen bij het jaarprogramma van  ",G4)</f>
        <v>Algemene opmerkingen bij het jaarprogramma van  WB leerlaag H4 (schooljaar 2020 - 2021)</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77</v>
      </c>
      <c r="B14" s="7">
        <f>B15+B11-B7</f>
        <v>4</v>
      </c>
      <c r="F14" s="39"/>
      <c r="G14" s="48" t="s">
        <v>79</v>
      </c>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78</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WB leerlaag H5 (schooljaar 2021 - 2022)</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766</v>
      </c>
      <c r="E18" s="2"/>
      <c r="F18" s="39"/>
      <c r="G18" s="23">
        <v>1</v>
      </c>
      <c r="H18" s="24" t="s">
        <v>80</v>
      </c>
      <c r="I18" s="23"/>
      <c r="J18" s="25" t="s">
        <v>7</v>
      </c>
      <c r="K18" s="26"/>
      <c r="L18" s="23">
        <v>100</v>
      </c>
      <c r="M18" s="23" t="s">
        <v>8</v>
      </c>
      <c r="N18" s="27">
        <v>3</v>
      </c>
      <c r="O18" s="27" t="s">
        <v>8</v>
      </c>
      <c r="P18" s="28" t="s">
        <v>81</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767</v>
      </c>
      <c r="E19" s="2"/>
      <c r="F19" s="39"/>
      <c r="G19" s="23">
        <v>1</v>
      </c>
      <c r="H19" s="24" t="s">
        <v>82</v>
      </c>
      <c r="I19" s="23"/>
      <c r="J19" s="25" t="s">
        <v>7</v>
      </c>
      <c r="K19" s="26"/>
      <c r="L19" s="23">
        <v>100</v>
      </c>
      <c r="M19" s="23" t="s">
        <v>8</v>
      </c>
      <c r="N19" s="27">
        <v>3</v>
      </c>
      <c r="O19" s="27" t="s">
        <v>8</v>
      </c>
      <c r="P19" s="28" t="s">
        <v>83</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768</v>
      </c>
      <c r="E20" s="2"/>
      <c r="F20" s="39"/>
      <c r="G20" s="23">
        <v>1</v>
      </c>
      <c r="H20" s="24" t="s">
        <v>84</v>
      </c>
      <c r="I20" s="23"/>
      <c r="J20" s="25" t="s">
        <v>7</v>
      </c>
      <c r="K20" s="26"/>
      <c r="L20" s="23">
        <v>100</v>
      </c>
      <c r="M20" s="23" t="s">
        <v>8</v>
      </c>
      <c r="N20" s="27">
        <v>3</v>
      </c>
      <c r="O20" s="27" t="s">
        <v>8</v>
      </c>
      <c r="P20" s="28" t="s">
        <v>81</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769</v>
      </c>
      <c r="E21" s="2"/>
      <c r="F21" s="39"/>
      <c r="G21" s="23">
        <v>0</v>
      </c>
      <c r="H21" s="24" t="s">
        <v>85</v>
      </c>
      <c r="I21" s="23"/>
      <c r="J21" s="25">
        <v>0</v>
      </c>
      <c r="K21" s="26"/>
      <c r="L21" s="23"/>
      <c r="M21" s="23" t="s">
        <v>11</v>
      </c>
      <c r="N21" s="27"/>
      <c r="O21" s="27" t="s">
        <v>5</v>
      </c>
      <c r="P21" s="28"/>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770</v>
      </c>
      <c r="E22" s="2"/>
      <c r="F22" s="39"/>
      <c r="G22" s="23">
        <v>0</v>
      </c>
      <c r="H22" s="24" t="s">
        <v>85</v>
      </c>
      <c r="I22" s="23"/>
      <c r="J22" s="25">
        <v>0</v>
      </c>
      <c r="K22" s="26"/>
      <c r="L22" s="23"/>
      <c r="M22" s="23" t="s">
        <v>11</v>
      </c>
      <c r="N22" s="27"/>
      <c r="O22" s="27" t="s">
        <v>5</v>
      </c>
      <c r="P22" s="28"/>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23" t="s">
        <v>5</v>
      </c>
      <c r="H23" s="24"/>
      <c r="I23" s="23"/>
      <c r="J23" s="25" t="s">
        <v>5</v>
      </c>
      <c r="K23" s="26"/>
      <c r="L23" s="23"/>
      <c r="M23" s="23" t="s">
        <v>5</v>
      </c>
      <c r="N23" s="27"/>
      <c r="O23" s="27" t="s">
        <v>5</v>
      </c>
      <c r="P23" s="28"/>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274</v>
      </c>
      <c r="F25" s="39"/>
      <c r="G25" s="47" t="str">
        <f>CONCATENATE("Algemene opmerkingen bij het jaarprogramma van  ",G16)</f>
        <v>Algemene opmerkingen bij het jaarprogramma van  WB leerlaag H5 (schooljaar 2021 - 2022)</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38"/>
      <c r="H26" s="38"/>
      <c r="I26" s="38"/>
      <c r="J26" s="38"/>
      <c r="K26" s="38"/>
      <c r="L26" s="38"/>
      <c r="M26" s="38"/>
      <c r="N26" s="57"/>
      <c r="O26" s="57"/>
      <c r="P26" s="58"/>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WB leerlaag H6 (schooljaar 2022 - 2022)</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WB leerlaag H6 (schooljaar 2022 - 2022)</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2</v>
      </c>
      <c r="G2" s="42" t="str">
        <f>IF(B14&gt;6,"verouderd PTA",CONCATENATE("Dit is het programma van de huidige ",B6,B14," (cohort ",B7," - ",B9,")"))</f>
        <v>Dit is het programma van de huidige H5 (cohort 2019 - 2021)</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WB leerlaag H4 (schooljaar 2019 - 2020)</v>
      </c>
      <c r="H4" s="49"/>
      <c r="I4" s="43"/>
      <c r="J4" s="43"/>
      <c r="K4" s="49"/>
      <c r="L4" s="43"/>
      <c r="M4" s="43"/>
      <c r="N4" s="43"/>
      <c r="O4" s="43"/>
      <c r="P4" s="49"/>
      <c r="Q4" s="49"/>
    </row>
    <row r="5" spans="1:32" customHeight="1" ht="34.5">
      <c r="A5" s="9" t="s">
        <v>47</v>
      </c>
      <c r="B5" s="2">
        <v>10</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61</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65</v>
      </c>
      <c r="B8" s="2">
        <v>111</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67</v>
      </c>
      <c r="B9" s="4">
        <f>IF(B6="A",B7+3,IF(B6="H",B7+2,B7+1))</f>
        <v>2021</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1</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1</v>
      </c>
    </row>
    <row r="10" spans="1:32" customHeight="1" ht="72">
      <c r="A10" s="9" t="s">
        <v>70</v>
      </c>
      <c r="B10" s="6">
        <f>NOW()</f>
        <v>44345.647881944</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1</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1</v>
      </c>
    </row>
    <row r="11" spans="1:32" customHeight="1" ht="72">
      <c r="A11" s="9" t="s">
        <v>73</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76</v>
      </c>
      <c r="B13" s="4">
        <f>B7-B11</f>
        <v>-1</v>
      </c>
      <c r="C13" s="9" t="s">
        <v>46</v>
      </c>
      <c r="D13" s="2">
        <v>275</v>
      </c>
      <c r="F13" s="39"/>
      <c r="G13" s="47" t="str">
        <f>CONCATENATE("Algemene opmerkingen bij het jaarprogramma van  ",G4)</f>
        <v>Algemene opmerkingen bij het jaarprogramma van  WB leerlaag H4 (schooljaar 2019 - 2020)</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77</v>
      </c>
      <c r="B14" s="7">
        <f>B15+B11-B7</f>
        <v>5</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78</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WB leerlaag H5 (schooljaar 2020 - 2021)</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365</v>
      </c>
      <c r="E18" s="2"/>
      <c r="F18" s="39"/>
      <c r="G18" s="46">
        <v>1</v>
      </c>
      <c r="H18" s="51" t="s">
        <v>80</v>
      </c>
      <c r="I18" s="46"/>
      <c r="J18" s="52" t="s">
        <v>7</v>
      </c>
      <c r="K18" s="53"/>
      <c r="L18" s="46">
        <v>100</v>
      </c>
      <c r="M18" s="46" t="s">
        <v>8</v>
      </c>
      <c r="N18" s="54">
        <v>3</v>
      </c>
      <c r="O18" s="54" t="s">
        <v>8</v>
      </c>
      <c r="P18" s="56" t="s">
        <v>81</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366</v>
      </c>
      <c r="E19" s="2"/>
      <c r="F19" s="39"/>
      <c r="G19" s="46">
        <v>1</v>
      </c>
      <c r="H19" s="51" t="s">
        <v>82</v>
      </c>
      <c r="I19" s="46"/>
      <c r="J19" s="52" t="s">
        <v>7</v>
      </c>
      <c r="K19" s="53"/>
      <c r="L19" s="46">
        <v>100</v>
      </c>
      <c r="M19" s="46" t="s">
        <v>8</v>
      </c>
      <c r="N19" s="54">
        <v>3</v>
      </c>
      <c r="O19" s="54" t="s">
        <v>8</v>
      </c>
      <c r="P19" s="56" t="s">
        <v>83</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367</v>
      </c>
      <c r="E20" s="2"/>
      <c r="F20" s="39"/>
      <c r="G20" s="46">
        <v>1</v>
      </c>
      <c r="H20" s="51" t="s">
        <v>84</v>
      </c>
      <c r="I20" s="46"/>
      <c r="J20" s="52" t="s">
        <v>7</v>
      </c>
      <c r="K20" s="53"/>
      <c r="L20" s="46">
        <v>100</v>
      </c>
      <c r="M20" s="46" t="s">
        <v>8</v>
      </c>
      <c r="N20" s="54">
        <v>3</v>
      </c>
      <c r="O20" s="54" t="s">
        <v>8</v>
      </c>
      <c r="P20" s="56" t="s">
        <v>81</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368</v>
      </c>
      <c r="E21" s="2"/>
      <c r="F21" s="39"/>
      <c r="G21" s="46">
        <v>0</v>
      </c>
      <c r="H21" s="51" t="s">
        <v>85</v>
      </c>
      <c r="I21" s="46"/>
      <c r="J21" s="52">
        <v>0</v>
      </c>
      <c r="K21" s="53"/>
      <c r="L21" s="46"/>
      <c r="M21" s="46" t="s">
        <v>11</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369</v>
      </c>
      <c r="E22" s="2"/>
      <c r="F22" s="39"/>
      <c r="G22" s="46">
        <v>0</v>
      </c>
      <c r="H22" s="51" t="s">
        <v>85</v>
      </c>
      <c r="I22" s="46"/>
      <c r="J22" s="52">
        <v>0</v>
      </c>
      <c r="K22" s="53"/>
      <c r="L22" s="46"/>
      <c r="M22" s="46" t="s">
        <v>11</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276</v>
      </c>
      <c r="F25" s="39"/>
      <c r="G25" s="47" t="str">
        <f>CONCATENATE("Algemene opmerkingen bij het jaarprogramma van  ",G16)</f>
        <v>Algemene opmerkingen bij het jaarprogramma van  WB leerlaag H5 (schooljaar 2020 - 2021)</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t="s">
        <v>79</v>
      </c>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WB leerlaag H6 (schooljaar 2021 - 2021)</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WB leerlaag H6 (schooljaar 2021 - 2021)</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A3 (cohort 2021 - 2024)</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WB leerlaag A4 (schooljaar 2021 - 2022)</v>
      </c>
      <c r="H4" s="49"/>
      <c r="I4" s="43"/>
      <c r="J4" s="43"/>
      <c r="K4" s="49"/>
      <c r="L4" s="43"/>
      <c r="M4" s="43"/>
      <c r="N4" s="43"/>
      <c r="O4" s="43"/>
      <c r="P4" s="49"/>
      <c r="Q4" s="49"/>
    </row>
    <row r="5" spans="1:32" customHeight="1" ht="34.5">
      <c r="A5" s="9" t="s">
        <v>47</v>
      </c>
      <c r="B5" s="2">
        <v>10</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86</v>
      </c>
      <c r="D6" s="2">
        <v>786</v>
      </c>
      <c r="E6" s="2"/>
      <c r="F6" s="39"/>
      <c r="G6" s="23">
        <v>1</v>
      </c>
      <c r="H6" s="24" t="s">
        <v>87</v>
      </c>
      <c r="I6" s="23">
        <v>1</v>
      </c>
      <c r="J6" s="25" t="s">
        <v>7</v>
      </c>
      <c r="K6" s="26"/>
      <c r="L6" s="23">
        <v>50</v>
      </c>
      <c r="M6" s="23" t="s">
        <v>11</v>
      </c>
      <c r="N6" s="27"/>
      <c r="O6" s="27">
        <v>0</v>
      </c>
      <c r="P6" s="28"/>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787</v>
      </c>
      <c r="E7" s="2"/>
      <c r="F7" s="39"/>
      <c r="G7" s="23">
        <v>1</v>
      </c>
      <c r="H7" s="24" t="s">
        <v>88</v>
      </c>
      <c r="I7" s="23">
        <v>2</v>
      </c>
      <c r="J7" s="25" t="s">
        <v>7</v>
      </c>
      <c r="K7" s="26"/>
      <c r="L7" s="23">
        <v>100</v>
      </c>
      <c r="M7" s="23" t="s">
        <v>11</v>
      </c>
      <c r="N7" s="27"/>
      <c r="O7" s="27">
        <v>0</v>
      </c>
      <c r="P7" s="28"/>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65</v>
      </c>
      <c r="B8" s="2">
        <v>210</v>
      </c>
      <c r="D8" s="2">
        <v>788</v>
      </c>
      <c r="E8" s="2"/>
      <c r="F8" s="39"/>
      <c r="G8" s="23">
        <v>2</v>
      </c>
      <c r="H8" s="24" t="s">
        <v>89</v>
      </c>
      <c r="I8" s="23">
        <v>3</v>
      </c>
      <c r="J8" s="25" t="s">
        <v>7</v>
      </c>
      <c r="K8" s="26"/>
      <c r="L8" s="23">
        <v>100</v>
      </c>
      <c r="M8" s="23" t="s">
        <v>11</v>
      </c>
      <c r="N8" s="27"/>
      <c r="O8" s="27">
        <v>0</v>
      </c>
      <c r="P8" s="28"/>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67</v>
      </c>
      <c r="B9" s="4">
        <f>IF(B6="A",B7+3,IF(B6="H",B7+2,B7+1))</f>
        <v>2024</v>
      </c>
      <c r="D9" s="2">
        <v>789</v>
      </c>
      <c r="E9" s="2"/>
      <c r="F9" s="39"/>
      <c r="G9" s="23">
        <v>3</v>
      </c>
      <c r="H9" s="24" t="s">
        <v>90</v>
      </c>
      <c r="I9" s="23">
        <v>3</v>
      </c>
      <c r="J9" s="25" t="s">
        <v>7</v>
      </c>
      <c r="K9" s="26"/>
      <c r="L9" s="23">
        <v>100</v>
      </c>
      <c r="M9" s="23" t="s">
        <v>11</v>
      </c>
      <c r="N9" s="27"/>
      <c r="O9" s="27">
        <v>0</v>
      </c>
      <c r="P9" s="28"/>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44345.647881944</v>
      </c>
      <c r="D10" s="2">
        <v>790</v>
      </c>
      <c r="E10" s="2"/>
      <c r="F10" s="39"/>
      <c r="G10" s="23">
        <v>4</v>
      </c>
      <c r="H10" s="24" t="s">
        <v>91</v>
      </c>
      <c r="I10" s="23">
        <v>1</v>
      </c>
      <c r="J10" s="25" t="s">
        <v>7</v>
      </c>
      <c r="K10" s="26"/>
      <c r="L10" s="23">
        <v>50</v>
      </c>
      <c r="M10" s="23" t="s">
        <v>11</v>
      </c>
      <c r="N10" s="27"/>
      <c r="O10" s="27">
        <v>0</v>
      </c>
      <c r="P10" s="28"/>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v>791</v>
      </c>
      <c r="E11" s="2"/>
      <c r="F11" s="39"/>
      <c r="G11" s="23">
        <v>4</v>
      </c>
      <c r="H11" s="24" t="s">
        <v>92</v>
      </c>
      <c r="I11" s="23">
        <v>2</v>
      </c>
      <c r="J11" s="25" t="s">
        <v>7</v>
      </c>
      <c r="K11" s="26"/>
      <c r="L11" s="23">
        <v>100</v>
      </c>
      <c r="M11" s="23" t="s">
        <v>11</v>
      </c>
      <c r="N11" s="27"/>
      <c r="O11" s="27">
        <v>0</v>
      </c>
      <c r="P11" s="28"/>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76</v>
      </c>
      <c r="B13" s="4">
        <f>B7-B11</f>
        <v>1</v>
      </c>
      <c r="C13" s="9" t="s">
        <v>46</v>
      </c>
      <c r="D13" s="2">
        <v>518</v>
      </c>
      <c r="F13" s="39"/>
      <c r="G13" s="47" t="str">
        <f>CONCATENATE("Algemene opmerkingen bij het jaarprogramma van  ",G4)</f>
        <v>Algemene opmerkingen bij het jaarprogramma van  WB leerlaag A4 (schooljaar 2021 - 2022)</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77</v>
      </c>
      <c r="B14" s="7">
        <f>B15+B11-B7</f>
        <v>3</v>
      </c>
      <c r="F14" s="39"/>
      <c r="G14" s="38"/>
      <c r="H14" s="38"/>
      <c r="I14" s="38"/>
      <c r="J14" s="38"/>
      <c r="K14" s="38"/>
      <c r="L14" s="38"/>
      <c r="M14" s="38"/>
      <c r="N14" s="57"/>
      <c r="O14" s="57"/>
      <c r="P14" s="58"/>
      <c r="Q14" s="49"/>
      <c r="R14" s="7"/>
      <c r="S14" s="7"/>
      <c r="T14" s="7"/>
      <c r="U14" s="7"/>
      <c r="V14" s="7"/>
      <c r="W14" s="7"/>
      <c r="X14" s="7"/>
      <c r="Y14" s="7"/>
      <c r="Z14" s="7"/>
      <c r="AA14" s="7"/>
      <c r="AB14" s="7"/>
      <c r="AC14" s="7"/>
      <c r="AD14" s="7"/>
      <c r="AE14" s="7"/>
    </row>
    <row r="15" spans="1:32">
      <c r="A15" s="9" t="s">
        <v>78</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WB leerlaag A5 (schooljaar 2022 - 2023)</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519</v>
      </c>
      <c r="F25" s="39"/>
      <c r="G25" s="47" t="str">
        <f>CONCATENATE("Algemene opmerkingen bij het jaarprogramma van  ",G16)</f>
        <v>Algemene opmerkingen bij het jaarprogramma van  WB leerlaag A5 (schooljaar 2022 - 2023)</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WB leerlaag A6 (schooljaar 2023 - 2024)</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520</v>
      </c>
      <c r="F37" s="39"/>
      <c r="G37" s="47" t="str">
        <f>CONCATENATE("Algemene opmerkingen bij het jaarprogramma van  ",G28)</f>
        <v>Algemene opmerkingen bij het jaarprogramma van  WB leerlaag A6 (schooljaar 2023 - 2024)</v>
      </c>
      <c r="H37" s="47"/>
      <c r="I37" s="47"/>
      <c r="J37" s="47"/>
      <c r="K37" s="47"/>
      <c r="L37" s="47"/>
      <c r="M37" s="47"/>
      <c r="N37" s="43"/>
      <c r="O37" s="43"/>
      <c r="P37" s="49"/>
      <c r="Q37" s="49"/>
    </row>
    <row r="38" spans="1:32" customHeight="1" ht="72">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A4 (cohort 2020 - 2023)</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WB leerlaag A4 (schooljaar 2020 - 2021)</v>
      </c>
      <c r="H4" s="49"/>
      <c r="I4" s="43"/>
      <c r="J4" s="43"/>
      <c r="K4" s="49"/>
      <c r="L4" s="43"/>
      <c r="M4" s="43"/>
      <c r="N4" s="43"/>
      <c r="O4" s="43"/>
      <c r="P4" s="49"/>
      <c r="Q4" s="49"/>
    </row>
    <row r="5" spans="1:32" customHeight="1" ht="34.5">
      <c r="A5" s="9" t="s">
        <v>47</v>
      </c>
      <c r="B5" s="2">
        <v>10</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86</v>
      </c>
      <c r="D6" s="2">
        <v>370</v>
      </c>
      <c r="E6" s="2"/>
      <c r="F6" s="39"/>
      <c r="G6" s="46">
        <v>1</v>
      </c>
      <c r="H6" s="51" t="s">
        <v>87</v>
      </c>
      <c r="I6" s="46">
        <v>1</v>
      </c>
      <c r="J6" s="52" t="s">
        <v>7</v>
      </c>
      <c r="K6" s="53"/>
      <c r="L6" s="46">
        <v>50</v>
      </c>
      <c r="M6" s="46" t="s">
        <v>11</v>
      </c>
      <c r="N6" s="54"/>
      <c r="O6" s="54">
        <v>0</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371</v>
      </c>
      <c r="E7" s="2"/>
      <c r="F7" s="39"/>
      <c r="G7" s="46">
        <v>1</v>
      </c>
      <c r="H7" s="51" t="s">
        <v>88</v>
      </c>
      <c r="I7" s="46">
        <v>2</v>
      </c>
      <c r="J7" s="52" t="s">
        <v>7</v>
      </c>
      <c r="K7" s="53"/>
      <c r="L7" s="46">
        <v>100</v>
      </c>
      <c r="M7" s="46" t="s">
        <v>11</v>
      </c>
      <c r="N7" s="54"/>
      <c r="O7" s="54">
        <v>0</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65</v>
      </c>
      <c r="B8" s="2">
        <v>112</v>
      </c>
      <c r="D8" s="2">
        <v>372</v>
      </c>
      <c r="E8" s="2"/>
      <c r="F8" s="39"/>
      <c r="G8" s="46">
        <v>2</v>
      </c>
      <c r="H8" s="51" t="s">
        <v>89</v>
      </c>
      <c r="I8" s="46">
        <v>3</v>
      </c>
      <c r="J8" s="52" t="s">
        <v>7</v>
      </c>
      <c r="K8" s="53"/>
      <c r="L8" s="46">
        <v>100</v>
      </c>
      <c r="M8" s="46" t="s">
        <v>11</v>
      </c>
      <c r="N8" s="54"/>
      <c r="O8" s="54">
        <v>0</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67</v>
      </c>
      <c r="B9" s="4">
        <f>IF(B6="A",B7+3,IF(B6="H",B7+2,B7+1))</f>
        <v>2023</v>
      </c>
      <c r="D9" s="2">
        <v>373</v>
      </c>
      <c r="E9" s="2"/>
      <c r="F9" s="39"/>
      <c r="G9" s="46">
        <v>3</v>
      </c>
      <c r="H9" s="51" t="s">
        <v>90</v>
      </c>
      <c r="I9" s="46">
        <v>3</v>
      </c>
      <c r="J9" s="52" t="s">
        <v>7</v>
      </c>
      <c r="K9" s="53"/>
      <c r="L9" s="46">
        <v>100</v>
      </c>
      <c r="M9" s="46" t="s">
        <v>11</v>
      </c>
      <c r="N9" s="54"/>
      <c r="O9" s="54">
        <v>0</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44345.647881944</v>
      </c>
      <c r="D10" s="2">
        <v>374</v>
      </c>
      <c r="E10" s="2"/>
      <c r="F10" s="39"/>
      <c r="G10" s="46">
        <v>4</v>
      </c>
      <c r="H10" s="51" t="s">
        <v>91</v>
      </c>
      <c r="I10" s="46">
        <v>1</v>
      </c>
      <c r="J10" s="52" t="s">
        <v>7</v>
      </c>
      <c r="K10" s="53"/>
      <c r="L10" s="46">
        <v>50</v>
      </c>
      <c r="M10" s="46" t="s">
        <v>11</v>
      </c>
      <c r="N10" s="54"/>
      <c r="O10" s="54">
        <v>0</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v>375</v>
      </c>
      <c r="E11" s="2"/>
      <c r="F11" s="39"/>
      <c r="G11" s="46">
        <v>4</v>
      </c>
      <c r="H11" s="51" t="s">
        <v>92</v>
      </c>
      <c r="I11" s="46">
        <v>2</v>
      </c>
      <c r="J11" s="52" t="s">
        <v>7</v>
      </c>
      <c r="K11" s="53"/>
      <c r="L11" s="46">
        <v>100</v>
      </c>
      <c r="M11" s="46" t="s">
        <v>11</v>
      </c>
      <c r="N11" s="54"/>
      <c r="O11" s="54">
        <v>0</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76</v>
      </c>
      <c r="B13" s="4">
        <f>B7-B11</f>
        <v>0</v>
      </c>
      <c r="C13" s="9" t="s">
        <v>46</v>
      </c>
      <c r="D13" s="2">
        <v>277</v>
      </c>
      <c r="F13" s="39"/>
      <c r="G13" s="47" t="str">
        <f>CONCATENATE("Algemene opmerkingen bij het jaarprogramma van  ",G4)</f>
        <v>Algemene opmerkingen bij het jaarprogramma van  WB leerlaag A4 (schooljaar 2020 - 2021)</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77</v>
      </c>
      <c r="B14" s="7">
        <f>B15+B11-B7</f>
        <v>4</v>
      </c>
      <c r="F14" s="39"/>
      <c r="G14" s="48" t="s">
        <v>79</v>
      </c>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78</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WB leerlaag A5 (schooljaar 2021 - 2022)</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780</v>
      </c>
      <c r="E18" s="2"/>
      <c r="F18" s="39"/>
      <c r="G18" s="23">
        <v>1</v>
      </c>
      <c r="H18" s="24" t="s">
        <v>93</v>
      </c>
      <c r="I18" s="23">
        <v>2</v>
      </c>
      <c r="J18" s="25" t="s">
        <v>7</v>
      </c>
      <c r="K18" s="26"/>
      <c r="L18" s="23">
        <v>100</v>
      </c>
      <c r="M18" s="23" t="s">
        <v>11</v>
      </c>
      <c r="N18" s="27"/>
      <c r="O18" s="27" t="s">
        <v>5</v>
      </c>
      <c r="P18" s="28"/>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781</v>
      </c>
      <c r="E19" s="2"/>
      <c r="F19" s="39"/>
      <c r="G19" s="23">
        <v>1</v>
      </c>
      <c r="H19" s="24" t="s">
        <v>94</v>
      </c>
      <c r="I19" s="23">
        <v>1</v>
      </c>
      <c r="J19" s="25" t="s">
        <v>19</v>
      </c>
      <c r="K19" s="26"/>
      <c r="L19" s="23"/>
      <c r="M19" s="23" t="s">
        <v>8</v>
      </c>
      <c r="N19" s="27">
        <v>1</v>
      </c>
      <c r="O19" s="27" t="s">
        <v>11</v>
      </c>
      <c r="P19" s="28" t="s">
        <v>95</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782</v>
      </c>
      <c r="E20" s="2"/>
      <c r="F20" s="39"/>
      <c r="G20" s="23">
        <v>2</v>
      </c>
      <c r="H20" s="24" t="s">
        <v>96</v>
      </c>
      <c r="I20" s="23">
        <v>2</v>
      </c>
      <c r="J20" s="25" t="s">
        <v>7</v>
      </c>
      <c r="K20" s="26"/>
      <c r="L20" s="23">
        <v>100</v>
      </c>
      <c r="M20" s="23" t="s">
        <v>11</v>
      </c>
      <c r="N20" s="27"/>
      <c r="O20" s="27" t="s">
        <v>5</v>
      </c>
      <c r="P20" s="28"/>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783</v>
      </c>
      <c r="E21" s="2"/>
      <c r="F21" s="39"/>
      <c r="G21" s="23">
        <v>2</v>
      </c>
      <c r="H21" s="24" t="s">
        <v>97</v>
      </c>
      <c r="I21" s="23">
        <v>1</v>
      </c>
      <c r="J21" s="25" t="s">
        <v>19</v>
      </c>
      <c r="K21" s="26"/>
      <c r="L21" s="23"/>
      <c r="M21" s="23" t="s">
        <v>8</v>
      </c>
      <c r="N21" s="27">
        <v>2</v>
      </c>
      <c r="O21" s="27" t="s">
        <v>11</v>
      </c>
      <c r="P21" s="28" t="s">
        <v>95</v>
      </c>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784</v>
      </c>
      <c r="E22" s="2"/>
      <c r="F22" s="39"/>
      <c r="G22" s="23">
        <v>3</v>
      </c>
      <c r="H22" s="24" t="s">
        <v>98</v>
      </c>
      <c r="I22" s="23">
        <v>2</v>
      </c>
      <c r="J22" s="25" t="s">
        <v>7</v>
      </c>
      <c r="K22" s="26"/>
      <c r="L22" s="23">
        <v>100</v>
      </c>
      <c r="M22" s="23" t="s">
        <v>8</v>
      </c>
      <c r="N22" s="27">
        <v>1</v>
      </c>
      <c r="O22" s="27" t="s">
        <v>8</v>
      </c>
      <c r="P22" s="28" t="s">
        <v>99</v>
      </c>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785</v>
      </c>
      <c r="E23" s="2"/>
      <c r="F23" s="39"/>
      <c r="G23" s="23">
        <v>4</v>
      </c>
      <c r="H23" s="24" t="s">
        <v>100</v>
      </c>
      <c r="I23" s="23">
        <v>2</v>
      </c>
      <c r="J23" s="25" t="s">
        <v>7</v>
      </c>
      <c r="K23" s="26"/>
      <c r="L23" s="23">
        <v>100</v>
      </c>
      <c r="M23" s="23" t="s">
        <v>11</v>
      </c>
      <c r="N23" s="27"/>
      <c r="O23" s="27" t="s">
        <v>5</v>
      </c>
      <c r="P23" s="28"/>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278</v>
      </c>
      <c r="F25" s="39"/>
      <c r="G25" s="47" t="str">
        <f>CONCATENATE("Algemene opmerkingen bij het jaarprogramma van  ",G16)</f>
        <v>Algemene opmerkingen bij het jaarprogramma van  WB leerlaag A5 (schooljaar 2021 - 2022)</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38"/>
      <c r="H26" s="38"/>
      <c r="I26" s="38"/>
      <c r="J26" s="38"/>
      <c r="K26" s="38"/>
      <c r="L26" s="38"/>
      <c r="M26" s="38"/>
      <c r="N26" s="57"/>
      <c r="O26" s="57"/>
      <c r="P26" s="58"/>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WB leerlaag A6 (schooljaar 2022 - 2023)</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279</v>
      </c>
      <c r="F37" s="39"/>
      <c r="G37" s="47" t="str">
        <f>CONCATENATE("Algemene opmerkingen bij het jaarprogramma van  ",G28)</f>
        <v>Algemene opmerkingen bij het jaarprogramma van  WB leerlaag A6 (schooljaar 2022 - 2023)</v>
      </c>
      <c r="H37" s="47"/>
      <c r="I37" s="47"/>
      <c r="J37" s="47"/>
      <c r="K37" s="47"/>
      <c r="L37" s="47"/>
      <c r="M37" s="47"/>
      <c r="N37" s="43"/>
      <c r="O37" s="43"/>
      <c r="P37" s="49"/>
      <c r="Q37" s="49"/>
    </row>
    <row r="38" spans="1:32" customHeight="1" ht="72">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3</v>
      </c>
      <c r="G2" s="42" t="str">
        <f>IF(B14&gt;6,"verouderd PTA",CONCATENATE("Dit is het programma van de huidige ",B6,B14," (cohort ",B7," - ",B9,")"))</f>
        <v>Dit is het programma van de huidige A5 (cohort 2019 - 2022)</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WB leerlaag A4 (schooljaar 2019 - 2020)</v>
      </c>
      <c r="H4" s="49"/>
      <c r="I4" s="43"/>
      <c r="J4" s="43"/>
      <c r="K4" s="49"/>
      <c r="L4" s="43"/>
      <c r="M4" s="43"/>
      <c r="N4" s="43"/>
      <c r="O4" s="43"/>
      <c r="P4" s="49"/>
      <c r="Q4" s="49"/>
    </row>
    <row r="5" spans="1:32" customHeight="1" ht="34.5">
      <c r="A5" s="9" t="s">
        <v>47</v>
      </c>
      <c r="B5" s="2">
        <v>10</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86</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65</v>
      </c>
      <c r="B8" s="2">
        <v>113</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67</v>
      </c>
      <c r="B9" s="4">
        <f>IF(B6="A",B7+3,IF(B6="H",B7+2,B7+1))</f>
        <v>2022</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44345.647881944</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76</v>
      </c>
      <c r="B13" s="4">
        <f>B7-B11</f>
        <v>-1</v>
      </c>
      <c r="C13" s="9" t="s">
        <v>46</v>
      </c>
      <c r="D13" s="2">
        <v>280</v>
      </c>
      <c r="F13" s="39"/>
      <c r="G13" s="47" t="str">
        <f>CONCATENATE("Algemene opmerkingen bij het jaarprogramma van  ",G4)</f>
        <v>Algemene opmerkingen bij het jaarprogramma van  WB leerlaag A4 (schooljaar 2019 - 2020)</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77</v>
      </c>
      <c r="B14" s="7">
        <f>B15+B11-B7</f>
        <v>5</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78</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WB leerlaag A5 (schooljaar 2020 - 2021)</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376</v>
      </c>
      <c r="E18" s="2"/>
      <c r="F18" s="39"/>
      <c r="G18" s="46">
        <v>1</v>
      </c>
      <c r="H18" s="51" t="s">
        <v>93</v>
      </c>
      <c r="I18" s="46">
        <v>2</v>
      </c>
      <c r="J18" s="52" t="s">
        <v>7</v>
      </c>
      <c r="K18" s="53"/>
      <c r="L18" s="46">
        <v>100</v>
      </c>
      <c r="M18" s="46" t="s">
        <v>11</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377</v>
      </c>
      <c r="E19" s="2"/>
      <c r="F19" s="39"/>
      <c r="G19" s="46">
        <v>1</v>
      </c>
      <c r="H19" s="51" t="s">
        <v>94</v>
      </c>
      <c r="I19" s="46">
        <v>1</v>
      </c>
      <c r="J19" s="52" t="s">
        <v>19</v>
      </c>
      <c r="K19" s="53"/>
      <c r="L19" s="46"/>
      <c r="M19" s="46" t="s">
        <v>8</v>
      </c>
      <c r="N19" s="54">
        <v>1</v>
      </c>
      <c r="O19" s="54" t="s">
        <v>11</v>
      </c>
      <c r="P19" s="56" t="s">
        <v>95</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378</v>
      </c>
      <c r="E20" s="2"/>
      <c r="F20" s="39"/>
      <c r="G20" s="46">
        <v>2</v>
      </c>
      <c r="H20" s="51" t="s">
        <v>96</v>
      </c>
      <c r="I20" s="46">
        <v>2</v>
      </c>
      <c r="J20" s="52" t="s">
        <v>7</v>
      </c>
      <c r="K20" s="53"/>
      <c r="L20" s="46">
        <v>100</v>
      </c>
      <c r="M20" s="46" t="s">
        <v>11</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379</v>
      </c>
      <c r="E21" s="2"/>
      <c r="F21" s="39"/>
      <c r="G21" s="46">
        <v>2</v>
      </c>
      <c r="H21" s="51" t="s">
        <v>97</v>
      </c>
      <c r="I21" s="46">
        <v>1</v>
      </c>
      <c r="J21" s="52" t="s">
        <v>19</v>
      </c>
      <c r="K21" s="53"/>
      <c r="L21" s="46"/>
      <c r="M21" s="46" t="s">
        <v>8</v>
      </c>
      <c r="N21" s="54">
        <v>2</v>
      </c>
      <c r="O21" s="54" t="s">
        <v>11</v>
      </c>
      <c r="P21" s="56" t="s">
        <v>95</v>
      </c>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380</v>
      </c>
      <c r="E22" s="2"/>
      <c r="F22" s="39"/>
      <c r="G22" s="46">
        <v>3</v>
      </c>
      <c r="H22" s="51" t="s">
        <v>98</v>
      </c>
      <c r="I22" s="46">
        <v>2</v>
      </c>
      <c r="J22" s="52" t="s">
        <v>7</v>
      </c>
      <c r="K22" s="53"/>
      <c r="L22" s="46">
        <v>100</v>
      </c>
      <c r="M22" s="46" t="s">
        <v>8</v>
      </c>
      <c r="N22" s="54">
        <v>1</v>
      </c>
      <c r="O22" s="54" t="s">
        <v>8</v>
      </c>
      <c r="P22" s="56" t="s">
        <v>99</v>
      </c>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381</v>
      </c>
      <c r="E23" s="2"/>
      <c r="F23" s="39"/>
      <c r="G23" s="46">
        <v>4</v>
      </c>
      <c r="H23" s="51" t="s">
        <v>100</v>
      </c>
      <c r="I23" s="46">
        <v>2</v>
      </c>
      <c r="J23" s="52" t="s">
        <v>7</v>
      </c>
      <c r="K23" s="53"/>
      <c r="L23" s="46">
        <v>100</v>
      </c>
      <c r="M23" s="46" t="s">
        <v>11</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281</v>
      </c>
      <c r="F25" s="39"/>
      <c r="G25" s="47" t="str">
        <f>CONCATENATE("Algemene opmerkingen bij het jaarprogramma van  ",G16)</f>
        <v>Algemene opmerkingen bij het jaarprogramma van  WB leerlaag A5 (schooljaar 2020 - 2021)</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t="s">
        <v>79</v>
      </c>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WB leerlaag A6 (schooljaar 2021 - 2022)</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v>777</v>
      </c>
      <c r="E30" s="2"/>
      <c r="F30" s="39"/>
      <c r="G30" s="23">
        <v>1</v>
      </c>
      <c r="H30" s="24" t="s">
        <v>101</v>
      </c>
      <c r="I30" s="23"/>
      <c r="J30" s="25" t="s">
        <v>7</v>
      </c>
      <c r="K30" s="26"/>
      <c r="L30" s="23"/>
      <c r="M30" s="23" t="s">
        <v>8</v>
      </c>
      <c r="N30" s="27">
        <v>4</v>
      </c>
      <c r="O30" s="27" t="s">
        <v>8</v>
      </c>
      <c r="P30" s="28" t="s">
        <v>81</v>
      </c>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1</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1</v>
      </c>
    </row>
    <row r="31" spans="1:32" customHeight="1" ht="72">
      <c r="D31" s="2">
        <v>778</v>
      </c>
      <c r="E31" s="2"/>
      <c r="F31" s="39"/>
      <c r="G31" s="23">
        <v>2</v>
      </c>
      <c r="H31" s="24" t="s">
        <v>102</v>
      </c>
      <c r="I31" s="23"/>
      <c r="J31" s="25" t="s">
        <v>7</v>
      </c>
      <c r="K31" s="26"/>
      <c r="L31" s="23"/>
      <c r="M31" s="23" t="s">
        <v>8</v>
      </c>
      <c r="N31" s="27">
        <v>4</v>
      </c>
      <c r="O31" s="27" t="s">
        <v>8</v>
      </c>
      <c r="P31" s="28" t="s">
        <v>103</v>
      </c>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1</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1</v>
      </c>
    </row>
    <row r="32" spans="1:32" customHeight="1" ht="72">
      <c r="D32" s="2">
        <v>779</v>
      </c>
      <c r="E32" s="2"/>
      <c r="F32" s="39"/>
      <c r="G32" s="23">
        <v>3</v>
      </c>
      <c r="H32" s="24" t="s">
        <v>104</v>
      </c>
      <c r="I32" s="23"/>
      <c r="J32" s="25" t="s">
        <v>7</v>
      </c>
      <c r="K32" s="26"/>
      <c r="L32" s="23"/>
      <c r="M32" s="23" t="s">
        <v>8</v>
      </c>
      <c r="N32" s="27">
        <v>4</v>
      </c>
      <c r="O32" s="27" t="s">
        <v>8</v>
      </c>
      <c r="P32" s="28" t="s">
        <v>81</v>
      </c>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c r="E33" s="2"/>
      <c r="F33" s="39"/>
      <c r="G33" s="23" t="s">
        <v>5</v>
      </c>
      <c r="H33" s="24"/>
      <c r="I33" s="23"/>
      <c r="J33" s="25" t="s">
        <v>5</v>
      </c>
      <c r="K33" s="26"/>
      <c r="L33" s="23"/>
      <c r="M33" s="23" t="s">
        <v>5</v>
      </c>
      <c r="N33" s="27"/>
      <c r="O33" s="27" t="s">
        <v>5</v>
      </c>
      <c r="P33" s="28"/>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23" t="s">
        <v>5</v>
      </c>
      <c r="H34" s="24"/>
      <c r="I34" s="23"/>
      <c r="J34" s="25" t="s">
        <v>5</v>
      </c>
      <c r="K34" s="26"/>
      <c r="L34" s="23"/>
      <c r="M34" s="23" t="s">
        <v>5</v>
      </c>
      <c r="N34" s="27"/>
      <c r="O34" s="27" t="s">
        <v>5</v>
      </c>
      <c r="P34" s="28"/>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23" t="s">
        <v>5</v>
      </c>
      <c r="H35" s="24"/>
      <c r="I35" s="23"/>
      <c r="J35" s="25" t="s">
        <v>5</v>
      </c>
      <c r="K35" s="26"/>
      <c r="L35" s="23"/>
      <c r="M35" s="23" t="s">
        <v>5</v>
      </c>
      <c r="N35" s="27"/>
      <c r="O35" s="27" t="s">
        <v>5</v>
      </c>
      <c r="P35" s="28"/>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282</v>
      </c>
      <c r="F37" s="39"/>
      <c r="G37" s="47" t="str">
        <f>CONCATENATE("Algemene opmerkingen bij het jaarprogramma van  ",G28)</f>
        <v>Algemene opmerkingen bij het jaarprogramma van  WB leerlaag A6 (schooljaar 2021 - 2022)</v>
      </c>
      <c r="H37" s="47"/>
      <c r="I37" s="47"/>
      <c r="J37" s="47"/>
      <c r="K37" s="47"/>
      <c r="L37" s="47"/>
      <c r="M37" s="47"/>
      <c r="N37" s="43"/>
      <c r="O37" s="43"/>
      <c r="P37" s="49"/>
      <c r="Q37" s="49"/>
    </row>
    <row r="38" spans="1:32" customHeight="1" ht="72">
      <c r="F38" s="39"/>
      <c r="G38" s="38"/>
      <c r="H38" s="38"/>
      <c r="I38" s="38"/>
      <c r="J38" s="38"/>
      <c r="K38" s="38"/>
      <c r="L38" s="38"/>
      <c r="M38" s="38"/>
      <c r="N38" s="57"/>
      <c r="O38" s="57"/>
      <c r="P38" s="58"/>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3</v>
      </c>
      <c r="G2" s="42" t="str">
        <f>IF(B14&gt;6,"verouderd PTA",CONCATENATE("Dit is het programma van de huidige ",B6,B14," (cohort ",B7," - ",B9,")"))</f>
        <v>Dit is het programma van de huidige A6 (cohort 2018 - 2021)</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WB leerlaag A4 (schooljaar 2018 - 2019)</v>
      </c>
      <c r="H4" s="49"/>
      <c r="I4" s="43"/>
      <c r="J4" s="43"/>
      <c r="K4" s="49"/>
      <c r="L4" s="43"/>
      <c r="M4" s="43"/>
      <c r="N4" s="43"/>
      <c r="O4" s="43"/>
      <c r="P4" s="49"/>
      <c r="Q4" s="49"/>
    </row>
    <row r="5" spans="1:32" customHeight="1" ht="34.5">
      <c r="A5" s="9" t="s">
        <v>47</v>
      </c>
      <c r="B5" s="2">
        <v>10</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86</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65</v>
      </c>
      <c r="B8" s="2">
        <v>114</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67</v>
      </c>
      <c r="B9" s="4">
        <f>IF(B6="A",B7+3,IF(B6="H",B7+2,B7+1))</f>
        <v>2021</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44345.647881944</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76</v>
      </c>
      <c r="B13" s="4">
        <f>B7-B11</f>
        <v>-2</v>
      </c>
      <c r="C13" s="9" t="s">
        <v>46</v>
      </c>
      <c r="D13" s="2">
        <v>283</v>
      </c>
      <c r="F13" s="39"/>
      <c r="G13" s="47" t="str">
        <f>CONCATENATE("Algemene opmerkingen bij het jaarprogramma van  ",G4)</f>
        <v>Algemene opmerkingen bij het jaarprogramma van  WB leerlaag A4 (schooljaar 2018 - 2019)</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77</v>
      </c>
      <c r="B14" s="7">
        <f>B15+B11-B7</f>
        <v>6</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78</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WB leerlaag A5 (schooljaar 2019 - 2020)</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284</v>
      </c>
      <c r="F25" s="39"/>
      <c r="G25" s="47" t="str">
        <f>CONCATENATE("Algemene opmerkingen bij het jaarprogramma van  ",G16)</f>
        <v>Algemene opmerkingen bij het jaarprogramma van  WB leerlaag A5 (schooljaar 2019 - 2020)</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WB leerlaag A6 (schooljaar 2020 - 2021)</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v>382</v>
      </c>
      <c r="E30" s="2"/>
      <c r="F30" s="39"/>
      <c r="G30" s="46">
        <v>1</v>
      </c>
      <c r="H30" s="51" t="s">
        <v>101</v>
      </c>
      <c r="I30" s="46"/>
      <c r="J30" s="52" t="s">
        <v>7</v>
      </c>
      <c r="K30" s="53"/>
      <c r="L30" s="46"/>
      <c r="M30" s="46" t="s">
        <v>8</v>
      </c>
      <c r="N30" s="54">
        <v>4</v>
      </c>
      <c r="O30" s="54" t="s">
        <v>8</v>
      </c>
      <c r="P30" s="56" t="s">
        <v>81</v>
      </c>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1</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1</v>
      </c>
    </row>
    <row r="31" spans="1:32" customHeight="1" ht="72">
      <c r="D31" s="2">
        <v>383</v>
      </c>
      <c r="E31" s="2"/>
      <c r="F31" s="39"/>
      <c r="G31" s="46">
        <v>2</v>
      </c>
      <c r="H31" s="51" t="s">
        <v>102</v>
      </c>
      <c r="I31" s="46"/>
      <c r="J31" s="52" t="s">
        <v>7</v>
      </c>
      <c r="K31" s="53"/>
      <c r="L31" s="46"/>
      <c r="M31" s="46" t="s">
        <v>8</v>
      </c>
      <c r="N31" s="54">
        <v>4</v>
      </c>
      <c r="O31" s="54" t="s">
        <v>8</v>
      </c>
      <c r="P31" s="56" t="s">
        <v>103</v>
      </c>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1</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1</v>
      </c>
    </row>
    <row r="32" spans="1:32" customHeight="1" ht="72">
      <c r="D32" s="2">
        <v>384</v>
      </c>
      <c r="E32" s="2"/>
      <c r="F32" s="39"/>
      <c r="G32" s="46">
        <v>3</v>
      </c>
      <c r="H32" s="51" t="s">
        <v>104</v>
      </c>
      <c r="I32" s="46"/>
      <c r="J32" s="52" t="s">
        <v>7</v>
      </c>
      <c r="K32" s="53"/>
      <c r="L32" s="46"/>
      <c r="M32" s="46" t="s">
        <v>8</v>
      </c>
      <c r="N32" s="54">
        <v>4</v>
      </c>
      <c r="O32" s="54" t="s">
        <v>8</v>
      </c>
      <c r="P32" s="56" t="s">
        <v>81</v>
      </c>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285</v>
      </c>
      <c r="F37" s="39"/>
      <c r="G37" s="47" t="str">
        <f>CONCATENATE("Algemene opmerkingen bij het jaarprogramma van  ",G28)</f>
        <v>Algemene opmerkingen bij het jaarprogramma van  WB leerlaag A6 (schooljaar 2020 - 2021)</v>
      </c>
      <c r="H37" s="47"/>
      <c r="I37" s="47"/>
      <c r="J37" s="47"/>
      <c r="K37" s="47"/>
      <c r="L37" s="47"/>
      <c r="M37" s="47"/>
      <c r="N37" s="43"/>
      <c r="O37" s="43"/>
      <c r="P37" s="49"/>
      <c r="Q37" s="49"/>
    </row>
    <row r="38" spans="1:32" customHeight="1" ht="72">
      <c r="F38" s="39"/>
      <c r="G38" s="48" t="s">
        <v>79</v>
      </c>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2021-05-29T15:31:38+00:00</dcterms:modified>
  <dc:title>xlsx-pta-generator</dc:title>
  <dc:description>Dit bestand is eigendom van CSG Augustinus Groningen</dc:description>
  <dc:subject>acomt pta cohorten</dc:subject>
  <cp:keywords>acomt pta cohorten</cp:keywords>
  <cp:category>internal usage only</cp:category>
</cp:coreProperties>
</file>