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 name="H 2021" sheetId="5" r:id="rId8"/>
    <sheet name="H 2020" sheetId="6" r:id="rId9"/>
    <sheet name="H 2019" sheetId="7" r:id="rId10"/>
    <sheet name="A 2021" sheetId="8" r:id="rId11"/>
    <sheet name="A 2020" sheetId="9" r:id="rId12"/>
    <sheet name="A 2019" sheetId="10" r:id="rId13"/>
    <sheet name="A 2018" sheetId="11" r:id="rId14"/>
  </sheets>
  <definedNames/>
  <calcPr calcId="999999" calcMode="auto" calcCompleted="1" fullCalcOnLoad="0" forceFullCalc="0"/>
</workbook>
</file>

<file path=xl/sharedStrings.xml><?xml version="1.0" encoding="utf-8"?>
<sst xmlns="http://schemas.openxmlformats.org/spreadsheetml/2006/main" uniqueCount="130">
  <si>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</si>
  <si>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</si>
  <si>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</si>
  <si>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</si>
  <si>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</si>
  <si>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</si>
  <si>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</si>
  <si>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</si>
  <si>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</si>
  <si>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</si>
  <si>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</si>
  <si>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</si>
  <si>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</si>
  <si>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</si>
  <si>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</si>
  <si>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</si>
  <si>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</si>
  <si>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</si>
  <si>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</si>
  <si>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</si>
  <si>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</si>
  <si>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</si>
  <si>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</si>
  <si>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</si>
  <si>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</si>
  <si>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</si>
  <si>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</si>
  <si>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</si>
  <si>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</si>
  <si>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</si>
  <si>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</si>
  <si>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</si>
  <si>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</si>
  <si>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</si>
  <si>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</si>
  <si>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</si>
  <si>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</si>
  <si>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</si>
  <si>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</si>
  <si>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</si>
  <si>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</si>
  <si>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</si>
  <si>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</si>
  <si>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</si>
  <si>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</si>
  <si>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</si>
  <si>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NE</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</si>
  <si>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</si>
  <si>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</si>
  <si>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</si>
  <si>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</si>
  <si>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</si>
  <si>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</si>
  <si>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</si>
  <si>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</si>
  <si>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</si>
  <si>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</si>
  <si>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</si>
  <si>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</si>
  <si>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</si>
  <si>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</si>
  <si>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</si>
  <si>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</si>
  <si>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</si>
  <si>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</si>
  <si>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</si>
  <si>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</si>
  <si>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</si>
  <si>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</si>
  <si>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</si>
  <si>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</si>
  <si>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</si>
  <si>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 xml:space="preserve">Fictie </t>
  </si>
  <si>
    <t>woordenboek niet toegestaan</t>
  </si>
  <si>
    <t>NE/K/1, NE/K/3, NE/K/8</t>
  </si>
  <si>
    <t xml:space="preserve"> Leesvaardigheid</t>
  </si>
  <si>
    <t>NE/K/6</t>
  </si>
  <si>
    <t>Kijk- / Luistervaardigheid</t>
  </si>
  <si>
    <t>NE/K/4</t>
  </si>
  <si>
    <t>Schrijfvaardigheid</t>
  </si>
  <si>
    <t>NE/K/1, NE/K/3, NE/K/7, NE/V/2, NE/V/3</t>
  </si>
  <si>
    <t>Spreekvaardigheid</t>
  </si>
  <si>
    <t>NE/K/2/, NE/K/5, NE/K/8, NE/V/1</t>
  </si>
  <si>
    <t>Fictiedossier</t>
  </si>
  <si>
    <t>NE/K/7, NE/K/8, NE/V/1, NE/V/2, NE/V/3</t>
  </si>
  <si>
    <t>H</t>
  </si>
  <si>
    <t>SE schrijven recensie, betoog met uiteenzettende elementen, (boek 1) inclusief verhaalanalyse</t>
  </si>
  <si>
    <t>het gelezen werk en een ingevuld bouwplan</t>
  </si>
  <si>
    <t>C,  E</t>
  </si>
  <si>
    <t>literatuurgeschiedenis</t>
  </si>
  <si>
    <t>SE presenteren en literatuur: duopresentatie over een literair werk (boek 2).</t>
  </si>
  <si>
    <t>B, E</t>
  </si>
  <si>
    <t>lezen en argumenteren</t>
  </si>
  <si>
    <t>debat en argumenteren</t>
  </si>
  <si>
    <t xml:space="preserve">
PO Een opdracht over twee literaire werken die gekozen worden uit de
verplichte lijst voor havo 4 (boek 3 en 4).  </t>
  </si>
  <si>
    <t>geen woordenboek, geen gelezen werken</t>
  </si>
  <si>
    <t>F</t>
  </si>
  <si>
    <t>Presenteren en literatuur: duopresentatie over een literair werk (boek 2).</t>
  </si>
  <si>
    <t>argumenteren en debat</t>
  </si>
  <si>
    <t xml:space="preserve">
Een opdracht over twee literaire werken die gekozen worden uit de
verplichte lijst voor havo 4 (boek 3 en 4).  </t>
  </si>
  <si>
    <t xml:space="preserve">tekstanalyse en argumenteren
 </t>
  </si>
  <si>
    <t>A, D</t>
  </si>
  <si>
    <t>formuleren en spellen</t>
  </si>
  <si>
    <t>Beschouwing op basis van een dossier. Het volledige dossier moet op een nader te bepalen tijdstip persoonlijk overhandigd worden aan de docent. Levert een leerling van tevoren geen dossier in, of op de dag van het SE, dan is het maximaal te behalen cijfer een 4,0.</t>
  </si>
  <si>
    <t>tekstverwerker met spellingcontrole</t>
  </si>
  <si>
    <t>B, F</t>
  </si>
  <si>
    <t>Mondeling literatuur, over vier gelezen moderne werken vanaf 1940 op basis van een dossier. Het volledige dossier moet op een nader te bepalen tijdstip persoonlijk overhandigd worden aan de docent. Levert een leerling van tevoren geen leesdossier in, of op de dag van het mondeling, dan is het maximaal te behalen cijfer een 4,0.</t>
  </si>
  <si>
    <t>E</t>
  </si>
  <si>
    <t>Formuleren en spellen</t>
  </si>
  <si>
    <t>C</t>
  </si>
  <si>
    <t xml:space="preserve">Tekstanalyse en argumenteren
 </t>
  </si>
  <si>
    <t>A</t>
  </si>
  <si>
    <t>creatief schrijven, inclusief verhaalanalyse</t>
  </si>
  <si>
    <t>literatuurgeschiedenis, inclusief een historisch werk</t>
  </si>
  <si>
    <t>project daklozen, schrijven betoog</t>
  </si>
  <si>
    <t>leesvaardigheid</t>
  </si>
  <si>
    <t>Opdracht bij 3 moderne werken, periode 1940 tot heden</t>
  </si>
  <si>
    <t>woordenboek en gelezen werken niet toegestaan</t>
  </si>
  <si>
    <t>project rechtbank, schrijven betoog</t>
  </si>
  <si>
    <t>tekstverklaring en argumenteren</t>
  </si>
  <si>
    <t>proza en poëzie</t>
  </si>
  <si>
    <t>project</t>
  </si>
  <si>
    <t>Betoog met uiteenzettende elementen op basis van een dossier Het volledige dossier moet op een nader te bepalen tijdstip persoonlijk overhandigd worden aan de docent. Levert een leerling van tevoren geen dossier in, of op de dag van het SE, dan is het maximaal te behalen cijfer een 4,0.</t>
  </si>
  <si>
    <t>C, D</t>
  </si>
  <si>
    <t>Literatuur: mondeling literatuur o.b.v. leesdossier. Vier literaire werken na 1940 en een uit de 19e eeuw.  Het volledige dossier moet op een nader te bepalen tijdstip persoonlijk overhandigd worden aan de docent. Levert een leerling van tevoren geen leesdossier in, of op de dag van het mondeling, dan is het maximaal te behalen cijfer een 4,0.</t>
  </si>
  <si>
    <t>Tekstverklaring en argumenteren</t>
  </si>
  <si>
    <t>Beschouwing en reflectieverslag met behulp van een dossier.  Het volledige dossier moet op een nader te bepalen tijdstip persoonlijk overhandigd worden aan de docent. Levert een leerling van tevoren geen dossier in, of op de dag van het SE, dan is het maximaal te behalen cijfer een 4,0.</t>
  </si>
  <si>
    <t xml:space="preserve">Mondeling literatuur o.b.v. leesdossier: drie moderne werken vanaf 1940 en een historisch werk (1880 – 1940). Het volledige dossier moet op een nader te bepalen tijdstip persoonlijk overhandigd worden aan de docent. Levert een leerling van tevoren geen leesdossier in, of op de dag van het mondeling, dan is het maximaal te behalen cijfer een 4,0. </t>
  </si>
  <si>
    <t>Debat</t>
  </si>
  <si>
    <t>Spellen en fornuleren</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</si>
</sst>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12"/>
      <color rgb="FFD8D8D8"/>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26"/>
      <color rgb="FF000000"/>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0">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9"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10" numFmtId="0" fillId="4" borderId="0" applyFont="1" applyNumberFormat="0" applyFill="1" applyBorder="0" applyAlignment="1">
      <alignment horizontal="general" vertical="center" textRotation="0" wrapText="false" shrinkToFit="false"/>
    </xf>
    <xf xfId="0" fontId="11"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12"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12" numFmtId="0" fillId="4" borderId="0" applyFont="1" applyNumberFormat="0" applyFill="1" applyBorder="0" applyAlignment="1">
      <alignment horizontal="center" vertical="bottom" textRotation="0" wrapText="false" shrinkToFit="false"/>
    </xf>
    <xf xfId="0" fontId="9" numFmtId="0" fillId="4" borderId="0" applyFont="1" applyNumberFormat="0" applyFill="1" applyBorder="0" applyAlignment="1">
      <alignment horizontal="center" vertical="center" textRotation="0" wrapText="false" shrinkToFit="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13" numFmtId="0" fillId="4" borderId="0" applyFont="1" applyNumberFormat="0" applyFill="1" applyBorder="0" applyAlignment="1">
      <alignment horizontal="left" vertical="center" textRotation="0" wrapText="false" shrinkToFit="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2</v>
      </c>
      <c r="G2" s="49" t="str">
        <f>IF(B14&gt;6,"verouderd PTA",CONCATENATE("Dit is het programma van de huidige ",B6,B14," (cohort ",B7," - ",B9,")"))</f>
        <v>Dit is het programma van de huidige A5 (cohort 2019 - 2022)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5</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10</v>
      </c>
      <c r="G13" s="47" t="str">
        <f>CONCATENATE("Algemene opmerkingen bij het jaarprogramma van  ",G4)</f>
        <v>Algemene opmerkingen bij het jaarprogramma van  NE leerlaag A4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23</v>
      </c>
      <c r="E18" s="2"/>
      <c r="G18" s="27">
        <v>1</v>
      </c>
      <c r="H18" s="28" t="s">
        <v>119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24</v>
      </c>
      <c r="E19" s="2"/>
      <c r="G19" s="27">
        <v>2</v>
      </c>
      <c r="H19" s="28" t="s">
        <v>120</v>
      </c>
      <c r="I19" s="45">
        <v>2</v>
      </c>
      <c r="J19" s="29" t="s">
        <v>7</v>
      </c>
      <c r="K19" s="30" t="s">
        <v>73</v>
      </c>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25</v>
      </c>
      <c r="E20" s="2"/>
      <c r="G20" s="27">
        <v>2</v>
      </c>
      <c r="H20" s="28" t="s">
        <v>121</v>
      </c>
      <c r="I20" s="45">
        <v>2</v>
      </c>
      <c r="J20" s="29" t="s">
        <v>19</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26</v>
      </c>
      <c r="E21" s="2"/>
      <c r="G21" s="27">
        <v>3</v>
      </c>
      <c r="H21" s="28" t="s">
        <v>89</v>
      </c>
      <c r="I21" s="45">
        <v>2</v>
      </c>
      <c r="J21" s="29" t="s">
        <v>7</v>
      </c>
      <c r="K21" s="30" t="s">
        <v>73</v>
      </c>
      <c r="L21" s="45">
        <v>50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27</v>
      </c>
      <c r="E22" s="2"/>
      <c r="G22" s="27">
        <v>4</v>
      </c>
      <c r="H22" s="28" t="s">
        <v>122</v>
      </c>
      <c r="I22" s="45">
        <v>2</v>
      </c>
      <c r="J22" s="29" t="s">
        <v>19</v>
      </c>
      <c r="K22" s="30" t="s">
        <v>104</v>
      </c>
      <c r="L22" s="45">
        <v>100</v>
      </c>
      <c r="M22" s="27" t="s">
        <v>8</v>
      </c>
      <c r="N22" s="46">
        <v>5</v>
      </c>
      <c r="O22" s="31" t="s">
        <v>11</v>
      </c>
      <c r="P22" s="32" t="s">
        <v>123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28</v>
      </c>
      <c r="E23" s="2"/>
      <c r="G23" s="27">
        <v>4</v>
      </c>
      <c r="H23" s="28" t="s">
        <v>124</v>
      </c>
      <c r="I23" s="45">
        <v>2</v>
      </c>
      <c r="J23" s="29" t="s">
        <v>10</v>
      </c>
      <c r="K23" s="30" t="s">
        <v>73</v>
      </c>
      <c r="L23" s="45">
        <v>50</v>
      </c>
      <c r="M23" s="27" t="s">
        <v>8</v>
      </c>
      <c r="N23" s="46">
        <v>10</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11</v>
      </c>
      <c r="G25" s="47" t="str">
        <f>CONCATENATE("Algemene opmerkingen bij het jaarprogramma van  ",G16)</f>
        <v>Algemene opmerkingen bij het jaarprogramma van  NE leerlaag A5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2021 - 2022)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574</v>
      </c>
      <c r="E30" s="2"/>
      <c r="G30" s="27">
        <v>1</v>
      </c>
      <c r="H30" s="28" t="s">
        <v>125</v>
      </c>
      <c r="I30" s="45"/>
      <c r="J30" s="29" t="s">
        <v>7</v>
      </c>
      <c r="K30" s="30"/>
      <c r="L30" s="45">
        <v>100</v>
      </c>
      <c r="M30" s="27" t="s">
        <v>8</v>
      </c>
      <c r="N30" s="46">
        <v>20</v>
      </c>
      <c r="O30" s="31" t="s">
        <v>8</v>
      </c>
      <c r="P30" s="32" t="s">
        <v>101</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575</v>
      </c>
      <c r="E31" s="2"/>
      <c r="G31" s="27">
        <v>2</v>
      </c>
      <c r="H31" s="28" t="s">
        <v>126</v>
      </c>
      <c r="I31" s="45"/>
      <c r="J31" s="29" t="s">
        <v>19</v>
      </c>
      <c r="K31" s="30" t="s">
        <v>104</v>
      </c>
      <c r="L31" s="45">
        <v>100</v>
      </c>
      <c r="M31" s="27" t="s">
        <v>8</v>
      </c>
      <c r="N31" s="46">
        <v>20</v>
      </c>
      <c r="O31" s="31" t="s">
        <v>11</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576</v>
      </c>
      <c r="E32" s="2"/>
      <c r="G32" s="27">
        <v>2</v>
      </c>
      <c r="H32" s="28" t="s">
        <v>127</v>
      </c>
      <c r="I32" s="45"/>
      <c r="J32" s="29" t="s">
        <v>10</v>
      </c>
      <c r="K32" s="30"/>
      <c r="L32" s="45">
        <v>50</v>
      </c>
      <c r="M32" s="27" t="s">
        <v>8</v>
      </c>
      <c r="N32" s="46">
        <v>15</v>
      </c>
      <c r="O32" s="31" t="s">
        <v>11</v>
      </c>
      <c r="P32" s="32" t="s">
        <v>107</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577</v>
      </c>
      <c r="E33" s="2"/>
      <c r="G33" s="27">
        <v>3</v>
      </c>
      <c r="H33" s="28" t="s">
        <v>128</v>
      </c>
      <c r="I33" s="45"/>
      <c r="J33" s="29" t="s">
        <v>10</v>
      </c>
      <c r="K33" s="30" t="s">
        <v>73</v>
      </c>
      <c r="L33" s="45">
        <v>50</v>
      </c>
      <c r="M33" s="27" t="s">
        <v>8</v>
      </c>
      <c r="N33" s="46">
        <v>15</v>
      </c>
      <c r="O33" s="31" t="s">
        <v>11</v>
      </c>
      <c r="P33" s="32" t="s">
        <v>105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578</v>
      </c>
      <c r="E34" s="2"/>
      <c r="G34" s="27">
        <v>3</v>
      </c>
      <c r="H34" s="28" t="s">
        <v>129</v>
      </c>
      <c r="I34" s="45"/>
      <c r="J34" s="29" t="s">
        <v>7</v>
      </c>
      <c r="K34" s="30" t="s">
        <v>73</v>
      </c>
      <c r="L34" s="45">
        <v>100</v>
      </c>
      <c r="M34" s="27" t="s">
        <v>8</v>
      </c>
      <c r="N34" s="46">
        <v>10</v>
      </c>
      <c r="O34" s="31" t="s">
        <v>8</v>
      </c>
      <c r="P34" s="32" t="s">
        <v>123</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12</v>
      </c>
      <c r="G37" s="47" t="str">
        <f>CONCATENATE("Algemene opmerkingen bij het jaarprogramma van  ",G28)</f>
        <v>Algemene opmerkingen bij het jaarprogramma van  NE leerlaag A6 (schooljaar 2021 - 2022)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A6 (cohort 2018 - 2021)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2018 - 2019)</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6</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-2</v>
      </c>
      <c r="C13" s="9" t="s">
        <v>47</v>
      </c>
      <c r="D13" s="2">
        <v>13</v>
      </c>
      <c r="G13" s="47" t="str">
        <f>CONCATENATE("Algemene opmerkingen bij het jaarprogramma van  ",G4)</f>
        <v>Algemene opmerkingen bij het jaarprogramma van  NE leerlaag A4 (schooljaar 2018 - 2019)</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6</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2019 - 2020)</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14</v>
      </c>
      <c r="G25" s="47" t="str">
        <f>CONCATENATE("Algemene opmerkingen bij het jaarprogramma van  ",G16)</f>
        <v>Algemene opmerkingen bij het jaarprogramma van  NE leerlaag A5 (schooljaar 2019 - 2020)</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2020 - 2021)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v>29</v>
      </c>
      <c r="E30" s="2"/>
      <c r="G30" s="27">
        <v>1</v>
      </c>
      <c r="H30" s="28" t="s">
        <v>108</v>
      </c>
      <c r="I30" s="45"/>
      <c r="J30" s="29" t="s">
        <v>7</v>
      </c>
      <c r="K30" s="30" t="s">
        <v>73</v>
      </c>
      <c r="L30" s="45">
        <v>100</v>
      </c>
      <c r="M30" s="27" t="s">
        <v>8</v>
      </c>
      <c r="N30" s="46">
        <v>10</v>
      </c>
      <c r="O30" s="31" t="s">
        <v>8</v>
      </c>
      <c r="P30" s="32" t="s">
        <v>109</v>
      </c>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30</v>
      </c>
      <c r="E31" s="2"/>
      <c r="G31" s="27">
        <v>2</v>
      </c>
      <c r="H31" s="28" t="s">
        <v>126</v>
      </c>
      <c r="I31" s="45"/>
      <c r="J31" s="29" t="s">
        <v>19</v>
      </c>
      <c r="K31" s="30" t="s">
        <v>104</v>
      </c>
      <c r="L31" s="45">
        <v>100</v>
      </c>
      <c r="M31" s="27" t="s">
        <v>8</v>
      </c>
      <c r="N31" s="46">
        <v>20</v>
      </c>
      <c r="O31" s="31" t="s">
        <v>11</v>
      </c>
      <c r="P31" s="32" t="s">
        <v>109</v>
      </c>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1</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1</v>
      </c>
    </row>
    <row r="32" spans="1:32" customHeight="1" ht="72">
      <c r="D32" s="2">
        <v>31</v>
      </c>
      <c r="E32" s="2"/>
      <c r="G32" s="27">
        <v>2</v>
      </c>
      <c r="H32" s="28" t="s">
        <v>119</v>
      </c>
      <c r="I32" s="45"/>
      <c r="J32" s="29" t="s">
        <v>7</v>
      </c>
      <c r="K32" s="30"/>
      <c r="L32" s="45">
        <v>100</v>
      </c>
      <c r="M32" s="27" t="s">
        <v>8</v>
      </c>
      <c r="N32" s="46">
        <v>20</v>
      </c>
      <c r="O32" s="31" t="s">
        <v>8</v>
      </c>
      <c r="P32" s="32" t="s">
        <v>101</v>
      </c>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32</v>
      </c>
      <c r="E33" s="2"/>
      <c r="G33" s="27">
        <v>3</v>
      </c>
      <c r="H33" s="28" t="s">
        <v>128</v>
      </c>
      <c r="I33" s="45"/>
      <c r="J33" s="29" t="s">
        <v>10</v>
      </c>
      <c r="K33" s="30" t="s">
        <v>73</v>
      </c>
      <c r="L33" s="45">
        <v>50</v>
      </c>
      <c r="M33" s="27" t="s">
        <v>8</v>
      </c>
      <c r="N33" s="46">
        <v>15</v>
      </c>
      <c r="O33" s="31" t="s">
        <v>11</v>
      </c>
      <c r="P33" s="32" t="s">
        <v>105</v>
      </c>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v>33</v>
      </c>
      <c r="E34" s="2"/>
      <c r="G34" s="27">
        <v>3</v>
      </c>
      <c r="H34" s="28" t="s">
        <v>127</v>
      </c>
      <c r="I34" s="45"/>
      <c r="J34" s="29" t="s">
        <v>10</v>
      </c>
      <c r="K34" s="30" t="s">
        <v>73</v>
      </c>
      <c r="L34" s="45">
        <v>50</v>
      </c>
      <c r="M34" s="27" t="s">
        <v>8</v>
      </c>
      <c r="N34" s="46">
        <v>15</v>
      </c>
      <c r="O34" s="31" t="s">
        <v>11</v>
      </c>
      <c r="P34" s="32" t="s">
        <v>107</v>
      </c>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15</v>
      </c>
      <c r="G37" s="47" t="str">
        <f>CONCATENATE("Algemene opmerkingen bij het jaarprogramma van  ",G28)</f>
        <v>Algemene opmerkingen bij het jaarprogramma van  NE leerlaag A6 (schooljaar 2020 - 2021)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9" t="s">
        <v>25</v>
      </c>
    </row>
    <row r="2" spans="1:3" customHeight="1" ht="74.25">
      <c r="B2" s="40" t="s">
        <v>26</v>
      </c>
    </row>
    <row r="3" spans="1:3">
      <c r="B3" s="37" t="s">
        <v>27</v>
      </c>
    </row>
    <row r="4" spans="1:3" customHeight="1" ht="106.5">
      <c r="B4" s="40" t="s">
        <v>28</v>
      </c>
    </row>
    <row r="5" spans="1:3">
      <c r="B5" s="37" t="s">
        <v>29</v>
      </c>
    </row>
    <row r="6" spans="1:3" customHeight="1" ht="161.25">
      <c r="B6" s="40" t="s">
        <v>30</v>
      </c>
    </row>
    <row r="7" spans="1:3">
      <c r="B7" s="39" t="s">
        <v>31</v>
      </c>
    </row>
    <row r="8" spans="1:3" customHeight="1" ht="107.25">
      <c r="B8" s="40" t="s">
        <v>32</v>
      </c>
    </row>
    <row r="9" spans="1:3">
      <c r="B9" s="37" t="s">
        <v>33</v>
      </c>
    </row>
    <row r="10" spans="1:3" customHeight="1" ht="34.5">
      <c r="A10" s="36" t="s">
        <v>34</v>
      </c>
      <c r="B10" s="38" t="s">
        <v>35</v>
      </c>
    </row>
    <row r="11" spans="1:3" customHeight="1" ht="67.5" s="34" customFormat="1">
      <c r="A11" s="36" t="s">
        <v>34</v>
      </c>
      <c r="B11" s="38" t="s">
        <v>36</v>
      </c>
    </row>
    <row r="12" spans="1:3" customHeight="1" ht="51.75">
      <c r="A12" s="36" t="s">
        <v>34</v>
      </c>
      <c r="B12" s="38" t="s">
        <v>37</v>
      </c>
    </row>
    <row r="13" spans="1:3" customHeight="1" ht="34.5">
      <c r="A13" s="36" t="s">
        <v>34</v>
      </c>
      <c r="B13" s="38" t="s">
        <v>38</v>
      </c>
    </row>
    <row r="14" spans="1:3" customHeight="1" ht="34.5">
      <c r="A14" s="36" t="s">
        <v>34</v>
      </c>
      <c r="B14" s="44" t="s">
        <v>39</v>
      </c>
    </row>
    <row r="15" spans="1:3" customHeight="1" ht="25.5">
      <c r="A15" s="36" t="s">
        <v>34</v>
      </c>
      <c r="B15" s="35" t="s">
        <v>40</v>
      </c>
    </row>
    <row r="16" spans="1:3">
      <c r="B16" s="35"/>
    </row>
    <row r="17" spans="1:3">
      <c r="B17" s="35"/>
    </row>
    <row r="18" spans="1:3">
      <c r="B18" s="35"/>
    </row>
    <row r="19" spans="1:3">
      <c r="B19" s="35"/>
    </row>
    <row r="20" spans="1:3">
      <c r="B20" s="35"/>
    </row>
    <row r="21" spans="1:3">
      <c r="B21" s="35"/>
    </row>
    <row r="22" spans="1:3">
      <c r="B22" s="35"/>
    </row>
    <row r="23" spans="1:3">
      <c r="B23" s="35"/>
    </row>
    <row r="24" spans="1:3">
      <c r="B24" s="35"/>
    </row>
    <row r="25" spans="1:3">
      <c r="B25" s="35"/>
    </row>
    <row r="26" spans="1:3">
      <c r="B26" s="35"/>
    </row>
    <row r="27" spans="1:3">
      <c r="B27" s="35"/>
    </row>
    <row r="28" spans="1:3">
      <c r="B28" s="35"/>
    </row>
    <row r="29" spans="1:3">
      <c r="B29" s="35"/>
    </row>
    <row r="30" spans="1:3">
      <c r="B30" s="35"/>
    </row>
    <row r="31" spans="1:3">
      <c r="B31" s="35"/>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M3 (cohort 2020 - 2021)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274</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44364.591666667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670</v>
      </c>
      <c r="G13" s="47" t="str">
        <f>CONCATENATE("Algemene opmerkingen bij het jaarprogramma van  ",G4)</f>
        <v>Algemene opmerkingen bij het jaarprogramma van  NE leerlaag M3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558</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559</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560</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561</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562</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563</v>
      </c>
      <c r="E23" s="2"/>
      <c r="G23" s="27">
        <v>3</v>
      </c>
      <c r="H23" s="28" t="s">
        <v>83</v>
      </c>
      <c r="I23" s="45"/>
      <c r="J23" s="29" t="s">
        <v>17</v>
      </c>
      <c r="K23" s="30"/>
      <c r="L23" s="45"/>
      <c r="M23" s="27" t="s">
        <v>11</v>
      </c>
      <c r="N23" s="46"/>
      <c r="O23" s="31">
        <v>0</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671</v>
      </c>
      <c r="G25" s="47" t="str">
        <f>CONCATENATE("Algemene opmerkingen bij het jaarprogramma van  ",G16)</f>
        <v>Algemene opmerkingen bij het jaarprogramma van  NE leerlaag M4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2022 - 2021)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2022 - 2021)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M4 (cohort 2019 - 2020)</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M3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62</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2020</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44364.591666667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1</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1</v>
      </c>
      <c r="G13" s="47" t="str">
        <f>CONCATENATE("Algemene opmerkingen bij het jaarprogramma van  ",G4)</f>
        <v>Algemene opmerkingen bij het jaarprogramma van  NE leerlaag M3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3</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M4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v>
      </c>
      <c r="E18" s="2"/>
      <c r="G18" s="27">
        <v>1</v>
      </c>
      <c r="H18" s="28" t="s">
        <v>72</v>
      </c>
      <c r="I18" s="45"/>
      <c r="J18" s="29" t="s">
        <v>7</v>
      </c>
      <c r="K18" s="30" t="s">
        <v>73</v>
      </c>
      <c r="L18" s="45">
        <v>50</v>
      </c>
      <c r="M18" s="27" t="s">
        <v>8</v>
      </c>
      <c r="N18" s="46">
        <v>1</v>
      </c>
      <c r="O18" s="31" t="s">
        <v>8</v>
      </c>
      <c r="P18" s="32" t="s">
        <v>74</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v>
      </c>
      <c r="E19" s="2"/>
      <c r="G19" s="27">
        <v>1</v>
      </c>
      <c r="H19" s="28" t="s">
        <v>75</v>
      </c>
      <c r="I19" s="45"/>
      <c r="J19" s="29" t="s">
        <v>7</v>
      </c>
      <c r="K19" s="30"/>
      <c r="L19" s="45">
        <v>100</v>
      </c>
      <c r="M19" s="27" t="s">
        <v>8</v>
      </c>
      <c r="N19" s="46">
        <v>2</v>
      </c>
      <c r="O19" s="31" t="s">
        <v>8</v>
      </c>
      <c r="P19" s="32" t="s">
        <v>76</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3</v>
      </c>
      <c r="E20" s="2"/>
      <c r="G20" s="27">
        <v>2</v>
      </c>
      <c r="H20" s="28" t="s">
        <v>77</v>
      </c>
      <c r="I20" s="45"/>
      <c r="J20" s="29" t="s">
        <v>14</v>
      </c>
      <c r="K20" s="30"/>
      <c r="L20" s="45">
        <v>100</v>
      </c>
      <c r="M20" s="27" t="s">
        <v>8</v>
      </c>
      <c r="N20" s="46">
        <v>2</v>
      </c>
      <c r="O20" s="31" t="s">
        <v>11</v>
      </c>
      <c r="P20" s="32" t="s">
        <v>78</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4</v>
      </c>
      <c r="E21" s="2"/>
      <c r="G21" s="27">
        <v>2</v>
      </c>
      <c r="H21" s="28" t="s">
        <v>79</v>
      </c>
      <c r="I21" s="45"/>
      <c r="J21" s="29" t="s">
        <v>7</v>
      </c>
      <c r="K21" s="30"/>
      <c r="L21" s="45">
        <v>50</v>
      </c>
      <c r="M21" s="27" t="s">
        <v>8</v>
      </c>
      <c r="N21" s="46">
        <v>2</v>
      </c>
      <c r="O21" s="31" t="s">
        <v>8</v>
      </c>
      <c r="P21" s="32" t="s">
        <v>80</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v>
      </c>
      <c r="E22" s="2"/>
      <c r="G22" s="27">
        <v>3</v>
      </c>
      <c r="H22" s="28" t="s">
        <v>81</v>
      </c>
      <c r="I22" s="45"/>
      <c r="J22" s="29" t="s">
        <v>10</v>
      </c>
      <c r="K22" s="30"/>
      <c r="L22" s="45">
        <v>15</v>
      </c>
      <c r="M22" s="27" t="s">
        <v>8</v>
      </c>
      <c r="N22" s="46">
        <v>1</v>
      </c>
      <c r="O22" s="31" t="s">
        <v>11</v>
      </c>
      <c r="P22" s="32" t="s">
        <v>82</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6</v>
      </c>
      <c r="E23" s="2"/>
      <c r="G23" s="27">
        <v>3</v>
      </c>
      <c r="H23" s="28" t="s">
        <v>83</v>
      </c>
      <c r="I23" s="45"/>
      <c r="J23" s="29" t="s">
        <v>17</v>
      </c>
      <c r="K23" s="30"/>
      <c r="L23" s="45"/>
      <c r="M23" s="27" t="s">
        <v>11</v>
      </c>
      <c r="N23" s="46"/>
      <c r="O23" s="31">
        <v>0</v>
      </c>
      <c r="P23" s="32" t="s">
        <v>84</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1</v>
      </c>
      <c r="AE23" s="7">
        <f>IF(AND(ISBLANK($P23),$M23=instellingen!$I$3),1,0)</f>
        <v>0</v>
      </c>
      <c r="AF23" s="8">
        <f>SUM(R23:AE23)</f>
        <v>1</v>
      </c>
    </row>
    <row r="24" spans="1:32">
      <c r="R24" s="7"/>
      <c r="S24" s="7"/>
      <c r="T24" s="7"/>
      <c r="U24" s="7"/>
      <c r="V24" s="7"/>
      <c r="W24" s="7"/>
      <c r="X24" s="7"/>
      <c r="Y24" s="7"/>
      <c r="Z24" s="7"/>
      <c r="AA24" s="7"/>
      <c r="AB24" s="7"/>
      <c r="AC24" s="7"/>
      <c r="AD24" s="7"/>
      <c r="AE24" s="7"/>
    </row>
    <row r="25" spans="1:32">
      <c r="C25" s="9" t="s">
        <v>47</v>
      </c>
      <c r="D25" s="2">
        <v>2</v>
      </c>
      <c r="G25" s="47" t="str">
        <f>CONCATENATE("Algemene opmerkingen bij het jaarprogramma van  ",G16)</f>
        <v>Algemene opmerkingen bij het jaarprogramma van  NE leerlaag M4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M5 (schooljaar 2021 - 2020)</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M5 (schooljaar 2021 - 2020)</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H3 (cohort 2021 - 2023)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568</v>
      </c>
      <c r="E6" s="2"/>
      <c r="G6" s="27">
        <v>1</v>
      </c>
      <c r="H6" s="28" t="s">
        <v>86</v>
      </c>
      <c r="I6" s="45">
        <v>2</v>
      </c>
      <c r="J6" s="29" t="s">
        <v>19</v>
      </c>
      <c r="K6" s="30" t="s">
        <v>87</v>
      </c>
      <c r="L6" s="45">
        <v>100</v>
      </c>
      <c r="M6" s="27" t="s">
        <v>8</v>
      </c>
      <c r="N6" s="46">
        <v>5</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569</v>
      </c>
      <c r="E7" s="2"/>
      <c r="G7" s="27">
        <v>2</v>
      </c>
      <c r="H7" s="28" t="s">
        <v>89</v>
      </c>
      <c r="I7" s="45">
        <v>2</v>
      </c>
      <c r="J7" s="29" t="s">
        <v>7</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1</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1</v>
      </c>
    </row>
    <row r="8" spans="1:32" customHeight="1" ht="72">
      <c r="A8" s="9" t="s">
        <v>64</v>
      </c>
      <c r="B8" s="2">
        <v>182</v>
      </c>
      <c r="D8" s="2">
        <v>570</v>
      </c>
      <c r="E8" s="2"/>
      <c r="G8" s="27">
        <v>3</v>
      </c>
      <c r="H8" s="28" t="s">
        <v>90</v>
      </c>
      <c r="I8" s="45">
        <v>2</v>
      </c>
      <c r="J8" s="29" t="s">
        <v>10</v>
      </c>
      <c r="K8" s="30"/>
      <c r="L8" s="45">
        <v>15</v>
      </c>
      <c r="M8" s="27" t="s">
        <v>8</v>
      </c>
      <c r="N8" s="46">
        <v>15</v>
      </c>
      <c r="O8" s="31" t="s">
        <v>11</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2023</v>
      </c>
      <c r="D9" s="2">
        <v>571</v>
      </c>
      <c r="E9" s="2"/>
      <c r="G9" s="27">
        <v>3</v>
      </c>
      <c r="H9" s="28" t="s">
        <v>92</v>
      </c>
      <c r="I9" s="45">
        <v>2</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44364.591666667</v>
      </c>
      <c r="D10" s="2">
        <v>572</v>
      </c>
      <c r="E10" s="2"/>
      <c r="G10" s="27">
        <v>4</v>
      </c>
      <c r="H10" s="28" t="s">
        <v>93</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573</v>
      </c>
      <c r="E11" s="2"/>
      <c r="G11" s="27">
        <v>4</v>
      </c>
      <c r="H11" s="28" t="s">
        <v>94</v>
      </c>
      <c r="I11" s="45">
        <v>2</v>
      </c>
      <c r="J11" s="29" t="s">
        <v>19</v>
      </c>
      <c r="K11" s="30" t="s">
        <v>95</v>
      </c>
      <c r="L11" s="45">
        <v>100</v>
      </c>
      <c r="M11" s="27" t="s">
        <v>8</v>
      </c>
      <c r="N11" s="46">
        <v>10</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453</v>
      </c>
      <c r="G13" s="47" t="str">
        <f>CONCATENATE("Algemene opmerkingen bij het jaarprogramma van  ",G4)</f>
        <v>Algemene opmerkingen bij het jaarprogramma van  NE leerlaag H4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454</v>
      </c>
      <c r="G25" s="47" t="str">
        <f>CONCATENATE("Algemene opmerkingen bij het jaarprogramma van  ",G16)</f>
        <v>Algemene opmerkingen bij het jaarprogramma van  NE leerlaag H5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2023 - 2023)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2023 - 2023)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H4 (cohort 2020 - 2022)</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v>7</v>
      </c>
      <c r="E6" s="2"/>
      <c r="G6" s="27">
        <v>1</v>
      </c>
      <c r="H6" s="28" t="s">
        <v>86</v>
      </c>
      <c r="I6" s="45">
        <v>2</v>
      </c>
      <c r="J6" s="29" t="s">
        <v>19</v>
      </c>
      <c r="K6" s="30" t="s">
        <v>87</v>
      </c>
      <c r="L6" s="45">
        <v>100</v>
      </c>
      <c r="M6" s="27" t="s">
        <v>8</v>
      </c>
      <c r="N6" s="46">
        <v>5</v>
      </c>
      <c r="O6" s="31" t="s">
        <v>11</v>
      </c>
      <c r="P6" s="32" t="s">
        <v>88</v>
      </c>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8</v>
      </c>
      <c r="E7" s="2"/>
      <c r="G7" s="27">
        <v>2</v>
      </c>
      <c r="H7" s="28" t="s">
        <v>89</v>
      </c>
      <c r="I7" s="45">
        <v>2</v>
      </c>
      <c r="J7" s="29" t="s">
        <v>19</v>
      </c>
      <c r="K7" s="30"/>
      <c r="L7" s="45"/>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2</v>
      </c>
      <c r="D8" s="2">
        <v>9</v>
      </c>
      <c r="E8" s="2"/>
      <c r="G8" s="27">
        <v>3</v>
      </c>
      <c r="H8" s="28" t="s">
        <v>97</v>
      </c>
      <c r="I8" s="45">
        <v>2</v>
      </c>
      <c r="J8" s="29" t="s">
        <v>10</v>
      </c>
      <c r="K8" s="30"/>
      <c r="L8" s="45">
        <v>15</v>
      </c>
      <c r="M8" s="27" t="s">
        <v>8</v>
      </c>
      <c r="N8" s="46">
        <v>15</v>
      </c>
      <c r="O8" s="31" t="s">
        <v>11</v>
      </c>
      <c r="P8" s="32" t="s">
        <v>91</v>
      </c>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2022</v>
      </c>
      <c r="D9" s="2">
        <v>10</v>
      </c>
      <c r="E9" s="2"/>
      <c r="G9" s="27">
        <v>3</v>
      </c>
      <c r="H9" s="28" t="s">
        <v>92</v>
      </c>
      <c r="I9" s="45">
        <v>2</v>
      </c>
      <c r="J9" s="29" t="s">
        <v>7</v>
      </c>
      <c r="K9" s="30"/>
      <c r="L9" s="45">
        <v>50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44364.591666667</v>
      </c>
      <c r="D10" s="2">
        <v>11</v>
      </c>
      <c r="E10" s="2"/>
      <c r="G10" s="27">
        <v>4</v>
      </c>
      <c r="H10" s="28" t="s">
        <v>98</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12</v>
      </c>
      <c r="E11" s="2"/>
      <c r="G11" s="27">
        <v>4</v>
      </c>
      <c r="H11" s="28" t="s">
        <v>99</v>
      </c>
      <c r="I11" s="45">
        <v>2</v>
      </c>
      <c r="J11" s="29" t="s">
        <v>19</v>
      </c>
      <c r="K11" s="30" t="s">
        <v>95</v>
      </c>
      <c r="L11" s="45">
        <v>100</v>
      </c>
      <c r="M11" s="27" t="s">
        <v>8</v>
      </c>
      <c r="N11" s="46">
        <v>10</v>
      </c>
      <c r="O11" s="31" t="s">
        <v>11</v>
      </c>
      <c r="P11" s="32" t="s">
        <v>96</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3</v>
      </c>
      <c r="G13" s="47" t="str">
        <f>CONCATENATE("Algemene opmerkingen bij het jaarprogramma van  ",G4)</f>
        <v>Algemene opmerkingen bij het jaarprogramma van  NE leerlaag H4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564</v>
      </c>
      <c r="E18" s="2"/>
      <c r="G18" s="27">
        <v>1</v>
      </c>
      <c r="H18" s="28" t="s">
        <v>100</v>
      </c>
      <c r="I18" s="45"/>
      <c r="J18" s="29" t="s">
        <v>7</v>
      </c>
      <c r="K18" s="30"/>
      <c r="L18" s="45">
        <v>100</v>
      </c>
      <c r="M18" s="27" t="s">
        <v>8</v>
      </c>
      <c r="N18" s="46">
        <v>20</v>
      </c>
      <c r="O18" s="31" t="s">
        <v>8</v>
      </c>
      <c r="P18" s="32" t="s">
        <v>101</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565</v>
      </c>
      <c r="E19" s="2"/>
      <c r="G19" s="27">
        <v>2</v>
      </c>
      <c r="H19" s="28" t="s">
        <v>102</v>
      </c>
      <c r="I19" s="45"/>
      <c r="J19" s="29" t="s">
        <v>7</v>
      </c>
      <c r="K19" s="30" t="s">
        <v>73</v>
      </c>
      <c r="L19" s="45">
        <v>100</v>
      </c>
      <c r="M19" s="27" t="s">
        <v>8</v>
      </c>
      <c r="N19" s="46">
        <v>15</v>
      </c>
      <c r="O19" s="31" t="s">
        <v>8</v>
      </c>
      <c r="P19" s="32" t="s">
        <v>88</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566</v>
      </c>
      <c r="E20" s="2"/>
      <c r="G20" s="27">
        <v>3</v>
      </c>
      <c r="H20" s="28" t="s">
        <v>103</v>
      </c>
      <c r="I20" s="45"/>
      <c r="J20" s="29" t="s">
        <v>19</v>
      </c>
      <c r="K20" s="30" t="s">
        <v>104</v>
      </c>
      <c r="L20" s="45">
        <v>100</v>
      </c>
      <c r="M20" s="27" t="s">
        <v>8</v>
      </c>
      <c r="N20" s="46">
        <v>20</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567</v>
      </c>
      <c r="E21" s="2"/>
      <c r="G21" s="27">
        <v>3</v>
      </c>
      <c r="H21" s="28" t="s">
        <v>106</v>
      </c>
      <c r="I21" s="45"/>
      <c r="J21" s="29" t="s">
        <v>10</v>
      </c>
      <c r="K21" s="30" t="s">
        <v>73</v>
      </c>
      <c r="L21" s="45">
        <v>50</v>
      </c>
      <c r="M21" s="27" t="s">
        <v>8</v>
      </c>
      <c r="N21" s="46">
        <v>15</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v>
      </c>
      <c r="G25" s="47" t="str">
        <f>CONCATENATE("Algemene opmerkingen bij het jaarprogramma van  ",G16)</f>
        <v>Algemene opmerkingen bij het jaarprogramma van  NE leerlaag H5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2022 - 2022)</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2022 - 2022)</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1</v>
      </c>
      <c r="G2" s="49" t="str">
        <f>IF(B14&gt;6,"verouderd PTA",CONCATENATE("Dit is het programma van de huidige ",B6,B14," (cohort ",B7," - ",B9,")"))</f>
        <v>Dit is het programma van de huidige H5 (cohort 2019 - 2021)</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H4 (schooljaar 2019 - 2020)</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85</v>
      </c>
      <c r="D6" s="2"/>
      <c r="E6" s="2"/>
      <c r="G6" s="27" t="s">
        <v>5</v>
      </c>
      <c r="H6" s="28"/>
      <c r="I6" s="45"/>
      <c r="J6" s="29" t="s">
        <v>5</v>
      </c>
      <c r="K6" s="30"/>
      <c r="L6" s="45"/>
      <c r="M6" s="27" t="s">
        <v>5</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G7" s="27" t="s">
        <v>5</v>
      </c>
      <c r="H7" s="28"/>
      <c r="I7" s="45"/>
      <c r="J7" s="29" t="s">
        <v>5</v>
      </c>
      <c r="K7" s="30"/>
      <c r="L7" s="45"/>
      <c r="M7" s="27" t="s">
        <v>5</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3</v>
      </c>
      <c r="D8" s="2"/>
      <c r="E8" s="2"/>
      <c r="G8" s="27" t="s">
        <v>5</v>
      </c>
      <c r="H8" s="28"/>
      <c r="I8" s="45"/>
      <c r="J8" s="29" t="s">
        <v>5</v>
      </c>
      <c r="K8" s="30"/>
      <c r="L8" s="45"/>
      <c r="M8" s="27" t="s">
        <v>5</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65</v>
      </c>
      <c r="B9" s="4">
        <f>IF(B6="A",B7+3,IF(B6="H",B7+2,B7+1))</f>
        <v>2021</v>
      </c>
      <c r="D9" s="2"/>
      <c r="E9" s="2"/>
      <c r="G9" s="27" t="s">
        <v>5</v>
      </c>
      <c r="H9" s="28"/>
      <c r="I9" s="45"/>
      <c r="J9" s="29" t="s">
        <v>5</v>
      </c>
      <c r="K9" s="30"/>
      <c r="L9" s="45"/>
      <c r="M9" s="27" t="s">
        <v>5</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44364.591666667</v>
      </c>
      <c r="D10" s="2"/>
      <c r="E10" s="2"/>
      <c r="G10" s="27" t="s">
        <v>5</v>
      </c>
      <c r="H10" s="28"/>
      <c r="I10" s="45"/>
      <c r="J10" s="29" t="s">
        <v>5</v>
      </c>
      <c r="K10" s="30"/>
      <c r="L10" s="45"/>
      <c r="M10" s="27" t="s">
        <v>5</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c r="E11" s="2"/>
      <c r="G11" s="27" t="s">
        <v>5</v>
      </c>
      <c r="H11" s="28"/>
      <c r="I11" s="45"/>
      <c r="J11" s="29" t="s">
        <v>5</v>
      </c>
      <c r="K11" s="30"/>
      <c r="L11" s="45"/>
      <c r="M11" s="27" t="s">
        <v>5</v>
      </c>
      <c r="N11" s="46"/>
      <c r="O11" s="31" t="s">
        <v>5</v>
      </c>
      <c r="P11" s="3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5</v>
      </c>
      <c r="G13" s="47" t="str">
        <f>CONCATENATE("Algemene opmerkingen bij het jaarprogramma van  ",G4)</f>
        <v>Algemene opmerkingen bij het jaarprogramma van  NE leerlaag H4 (schooljaar 2019 - 2020)</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5</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H5 (schooljaar 2020 - 2021)</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13</v>
      </c>
      <c r="E18" s="2"/>
      <c r="G18" s="27">
        <v>1</v>
      </c>
      <c r="H18" s="28" t="s">
        <v>108</v>
      </c>
      <c r="I18" s="45"/>
      <c r="J18" s="29" t="s">
        <v>7</v>
      </c>
      <c r="K18" s="30" t="s">
        <v>73</v>
      </c>
      <c r="L18" s="45">
        <v>100</v>
      </c>
      <c r="M18" s="27" t="s">
        <v>8</v>
      </c>
      <c r="N18" s="46">
        <v>15</v>
      </c>
      <c r="O18" s="31" t="s">
        <v>8</v>
      </c>
      <c r="P18" s="32" t="s">
        <v>109</v>
      </c>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14</v>
      </c>
      <c r="E19" s="2"/>
      <c r="G19" s="27">
        <v>2</v>
      </c>
      <c r="H19" s="28" t="s">
        <v>110</v>
      </c>
      <c r="I19" s="45"/>
      <c r="J19" s="29" t="s">
        <v>7</v>
      </c>
      <c r="K19" s="30"/>
      <c r="L19" s="45">
        <v>100</v>
      </c>
      <c r="M19" s="27" t="s">
        <v>8</v>
      </c>
      <c r="N19" s="46">
        <v>20</v>
      </c>
      <c r="O19" s="31" t="s">
        <v>8</v>
      </c>
      <c r="P19" s="32" t="s">
        <v>101</v>
      </c>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15</v>
      </c>
      <c r="E20" s="2"/>
      <c r="G20" s="27">
        <v>3</v>
      </c>
      <c r="H20" s="28" t="s">
        <v>103</v>
      </c>
      <c r="I20" s="45"/>
      <c r="J20" s="29" t="s">
        <v>19</v>
      </c>
      <c r="K20" s="30" t="s">
        <v>104</v>
      </c>
      <c r="L20" s="45">
        <v>100</v>
      </c>
      <c r="M20" s="27" t="s">
        <v>8</v>
      </c>
      <c r="N20" s="46">
        <v>20</v>
      </c>
      <c r="O20" s="31" t="s">
        <v>11</v>
      </c>
      <c r="P20" s="32" t="s">
        <v>105</v>
      </c>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1</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1</v>
      </c>
    </row>
    <row r="21" spans="1:32" customHeight="1" ht="72">
      <c r="D21" s="2">
        <v>16</v>
      </c>
      <c r="E21" s="2"/>
      <c r="G21" s="27">
        <v>3</v>
      </c>
      <c r="H21" s="28" t="s">
        <v>106</v>
      </c>
      <c r="I21" s="45"/>
      <c r="J21" s="29" t="s">
        <v>10</v>
      </c>
      <c r="K21" s="30" t="s">
        <v>73</v>
      </c>
      <c r="L21" s="45">
        <v>50</v>
      </c>
      <c r="M21" s="27" t="s">
        <v>8</v>
      </c>
      <c r="N21" s="46">
        <v>15</v>
      </c>
      <c r="O21" s="31" t="s">
        <v>11</v>
      </c>
      <c r="P21" s="32" t="s">
        <v>107</v>
      </c>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6</v>
      </c>
      <c r="G25" s="47" t="str">
        <f>CONCATENATE("Algemene opmerkingen bij het jaarprogramma van  ",G16)</f>
        <v>Algemene opmerkingen bij het jaarprogramma van  NE leerlaag H5 (schooljaar 2020 - 2021)</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H6 (schooljaar 2021 - 2021)</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c r="G37" s="47" t="str">
        <f>CONCATENATE("Algemene opmerkingen bij het jaarprogramma van  ",G28)</f>
        <v>Algemene opmerkingen bij het jaarprogramma van  NE leerlaag H6 (schooljaar 2021 - 2021)</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3</v>
      </c>
      <c r="G2" s="49" t="str">
        <f>IF(B14&gt;6,"verouderd PTA",CONCATENATE("Dit is het programma van de huidige ",B6,B14," (cohort ",B7," - ",B9,")"))</f>
        <v>Dit is het programma van de huidige A3 (cohort 2021 - 2024)</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2021 - 2022)</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v>585</v>
      </c>
      <c r="E6" s="2"/>
      <c r="G6" s="27">
        <v>1</v>
      </c>
      <c r="H6" s="28" t="s">
        <v>112</v>
      </c>
      <c r="I6" s="45">
        <v>1</v>
      </c>
      <c r="J6" s="29" t="s">
        <v>19</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2021</v>
      </c>
      <c r="D7" s="2">
        <v>586</v>
      </c>
      <c r="E7" s="2"/>
      <c r="G7" s="27">
        <v>1</v>
      </c>
      <c r="H7" s="28" t="s">
        <v>113</v>
      </c>
      <c r="I7" s="45">
        <v>2</v>
      </c>
      <c r="J7" s="29" t="s">
        <v>7</v>
      </c>
      <c r="K7" s="30" t="s">
        <v>73</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183</v>
      </c>
      <c r="D8" s="2">
        <v>587</v>
      </c>
      <c r="E8" s="2"/>
      <c r="G8" s="27">
        <v>2</v>
      </c>
      <c r="H8" s="28" t="s">
        <v>114</v>
      </c>
      <c r="I8" s="45">
        <v>2</v>
      </c>
      <c r="J8" s="29" t="s">
        <v>19</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2024</v>
      </c>
      <c r="D9" s="2">
        <v>588</v>
      </c>
      <c r="E9" s="2"/>
      <c r="G9" s="27">
        <v>3</v>
      </c>
      <c r="H9" s="28" t="s">
        <v>115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44364.591666667</v>
      </c>
      <c r="D10" s="2">
        <v>589</v>
      </c>
      <c r="E10" s="2"/>
      <c r="G10" s="27">
        <v>4</v>
      </c>
      <c r="H10" s="28" t="s">
        <v>98</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590</v>
      </c>
      <c r="E11" s="2"/>
      <c r="G11" s="27">
        <v>4</v>
      </c>
      <c r="H11" s="28" t="s">
        <v>116</v>
      </c>
      <c r="I11" s="45">
        <v>2</v>
      </c>
      <c r="J11" s="29" t="s">
        <v>19</v>
      </c>
      <c r="K11" s="30" t="s">
        <v>117</v>
      </c>
      <c r="L11" s="45">
        <v>100</v>
      </c>
      <c r="M11" s="27" t="s">
        <v>8</v>
      </c>
      <c r="N11" s="46">
        <v>5</v>
      </c>
      <c r="O11" s="31" t="s">
        <v>11</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1</v>
      </c>
      <c r="C13" s="9" t="s">
        <v>47</v>
      </c>
      <c r="D13" s="2">
        <v>455</v>
      </c>
      <c r="G13" s="47" t="str">
        <f>CONCATENATE("Algemene opmerkingen bij het jaarprogramma van  ",G4)</f>
        <v>Algemene opmerkingen bij het jaarprogramma van  NE leerlaag A4 (schooljaar 2021 - 2022)</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3</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2022 - 2023)</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c r="E18" s="2"/>
      <c r="G18" s="27" t="s">
        <v>5</v>
      </c>
      <c r="H18" s="28"/>
      <c r="I18" s="45"/>
      <c r="J18" s="29" t="s">
        <v>5</v>
      </c>
      <c r="K18" s="30"/>
      <c r="L18" s="45"/>
      <c r="M18" s="27" t="s">
        <v>5</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G19" s="27" t="s">
        <v>5</v>
      </c>
      <c r="H19" s="28"/>
      <c r="I19" s="45"/>
      <c r="J19" s="29" t="s">
        <v>5</v>
      </c>
      <c r="K19" s="30"/>
      <c r="L19" s="45"/>
      <c r="M19" s="27" t="s">
        <v>5</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G20" s="27" t="s">
        <v>5</v>
      </c>
      <c r="H20" s="28"/>
      <c r="I20" s="45"/>
      <c r="J20" s="29" t="s">
        <v>5</v>
      </c>
      <c r="K20" s="30"/>
      <c r="L20" s="45"/>
      <c r="M20" s="27" t="s">
        <v>5</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G21" s="27" t="s">
        <v>5</v>
      </c>
      <c r="H21" s="28"/>
      <c r="I21" s="45"/>
      <c r="J21" s="29" t="s">
        <v>5</v>
      </c>
      <c r="K21" s="30"/>
      <c r="L21" s="45"/>
      <c r="M21" s="27" t="s">
        <v>5</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G22" s="27" t="s">
        <v>5</v>
      </c>
      <c r="H22" s="28"/>
      <c r="I22" s="45"/>
      <c r="J22" s="29" t="s">
        <v>5</v>
      </c>
      <c r="K22" s="30"/>
      <c r="L22" s="45"/>
      <c r="M22" s="27" t="s">
        <v>5</v>
      </c>
      <c r="N22" s="46"/>
      <c r="O22" s="31" t="s">
        <v>5</v>
      </c>
      <c r="P22" s="3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G23" s="27" t="s">
        <v>5</v>
      </c>
      <c r="H23" s="28"/>
      <c r="I23" s="45"/>
      <c r="J23" s="29" t="s">
        <v>5</v>
      </c>
      <c r="K23" s="30"/>
      <c r="L23" s="45"/>
      <c r="M23" s="27" t="s">
        <v>5</v>
      </c>
      <c r="N23" s="46"/>
      <c r="O23" s="31" t="s">
        <v>5</v>
      </c>
      <c r="P23" s="3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456</v>
      </c>
      <c r="G25" s="47" t="str">
        <f>CONCATENATE("Algemene opmerkingen bij het jaarprogramma van  ",G16)</f>
        <v>Algemene opmerkingen bij het jaarprogramma van  NE leerlaag A5 (schooljaar 2022 - 2023)</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2023 - 2024)</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457</v>
      </c>
      <c r="G37" s="47" t="str">
        <f>CONCATENATE("Algemene opmerkingen bij het jaarprogramma van  ",G28)</f>
        <v>Algemene opmerkingen bij het jaarprogramma van  NE leerlaag A6 (schooljaar 2023 - 2024)</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B11" sqref="B11"/>
    </sheetView>
  </sheetViews>
  <sheetFormatPr defaultRowHeight="14.4" outlineLevelRow="0" outlineLevelCol="0"/>
  <cols>
    <col min="1" max="1" width="18.28515625" customWidth="true" style="9"/>
    <col min="2" max="2" width="19.7109375" customWidth="true" style="7"/>
    <col min="3" max="3" width="9.140625" customWidth="true" style="9"/>
    <col min="4" max="4" width="9.140625" customWidth="true" style="7"/>
    <col min="5" max="5" width="9.140625" customWidth="true" style="7"/>
    <col min="6" max="6" width="9.140625" customWidth="true" style="42"/>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32">
      <c r="A1" s="11"/>
      <c r="B1" s="12"/>
      <c r="C1" s="15"/>
      <c r="D1" s="12"/>
      <c r="E1" s="12"/>
      <c r="G1" s="33" t="s">
        <v>41</v>
      </c>
    </row>
    <row r="2" spans="1:32" customHeight="1" ht="48">
      <c r="A2" s="9" t="s">
        <v>42</v>
      </c>
      <c r="B2" s="2" t="s">
        <v>43</v>
      </c>
      <c r="F2" s="43">
        <f>SUM(AF6:AF35)</f>
        <v>4</v>
      </c>
      <c r="G2" s="49" t="str">
        <f>IF(B14&gt;6,"verouderd PTA",CONCATENATE("Dit is het programma van de huidige ",B6,B14," (cohort ",B7," - ",B9,")"))</f>
        <v>Dit is het programma van de huidige A4 (cohort 2020 - 2023)</v>
      </c>
      <c r="H2" s="49"/>
      <c r="I2" s="49"/>
      <c r="J2" s="49"/>
      <c r="K2" s="49"/>
      <c r="L2" s="49"/>
      <c r="M2" s="49"/>
      <c r="O2" s="25"/>
    </row>
    <row r="3" spans="1:32">
      <c r="A3" s="9" t="s">
        <v>44</v>
      </c>
      <c r="B3" s="4">
        <v>0</v>
      </c>
    </row>
    <row r="4" spans="1:32" customHeight="1" ht="30">
      <c r="A4" s="9" t="s">
        <v>45</v>
      </c>
      <c r="B4" s="2" t="s">
        <v>46</v>
      </c>
      <c r="C4" s="9" t="s">
        <v>47</v>
      </c>
      <c r="D4" s="2"/>
      <c r="G4" s="17" t="str">
        <f>CONCATENATE(B4," leerlaag ",B6,B15," (schooljaar ",B7," - ",B7+1,")")</f>
        <v>NE leerlaag A4 (schooljaar 2020 - 2021)</v>
      </c>
    </row>
    <row r="5" spans="1:32" customHeight="1" ht="34.5">
      <c r="A5" s="9" t="s">
        <v>48</v>
      </c>
      <c r="B5" s="2">
        <v>1</v>
      </c>
      <c r="D5" s="7" t="s">
        <v>49</v>
      </c>
      <c r="E5" s="21" t="s">
        <v>50</v>
      </c>
      <c r="G5" s="19" t="s">
        <v>1</v>
      </c>
      <c r="H5" s="20" t="s">
        <v>51</v>
      </c>
      <c r="I5" s="19" t="s">
        <v>52</v>
      </c>
      <c r="J5" s="19" t="s">
        <v>53</v>
      </c>
      <c r="K5" s="20" t="s">
        <v>54</v>
      </c>
      <c r="L5" s="19" t="s">
        <v>55</v>
      </c>
      <c r="M5" s="19" t="s">
        <v>56</v>
      </c>
      <c r="N5" s="19" t="s">
        <v>57</v>
      </c>
      <c r="O5" s="19" t="s">
        <v>58</v>
      </c>
      <c r="P5" s="20" t="s">
        <v>59</v>
      </c>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41" t="s">
        <v>60</v>
      </c>
    </row>
    <row r="6" spans="1:32" customHeight="1" ht="72">
      <c r="A6" s="9" t="s">
        <v>61</v>
      </c>
      <c r="B6" s="2" t="s">
        <v>111</v>
      </c>
      <c r="D6" s="2">
        <v>17</v>
      </c>
      <c r="E6" s="2"/>
      <c r="G6" s="27">
        <v>1</v>
      </c>
      <c r="H6" s="28" t="s">
        <v>112</v>
      </c>
      <c r="I6" s="45">
        <v>1</v>
      </c>
      <c r="J6" s="29" t="s">
        <v>19</v>
      </c>
      <c r="K6" s="30"/>
      <c r="L6" s="45">
        <v>50</v>
      </c>
      <c r="M6" s="27" t="s">
        <v>11</v>
      </c>
      <c r="N6" s="46"/>
      <c r="O6" s="31" t="s">
        <v>5</v>
      </c>
      <c r="P6" s="3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1</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1</v>
      </c>
    </row>
    <row r="7" spans="1:32" customHeight="1" ht="72">
      <c r="A7" s="9" t="s">
        <v>63</v>
      </c>
      <c r="B7" s="2">
        <v>2020</v>
      </c>
      <c r="D7" s="2">
        <v>18</v>
      </c>
      <c r="E7" s="2"/>
      <c r="G7" s="27">
        <v>1</v>
      </c>
      <c r="H7" s="28" t="s">
        <v>113</v>
      </c>
      <c r="I7" s="45">
        <v>2</v>
      </c>
      <c r="J7" s="29" t="s">
        <v>7</v>
      </c>
      <c r="K7" s="30" t="s">
        <v>73</v>
      </c>
      <c r="L7" s="45">
        <v>50</v>
      </c>
      <c r="M7" s="27" t="s">
        <v>11</v>
      </c>
      <c r="N7" s="46"/>
      <c r="O7" s="31" t="s">
        <v>5</v>
      </c>
      <c r="P7" s="3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64</v>
      </c>
      <c r="B8" s="2">
        <v>4</v>
      </c>
      <c r="D8" s="2">
        <v>19</v>
      </c>
      <c r="E8" s="2"/>
      <c r="G8" s="27">
        <v>2</v>
      </c>
      <c r="H8" s="28" t="s">
        <v>118</v>
      </c>
      <c r="I8" s="45">
        <v>2</v>
      </c>
      <c r="J8" s="29" t="s">
        <v>19</v>
      </c>
      <c r="K8" s="30"/>
      <c r="L8" s="45">
        <v>100</v>
      </c>
      <c r="M8" s="27" t="s">
        <v>11</v>
      </c>
      <c r="N8" s="46"/>
      <c r="O8" s="31" t="s">
        <v>5</v>
      </c>
      <c r="P8" s="3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1</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1</v>
      </c>
    </row>
    <row r="9" spans="1:32" customHeight="1" ht="72">
      <c r="A9" s="9" t="s">
        <v>65</v>
      </c>
      <c r="B9" s="4">
        <f>IF(B6="A",B7+3,IF(B6="H",B7+2,B7+1))</f>
        <v>2023</v>
      </c>
      <c r="D9" s="2">
        <v>20</v>
      </c>
      <c r="E9" s="2"/>
      <c r="G9" s="27">
        <v>3</v>
      </c>
      <c r="H9" s="28" t="s">
        <v>115</v>
      </c>
      <c r="I9" s="45">
        <v>2</v>
      </c>
      <c r="J9" s="29" t="s">
        <v>7</v>
      </c>
      <c r="K9" s="30"/>
      <c r="L9" s="45">
        <v>100</v>
      </c>
      <c r="M9" s="27" t="s">
        <v>11</v>
      </c>
      <c r="N9" s="46"/>
      <c r="O9" s="31" t="s">
        <v>5</v>
      </c>
      <c r="P9" s="3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66</v>
      </c>
      <c r="B10" s="6">
        <f>NOW()</f>
        <v>44364.591678241</v>
      </c>
      <c r="D10" s="2">
        <v>21</v>
      </c>
      <c r="E10" s="2"/>
      <c r="G10" s="27">
        <v>4</v>
      </c>
      <c r="H10" s="28" t="s">
        <v>98</v>
      </c>
      <c r="I10" s="45">
        <v>2</v>
      </c>
      <c r="J10" s="29" t="s">
        <v>10</v>
      </c>
      <c r="K10" s="30"/>
      <c r="L10" s="45">
        <v>50</v>
      </c>
      <c r="M10" s="27" t="s">
        <v>11</v>
      </c>
      <c r="N10" s="46"/>
      <c r="O10" s="31" t="s">
        <v>5</v>
      </c>
      <c r="P10" s="3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67</v>
      </c>
      <c r="B11" s="4">
        <f>IF(MONTH(NOW())&gt;7,YEAR(NOW()),YEAR(NOW())-1)</f>
        <v>2020</v>
      </c>
      <c r="D11" s="2">
        <v>22</v>
      </c>
      <c r="E11" s="2"/>
      <c r="G11" s="27">
        <v>4</v>
      </c>
      <c r="H11" s="28" t="s">
        <v>116</v>
      </c>
      <c r="I11" s="45">
        <v>2</v>
      </c>
      <c r="J11" s="29" t="s">
        <v>19</v>
      </c>
      <c r="K11" s="30" t="s">
        <v>117</v>
      </c>
      <c r="L11" s="45">
        <v>100</v>
      </c>
      <c r="M11" s="27" t="s">
        <v>8</v>
      </c>
      <c r="N11" s="46">
        <v>5</v>
      </c>
      <c r="O11" s="31" t="s">
        <v>11</v>
      </c>
      <c r="P11" s="32" t="s">
        <v>107</v>
      </c>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1</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1</v>
      </c>
    </row>
    <row r="12" spans="1:32">
      <c r="A12" s="9" t="s">
        <v>68</v>
      </c>
      <c r="B12" s="4" t="str">
        <f>CONCATENATE(B11," - ",B11+1)</f>
        <v>2020 - 2021</v>
      </c>
      <c r="R12" s="7"/>
      <c r="S12" s="7"/>
      <c r="T12" s="7"/>
      <c r="U12" s="7"/>
      <c r="V12" s="7"/>
      <c r="W12" s="7"/>
      <c r="X12" s="7"/>
      <c r="Y12" s="7"/>
      <c r="Z12" s="7"/>
      <c r="AA12" s="7"/>
      <c r="AB12" s="7"/>
      <c r="AC12" s="7"/>
      <c r="AD12" s="7"/>
      <c r="AE12" s="7"/>
    </row>
    <row r="13" spans="1:32">
      <c r="A13" s="9" t="s">
        <v>69</v>
      </c>
      <c r="B13" s="4">
        <f>B7-B11</f>
        <v>0</v>
      </c>
      <c r="C13" s="9" t="s">
        <v>47</v>
      </c>
      <c r="D13" s="2">
        <v>7</v>
      </c>
      <c r="G13" s="47" t="str">
        <f>CONCATENATE("Algemene opmerkingen bij het jaarprogramma van  ",G4)</f>
        <v>Algemene opmerkingen bij het jaarprogramma van  NE leerlaag A4 (schooljaar 2020 - 2021)</v>
      </c>
      <c r="H13" s="47"/>
      <c r="I13" s="47"/>
      <c r="J13" s="47"/>
      <c r="K13" s="47"/>
      <c r="L13" s="47"/>
      <c r="M13" s="47"/>
      <c r="R13" s="7"/>
      <c r="S13" s="7"/>
      <c r="T13" s="7"/>
      <c r="U13" s="7"/>
      <c r="V13" s="7"/>
      <c r="W13" s="7"/>
      <c r="X13" s="7"/>
      <c r="Y13" s="7"/>
      <c r="Z13" s="7"/>
      <c r="AA13" s="7"/>
      <c r="AB13" s="7"/>
      <c r="AC13" s="7"/>
      <c r="AD13" s="7"/>
      <c r="AE13" s="7"/>
    </row>
    <row r="14" spans="1:32" customHeight="1" ht="72">
      <c r="A14" s="9" t="s">
        <v>70</v>
      </c>
      <c r="B14" s="7">
        <f>B15+B11-B7</f>
        <v>4</v>
      </c>
      <c r="G14" s="48"/>
      <c r="H14" s="48"/>
      <c r="I14" s="48"/>
      <c r="J14" s="48"/>
      <c r="K14" s="48"/>
      <c r="L14" s="48"/>
      <c r="M14" s="48"/>
      <c r="R14" s="7"/>
      <c r="S14" s="7"/>
      <c r="T14" s="7"/>
      <c r="U14" s="7"/>
      <c r="V14" s="7"/>
      <c r="W14" s="7"/>
      <c r="X14" s="7"/>
      <c r="Y14" s="7"/>
      <c r="Z14" s="7"/>
      <c r="AA14" s="7"/>
      <c r="AB14" s="7"/>
      <c r="AC14" s="7"/>
      <c r="AD14" s="7"/>
      <c r="AE14" s="7"/>
    </row>
    <row r="15" spans="1:32">
      <c r="A15" s="9" t="s">
        <v>71</v>
      </c>
      <c r="B15" s="7">
        <f>IF(B6="M",3,4)</f>
        <v>4</v>
      </c>
      <c r="R15" s="7"/>
      <c r="S15" s="7"/>
      <c r="T15" s="7"/>
      <c r="U15" s="7"/>
      <c r="V15" s="7"/>
      <c r="W15" s="7"/>
      <c r="X15" s="7"/>
      <c r="Y15" s="7"/>
      <c r="Z15" s="7"/>
      <c r="AA15" s="7"/>
      <c r="AB15" s="7"/>
      <c r="AC15" s="7"/>
      <c r="AD15" s="7"/>
      <c r="AE15" s="7"/>
    </row>
    <row r="16" spans="1:32" customHeight="1" ht="30.75">
      <c r="C16" s="9" t="s">
        <v>47</v>
      </c>
      <c r="D16" s="2"/>
      <c r="G16" s="17" t="str">
        <f>CONCATENATE(B4," leerlaag ",B6,B15+1," (schooljaar ",B7+1," - ",B7+2,")")</f>
        <v>NE leerlaag A5 (schooljaar 2021 - 2022)</v>
      </c>
      <c r="R16" s="7"/>
      <c r="S16" s="7"/>
      <c r="T16" s="7"/>
      <c r="U16" s="7"/>
      <c r="V16" s="7"/>
      <c r="W16" s="7"/>
      <c r="X16" s="7"/>
      <c r="Y16" s="7"/>
      <c r="Z16" s="7"/>
      <c r="AA16" s="7"/>
      <c r="AB16" s="7"/>
      <c r="AC16" s="7"/>
      <c r="AD16" s="7"/>
      <c r="AE16" s="7"/>
    </row>
    <row r="17" spans="1:32" customHeight="1" ht="34.5">
      <c r="D17" s="7" t="s">
        <v>49</v>
      </c>
      <c r="E17" s="21" t="s">
        <v>50</v>
      </c>
      <c r="G17" s="19" t="s">
        <v>1</v>
      </c>
      <c r="H17" s="20" t="s">
        <v>51</v>
      </c>
      <c r="I17" s="19" t="s">
        <v>52</v>
      </c>
      <c r="J17" s="19" t="s">
        <v>53</v>
      </c>
      <c r="K17" s="20" t="s">
        <v>54</v>
      </c>
      <c r="L17" s="19" t="s">
        <v>55</v>
      </c>
      <c r="M17" s="19" t="s">
        <v>56</v>
      </c>
      <c r="N17" s="19" t="s">
        <v>57</v>
      </c>
      <c r="O17" s="19" t="s">
        <v>58</v>
      </c>
      <c r="P17" s="20" t="s">
        <v>59</v>
      </c>
      <c r="R17" s="7"/>
      <c r="S17" s="7"/>
      <c r="T17" s="7"/>
      <c r="U17" s="7"/>
      <c r="V17" s="7"/>
      <c r="W17" s="7"/>
      <c r="X17" s="7"/>
      <c r="Y17" s="7"/>
      <c r="Z17" s="7"/>
      <c r="AA17" s="7"/>
      <c r="AB17" s="7"/>
      <c r="AC17" s="7"/>
      <c r="AD17" s="7"/>
      <c r="AE17" s="7"/>
    </row>
    <row r="18" spans="1:32" customHeight="1" ht="72">
      <c r="D18" s="2">
        <v>579</v>
      </c>
      <c r="E18" s="2"/>
      <c r="G18" s="27">
        <v>1</v>
      </c>
      <c r="H18" s="28" t="s">
        <v>119</v>
      </c>
      <c r="I18" s="45">
        <v>2</v>
      </c>
      <c r="J18" s="29" t="s">
        <v>7</v>
      </c>
      <c r="K18" s="30"/>
      <c r="L18" s="45">
        <v>100</v>
      </c>
      <c r="M18" s="27" t="s">
        <v>11</v>
      </c>
      <c r="N18" s="46"/>
      <c r="O18" s="31" t="s">
        <v>5</v>
      </c>
      <c r="P18" s="3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580</v>
      </c>
      <c r="E19" s="2"/>
      <c r="G19" s="27">
        <v>2</v>
      </c>
      <c r="H19" s="28" t="s">
        <v>120</v>
      </c>
      <c r="I19" s="45">
        <v>2</v>
      </c>
      <c r="J19" s="29" t="s">
        <v>7</v>
      </c>
      <c r="K19" s="30" t="s">
        <v>73</v>
      </c>
      <c r="L19" s="45">
        <v>100</v>
      </c>
      <c r="M19" s="27" t="s">
        <v>11</v>
      </c>
      <c r="N19" s="46"/>
      <c r="O19" s="31" t="s">
        <v>5</v>
      </c>
      <c r="P19" s="3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581</v>
      </c>
      <c r="E20" s="2"/>
      <c r="G20" s="27">
        <v>2</v>
      </c>
      <c r="H20" s="28" t="s">
        <v>121</v>
      </c>
      <c r="I20" s="45">
        <v>2</v>
      </c>
      <c r="J20" s="29" t="s">
        <v>19</v>
      </c>
      <c r="K20" s="30"/>
      <c r="L20" s="45"/>
      <c r="M20" s="27" t="s">
        <v>11</v>
      </c>
      <c r="N20" s="46"/>
      <c r="O20" s="31" t="s">
        <v>5</v>
      </c>
      <c r="P20" s="3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582</v>
      </c>
      <c r="E21" s="2"/>
      <c r="G21" s="27">
        <v>3</v>
      </c>
      <c r="H21" s="28" t="s">
        <v>89</v>
      </c>
      <c r="I21" s="45">
        <v>2</v>
      </c>
      <c r="J21" s="29" t="s">
        <v>7</v>
      </c>
      <c r="K21" s="30" t="s">
        <v>73</v>
      </c>
      <c r="L21" s="45">
        <v>50</v>
      </c>
      <c r="M21" s="27" t="s">
        <v>11</v>
      </c>
      <c r="N21" s="46"/>
      <c r="O21" s="31" t="s">
        <v>5</v>
      </c>
      <c r="P21" s="3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583</v>
      </c>
      <c r="E22" s="2"/>
      <c r="G22" s="27">
        <v>4</v>
      </c>
      <c r="H22" s="28" t="s">
        <v>122</v>
      </c>
      <c r="I22" s="45">
        <v>2</v>
      </c>
      <c r="J22" s="29" t="s">
        <v>19</v>
      </c>
      <c r="K22" s="30" t="s">
        <v>104</v>
      </c>
      <c r="L22" s="45">
        <v>100</v>
      </c>
      <c r="M22" s="27" t="s">
        <v>8</v>
      </c>
      <c r="N22" s="46">
        <v>5</v>
      </c>
      <c r="O22" s="31" t="s">
        <v>11</v>
      </c>
      <c r="P22" s="32" t="s">
        <v>123</v>
      </c>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v>584</v>
      </c>
      <c r="E23" s="2"/>
      <c r="G23" s="27">
        <v>4</v>
      </c>
      <c r="H23" s="28" t="s">
        <v>124</v>
      </c>
      <c r="I23" s="45">
        <v>2</v>
      </c>
      <c r="J23" s="29" t="s">
        <v>10</v>
      </c>
      <c r="K23" s="30" t="s">
        <v>73</v>
      </c>
      <c r="L23" s="45">
        <v>50</v>
      </c>
      <c r="M23" s="27" t="s">
        <v>8</v>
      </c>
      <c r="N23" s="46">
        <v>10</v>
      </c>
      <c r="O23" s="31" t="s">
        <v>11</v>
      </c>
      <c r="P23" s="32" t="s">
        <v>107</v>
      </c>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R24" s="7"/>
      <c r="S24" s="7"/>
      <c r="T24" s="7"/>
      <c r="U24" s="7"/>
      <c r="V24" s="7"/>
      <c r="W24" s="7"/>
      <c r="X24" s="7"/>
      <c r="Y24" s="7"/>
      <c r="Z24" s="7"/>
      <c r="AA24" s="7"/>
      <c r="AB24" s="7"/>
      <c r="AC24" s="7"/>
      <c r="AD24" s="7"/>
      <c r="AE24" s="7"/>
    </row>
    <row r="25" spans="1:32">
      <c r="C25" s="9" t="s">
        <v>47</v>
      </c>
      <c r="D25" s="2">
        <v>8</v>
      </c>
      <c r="G25" s="47" t="str">
        <f>CONCATENATE("Algemene opmerkingen bij het jaarprogramma van  ",G16)</f>
        <v>Algemene opmerkingen bij het jaarprogramma van  NE leerlaag A5 (schooljaar 2021 - 2022)</v>
      </c>
      <c r="H25" s="47"/>
      <c r="I25" s="47"/>
      <c r="J25" s="47"/>
      <c r="K25" s="47"/>
      <c r="L25" s="47"/>
      <c r="M25" s="47"/>
      <c r="R25" s="7"/>
      <c r="S25" s="7"/>
      <c r="T25" s="7"/>
      <c r="U25" s="7"/>
      <c r="V25" s="7"/>
      <c r="W25" s="7"/>
      <c r="X25" s="7"/>
      <c r="Y25" s="7"/>
      <c r="Z25" s="7"/>
      <c r="AA25" s="7"/>
      <c r="AB25" s="7"/>
      <c r="AC25" s="7"/>
      <c r="AD25" s="7"/>
      <c r="AE25" s="7"/>
    </row>
    <row r="26" spans="1:32" customHeight="1" ht="72">
      <c r="G26" s="48"/>
      <c r="H26" s="48"/>
      <c r="I26" s="48"/>
      <c r="J26" s="48"/>
      <c r="K26" s="48"/>
      <c r="L26" s="48"/>
      <c r="M26" s="48"/>
      <c r="R26" s="7"/>
      <c r="S26" s="7"/>
      <c r="T26" s="7"/>
      <c r="U26" s="7"/>
      <c r="V26" s="7"/>
      <c r="W26" s="7"/>
      <c r="X26" s="7"/>
      <c r="Y26" s="7"/>
      <c r="Z26" s="7"/>
      <c r="AA26" s="7"/>
      <c r="AB26" s="7"/>
      <c r="AC26" s="7"/>
      <c r="AD26" s="7"/>
      <c r="AE26" s="7"/>
    </row>
    <row r="27" spans="1:32">
      <c r="R27" s="7"/>
      <c r="S27" s="7"/>
      <c r="T27" s="7"/>
      <c r="U27" s="7"/>
      <c r="V27" s="7"/>
      <c r="W27" s="7"/>
      <c r="X27" s="7"/>
      <c r="Y27" s="7"/>
      <c r="Z27" s="7"/>
      <c r="AA27" s="7"/>
      <c r="AB27" s="7"/>
      <c r="AC27" s="7"/>
      <c r="AD27" s="7"/>
      <c r="AE27" s="7"/>
    </row>
    <row r="28" spans="1:32" customHeight="1" ht="30.75">
      <c r="C28" s="9" t="s">
        <v>47</v>
      </c>
      <c r="D28" s="2"/>
      <c r="G28" s="17" t="str">
        <f>CONCATENATE(B4," leerlaag ",B6,B15+2," (schooljaar ",B7+2," - ",B9,")")</f>
        <v>NE leerlaag A6 (schooljaar 2022 - 2023)</v>
      </c>
      <c r="R28" s="7"/>
      <c r="S28" s="7"/>
      <c r="T28" s="7"/>
      <c r="U28" s="7"/>
      <c r="V28" s="7"/>
      <c r="W28" s="7"/>
      <c r="X28" s="7"/>
      <c r="Y28" s="7"/>
      <c r="Z28" s="7"/>
      <c r="AA28" s="7"/>
      <c r="AB28" s="7"/>
      <c r="AC28" s="7"/>
      <c r="AD28" s="7"/>
      <c r="AE28" s="7"/>
    </row>
    <row r="29" spans="1:32" customHeight="1" ht="34.5">
      <c r="D29" s="7" t="s">
        <v>49</v>
      </c>
      <c r="E29" s="21" t="s">
        <v>50</v>
      </c>
      <c r="G29" s="19" t="s">
        <v>1</v>
      </c>
      <c r="H29" s="20" t="s">
        <v>51</v>
      </c>
      <c r="I29" s="19" t="s">
        <v>52</v>
      </c>
      <c r="J29" s="19" t="s">
        <v>53</v>
      </c>
      <c r="K29" s="20" t="s">
        <v>54</v>
      </c>
      <c r="L29" s="19" t="s">
        <v>55</v>
      </c>
      <c r="M29" s="19" t="s">
        <v>56</v>
      </c>
      <c r="N29" s="19" t="s">
        <v>57</v>
      </c>
      <c r="O29" s="19" t="s">
        <v>58</v>
      </c>
      <c r="P29" s="20" t="s">
        <v>59</v>
      </c>
      <c r="R29" s="7"/>
      <c r="S29" s="7"/>
      <c r="T29" s="7"/>
      <c r="U29" s="7"/>
      <c r="V29" s="7"/>
      <c r="W29" s="7"/>
      <c r="X29" s="7"/>
      <c r="Y29" s="7"/>
      <c r="Z29" s="7"/>
      <c r="AA29" s="7"/>
      <c r="AB29" s="7"/>
      <c r="AC29" s="7"/>
      <c r="AD29" s="7"/>
      <c r="AE29" s="7"/>
    </row>
    <row r="30" spans="1:32" customHeight="1" ht="72">
      <c r="D30" s="2"/>
      <c r="E30" s="2"/>
      <c r="G30" s="27" t="s">
        <v>5</v>
      </c>
      <c r="H30" s="28"/>
      <c r="I30" s="45"/>
      <c r="J30" s="29" t="s">
        <v>5</v>
      </c>
      <c r="K30" s="30"/>
      <c r="L30" s="45"/>
      <c r="M30" s="27" t="s">
        <v>5</v>
      </c>
      <c r="N30" s="46"/>
      <c r="O30" s="31" t="s">
        <v>5</v>
      </c>
      <c r="P30" s="3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G31" s="27" t="s">
        <v>5</v>
      </c>
      <c r="H31" s="28"/>
      <c r="I31" s="45"/>
      <c r="J31" s="29" t="s">
        <v>5</v>
      </c>
      <c r="K31" s="30"/>
      <c r="L31" s="45"/>
      <c r="M31" s="27" t="s">
        <v>5</v>
      </c>
      <c r="N31" s="46"/>
      <c r="O31" s="31" t="s">
        <v>5</v>
      </c>
      <c r="P31" s="3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G32" s="27" t="s">
        <v>5</v>
      </c>
      <c r="H32" s="28"/>
      <c r="I32" s="45"/>
      <c r="J32" s="29" t="s">
        <v>5</v>
      </c>
      <c r="K32" s="30"/>
      <c r="L32" s="45"/>
      <c r="M32" s="27" t="s">
        <v>5</v>
      </c>
      <c r="N32" s="46"/>
      <c r="O32" s="31" t="s">
        <v>5</v>
      </c>
      <c r="P32" s="3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G33" s="27" t="s">
        <v>5</v>
      </c>
      <c r="H33" s="28"/>
      <c r="I33" s="45"/>
      <c r="J33" s="29" t="s">
        <v>5</v>
      </c>
      <c r="K33" s="30"/>
      <c r="L33" s="45"/>
      <c r="M33" s="27" t="s">
        <v>5</v>
      </c>
      <c r="N33" s="46"/>
      <c r="O33" s="31" t="s">
        <v>5</v>
      </c>
      <c r="P33" s="3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G34" s="27" t="s">
        <v>5</v>
      </c>
      <c r="H34" s="28"/>
      <c r="I34" s="45"/>
      <c r="J34" s="29" t="s">
        <v>5</v>
      </c>
      <c r="K34" s="30"/>
      <c r="L34" s="45"/>
      <c r="M34" s="27" t="s">
        <v>5</v>
      </c>
      <c r="N34" s="46"/>
      <c r="O34" s="31" t="s">
        <v>5</v>
      </c>
      <c r="P34" s="3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G35" s="27" t="s">
        <v>5</v>
      </c>
      <c r="H35" s="28"/>
      <c r="I35" s="45"/>
      <c r="J35" s="29" t="s">
        <v>5</v>
      </c>
      <c r="K35" s="30"/>
      <c r="L35" s="45"/>
      <c r="M35" s="27" t="s">
        <v>5</v>
      </c>
      <c r="N35" s="46"/>
      <c r="O35" s="31" t="s">
        <v>5</v>
      </c>
      <c r="P35" s="3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7" spans="1:32">
      <c r="C37" s="9" t="s">
        <v>47</v>
      </c>
      <c r="D37" s="2">
        <v>9</v>
      </c>
      <c r="G37" s="47" t="str">
        <f>CONCATENATE("Algemene opmerkingen bij het jaarprogramma van  ",G28)</f>
        <v>Algemene opmerkingen bij het jaarprogramma van  NE leerlaag A6 (schooljaar 2022 - 2023)</v>
      </c>
      <c r="H37" s="47"/>
      <c r="I37" s="47"/>
      <c r="J37" s="47"/>
      <c r="K37" s="47"/>
      <c r="L37" s="47"/>
      <c r="M37" s="47"/>
    </row>
    <row r="38" spans="1:32" customHeight="1" ht="72">
      <c r="G38" s="48"/>
      <c r="H38" s="48"/>
      <c r="I38" s="48"/>
      <c r="J38" s="48"/>
      <c r="K38" s="48"/>
      <c r="L38" s="48"/>
      <c r="M38" s="4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instellingen</vt:lpstr>
      <vt:lpstr>instructie</vt:lpstr>
      <vt:lpstr>M 2020</vt:lpstr>
      <vt:lpstr>M 2019</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2021-06-16T16:09:02+00:00</dcterms:modified>
  <dc:title>xlsx-pta-generator</dc:title>
  <dc:description>Dit bestand is eigendom van CSG Augustinus Groningen</dc:description>
  <dc:subject>acomt pta cohorten</dc:subject>
  <cp:keywords>acomt pta cohorten</cp:keywords>
  <cp:category>internal usage only</cp:category>
</cp:coreProperties>
</file>