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<sst xmlns="http://schemas.openxmlformats.org/spreadsheetml/2006/main" uniqueCount="106">
  <si>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</si>
  <si>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</si>
  <si>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</si>
  <si>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</si>
  <si>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</si>
  <si>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</si>
  <si>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</si>
  <si>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</si>
  <si>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</si>
  <si>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</si>
  <si>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</si>
  <si>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</si>
  <si>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</si>
  <si>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</si>
  <si>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</si>
  <si>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</si>
  <si>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</si>
  <si>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</si>
  <si>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</si>
  <si>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</si>
  <si>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</si>
  <si>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</si>
  <si>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</si>
  <si>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</si>
  <si>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</si>
  <si>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</si>
  <si>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</si>
  <si>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</si>
  <si>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</si>
  <si>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</si>
  <si>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</si>
  <si>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</si>
  <si>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</si>
  <si>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</si>
  <si>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</si>
  <si>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</si>
  <si>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</si>
  <si>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</si>
  <si>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</si>
  <si>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</si>
  <si>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</si>
  <si>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</si>
  <si>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</si>
  <si>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</si>
  <si>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</si>
  <si>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</si>
  <si>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</si>
  <si>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</si>
  <si>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</si>
  <si>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</si>
  <si>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</si>
  <si>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</si>
  <si>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</si>
  <si>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</si>
  <si>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</si>
  <si>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</si>
  <si>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</si>
  <si>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</si>
  <si>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</si>
  <si>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</si>
  <si>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H1 Scheiden en reageren</t>
  </si>
  <si>
    <t>startJaar</t>
  </si>
  <si>
    <t>H2 en 3 Bouwstenen van stoffen, stoffen en reacties, met basiskennis uit de vorige hoofdstukken</t>
  </si>
  <si>
    <t>cid</t>
  </si>
  <si>
    <t>Schriftelijk rekenen aan reacties</t>
  </si>
  <si>
    <t>eindJaar</t>
  </si>
  <si>
    <t>Proefwerk H4 Moleculaire stoffen, met basiskennis uit de vorige hoofdstukken</t>
  </si>
  <si>
    <t>vandaag</t>
  </si>
  <si>
    <t xml:space="preserve">Een scheikundig onderzoek, zouten en zoutoplossingen. H1, H2, H3, H5 </t>
  </si>
  <si>
    <t>A, D2</t>
  </si>
  <si>
    <t>huidigStartjaar</t>
  </si>
  <si>
    <t>Proefwerk H6 koolstofchemie</t>
  </si>
  <si>
    <t>huidigSchooljaar</t>
  </si>
  <si>
    <t>positiePTA</t>
  </si>
  <si>
    <t>groep</t>
  </si>
  <si>
    <t>mavo?</t>
  </si>
  <si>
    <t>De BINAS HAVO/VWO is bij alle schriftelijke toetsen een toegestaan hulpmiddel, tenzij anders vermeld bij de toets.</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</si>
  <si>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</si>
  <si>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</si>
  <si>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</si>
  <si>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</si>
  <si>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</si>
  <si>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</si>
  <si>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</si>
  <si>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</si>
  <si>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</si>
  <si>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</si>
  <si>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</si>
  <si>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</si>
  <si>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</si>
  <si>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</si>
  <si>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</si>
  <si>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Duurzaamheidheid, zuren</t>
  </si>
  <si>
    <t>A, C9, E3, F4, F5, G4, G5</t>
  </si>
  <si>
    <t>H8, H9, H11 - Zzuren, basen, redoxreacties</t>
  </si>
  <si>
    <t>C9, C10, D2, E3, F4</t>
  </si>
  <si>
    <t>H10, H12 - Analyse, molecuulbouw</t>
  </si>
  <si>
    <t>C6, C7, C8, D4, E5</t>
  </si>
  <si>
    <t>H13 en H14 - Kunststoffen, nieuwe materialen</t>
  </si>
  <si>
    <t>Onderzoek</t>
  </si>
  <si>
    <t>A, D2, E4, E5, F4, F5, G4</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</si>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</sst>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H4 (schooljaar 2021 - 2022)</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889</v>
      </c>
      <c r="E6" s="2"/>
      <c r="F6" s="37"/>
      <c r="G6" s="23">
        <v>1</v>
      </c>
      <c r="H6" s="24" t="s">
        <v>60</v>
      </c>
      <c r="I6" s="23">
        <v>2</v>
      </c>
      <c r="J6" s="25" t="s">
        <v>7</v>
      </c>
      <c r="K6" s="26"/>
      <c r="L6" s="23">
        <v>100</v>
      </c>
      <c r="M6" s="23" t="s">
        <v>11</v>
      </c>
      <c r="N6" s="27"/>
      <c r="O6" s="27">
        <v>0</v>
      </c>
      <c r="P6" s="28"/>
      <c r="Q6" s="37"/>
    </row>
    <row r="7" spans="1:17" customHeight="1" ht="72">
      <c r="A7" s="9" t="s">
        <v>61</v>
      </c>
      <c r="B7" s="2">
        <v>2021</v>
      </c>
      <c r="D7" s="2">
        <v>890</v>
      </c>
      <c r="E7" s="2"/>
      <c r="F7" s="37"/>
      <c r="G7" s="23">
        <v>2</v>
      </c>
      <c r="H7" s="24" t="s">
        <v>62</v>
      </c>
      <c r="I7" s="23">
        <v>2</v>
      </c>
      <c r="J7" s="25" t="s">
        <v>7</v>
      </c>
      <c r="K7" s="26"/>
      <c r="L7" s="23">
        <v>100</v>
      </c>
      <c r="M7" s="23" t="s">
        <v>11</v>
      </c>
      <c r="N7" s="27"/>
      <c r="O7" s="27">
        <v>0</v>
      </c>
      <c r="P7" s="28"/>
      <c r="Q7" s="37"/>
    </row>
    <row r="8" spans="1:17" customHeight="1" ht="72">
      <c r="A8" s="9" t="s">
        <v>63</v>
      </c>
      <c r="B8" s="2">
        <v>230</v>
      </c>
      <c r="D8" s="2">
        <v>891</v>
      </c>
      <c r="E8" s="2"/>
      <c r="F8" s="37"/>
      <c r="G8" s="23">
        <v>3</v>
      </c>
      <c r="H8" s="24" t="s">
        <v>64</v>
      </c>
      <c r="I8" s="23">
        <v>1</v>
      </c>
      <c r="J8" s="25" t="s">
        <v>7</v>
      </c>
      <c r="K8" s="26"/>
      <c r="L8" s="23">
        <v>50</v>
      </c>
      <c r="M8" s="23" t="s">
        <v>11</v>
      </c>
      <c r="N8" s="27"/>
      <c r="O8" s="27">
        <v>0</v>
      </c>
      <c r="P8" s="28"/>
      <c r="Q8" s="37"/>
    </row>
    <row r="9" spans="1:17" customHeight="1" ht="72">
      <c r="A9" s="9" t="s">
        <v>65</v>
      </c>
      <c r="B9" s="4">
        <f>IF(B6="A",B7+3,IF(B6="H",B7+2,B7+1))</f>
        <v>2023</v>
      </c>
      <c r="D9" s="2">
        <v>892</v>
      </c>
      <c r="E9" s="2"/>
      <c r="F9" s="37"/>
      <c r="G9" s="23">
        <v>3</v>
      </c>
      <c r="H9" s="24" t="s">
        <v>66</v>
      </c>
      <c r="I9" s="23">
        <v>2</v>
      </c>
      <c r="J9" s="25" t="s">
        <v>7</v>
      </c>
      <c r="K9" s="26"/>
      <c r="L9" s="23">
        <v>100</v>
      </c>
      <c r="M9" s="23" t="s">
        <v>11</v>
      </c>
      <c r="N9" s="27"/>
      <c r="O9" s="27">
        <v>0</v>
      </c>
      <c r="P9" s="28"/>
      <c r="Q9" s="37"/>
    </row>
    <row r="10" spans="1:17" customHeight="1" ht="72">
      <c r="A10" s="9" t="s">
        <v>67</v>
      </c>
      <c r="B10" s="6">
        <f>NOW()</f>
        <v>44342.62974537</v>
      </c>
      <c r="D10" s="2">
        <v>893</v>
      </c>
      <c r="E10" s="2"/>
      <c r="F10" s="37"/>
      <c r="G10" s="23">
        <v>4</v>
      </c>
      <c r="H10" s="24" t="s">
        <v>68</v>
      </c>
      <c r="I10" s="23">
        <v>2</v>
      </c>
      <c r="J10" s="25" t="s">
        <v>19</v>
      </c>
      <c r="K10" s="26"/>
      <c r="L10" s="23"/>
      <c r="M10" s="23" t="s">
        <v>8</v>
      </c>
      <c r="N10" s="27">
        <v>1</v>
      </c>
      <c r="O10" s="27" t="s">
        <v>11</v>
      </c>
      <c r="P10" s="28" t="s">
        <v>69</v>
      </c>
      <c r="Q10" s="37"/>
    </row>
    <row r="11" spans="1:17" customHeight="1" ht="72">
      <c r="A11" s="9" t="s">
        <v>70</v>
      </c>
      <c r="B11" s="4">
        <f>IF(MONTH(NOW())&gt;7,YEAR(NOW()),YEAR(NOW())-1)</f>
        <v>2020</v>
      </c>
      <c r="D11" s="2">
        <v>894</v>
      </c>
      <c r="E11" s="2"/>
      <c r="F11" s="37"/>
      <c r="G11" s="23">
        <v>4</v>
      </c>
      <c r="H11" s="24" t="s">
        <v>71</v>
      </c>
      <c r="I11" s="23">
        <v>2</v>
      </c>
      <c r="J11" s="25" t="s">
        <v>7</v>
      </c>
      <c r="K11" s="26"/>
      <c r="L11" s="23">
        <v>100</v>
      </c>
      <c r="M11" s="23" t="s">
        <v>11</v>
      </c>
      <c r="N11" s="27"/>
      <c r="O11" s="27">
        <v>0</v>
      </c>
      <c r="P11" s="28"/>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1</v>
      </c>
      <c r="C13" s="9" t="s">
        <v>45</v>
      </c>
      <c r="D13" s="2">
        <v>565</v>
      </c>
      <c r="F13" s="37"/>
      <c r="G13" s="44" t="str">
        <f>CONCATENATE("Algemene opmerkingen bij het jaarprogramma van  ",G4)</f>
        <v>Algemene opmerkingen bij het jaarprogramma van  SK leerlaag H4 (schooljaar 2021 - 2022)</v>
      </c>
      <c r="H13" s="44"/>
      <c r="I13" s="44"/>
      <c r="J13" s="44"/>
      <c r="K13" s="44"/>
      <c r="L13" s="44"/>
      <c r="M13" s="44"/>
      <c r="N13" s="40"/>
      <c r="O13" s="40"/>
      <c r="P13" s="37"/>
      <c r="Q13" s="37"/>
    </row>
    <row r="14" spans="1:17" customHeight="1" ht="72">
      <c r="A14" s="9" t="s">
        <v>74</v>
      </c>
      <c r="B14" s="7">
        <f>B15+B11-B7</f>
        <v>3</v>
      </c>
      <c r="F14" s="37"/>
      <c r="G14" s="29"/>
      <c r="H14" s="29"/>
      <c r="I14" s="29"/>
      <c r="J14" s="29"/>
      <c r="K14" s="29"/>
      <c r="L14" s="29"/>
      <c r="M14" s="29"/>
      <c r="N14" s="53"/>
      <c r="O14" s="53"/>
      <c r="P14" s="54"/>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566</v>
      </c>
      <c r="F25" s="37"/>
      <c r="G25" s="44" t="str">
        <f>CONCATENATE("Algemene opmerkingen bij het jaarprogramma van  ",G16)</f>
        <v>Algemene opmerkingen bij het jaarprogramma van  SK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SK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SK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H4 (schooljaar 2020 - 2021)</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233</v>
      </c>
      <c r="E6" s="2"/>
      <c r="F6" s="37"/>
      <c r="G6" s="43">
        <v>1</v>
      </c>
      <c r="H6" s="47" t="s">
        <v>60</v>
      </c>
      <c r="I6" s="43">
        <v>2</v>
      </c>
      <c r="J6" s="48" t="s">
        <v>7</v>
      </c>
      <c r="K6" s="49"/>
      <c r="L6" s="43">
        <v>100</v>
      </c>
      <c r="M6" s="43" t="s">
        <v>11</v>
      </c>
      <c r="N6" s="50"/>
      <c r="O6" s="50">
        <v>0</v>
      </c>
      <c r="P6" s="52"/>
      <c r="Q6" s="37"/>
    </row>
    <row r="7" spans="1:17" customHeight="1" ht="72">
      <c r="A7" s="9" t="s">
        <v>61</v>
      </c>
      <c r="B7" s="2">
        <v>2020</v>
      </c>
      <c r="D7" s="2">
        <v>234</v>
      </c>
      <c r="E7" s="2"/>
      <c r="F7" s="37"/>
      <c r="G7" s="43">
        <v>2</v>
      </c>
      <c r="H7" s="47" t="s">
        <v>62</v>
      </c>
      <c r="I7" s="43">
        <v>2</v>
      </c>
      <c r="J7" s="48" t="s">
        <v>7</v>
      </c>
      <c r="K7" s="49"/>
      <c r="L7" s="43">
        <v>100</v>
      </c>
      <c r="M7" s="43" t="s">
        <v>11</v>
      </c>
      <c r="N7" s="50"/>
      <c r="O7" s="50">
        <v>0</v>
      </c>
      <c r="P7" s="52"/>
      <c r="Q7" s="37"/>
    </row>
    <row r="8" spans="1:17" customHeight="1" ht="72">
      <c r="A8" s="9" t="s">
        <v>63</v>
      </c>
      <c r="B8" s="2">
        <v>68</v>
      </c>
      <c r="D8" s="2">
        <v>235</v>
      </c>
      <c r="E8" s="2"/>
      <c r="F8" s="37"/>
      <c r="G8" s="43">
        <v>3</v>
      </c>
      <c r="H8" s="47" t="s">
        <v>64</v>
      </c>
      <c r="I8" s="43">
        <v>1</v>
      </c>
      <c r="J8" s="48" t="s">
        <v>7</v>
      </c>
      <c r="K8" s="49"/>
      <c r="L8" s="43">
        <v>50</v>
      </c>
      <c r="M8" s="43" t="s">
        <v>11</v>
      </c>
      <c r="N8" s="50"/>
      <c r="O8" s="50">
        <v>0</v>
      </c>
      <c r="P8" s="52"/>
      <c r="Q8" s="37"/>
    </row>
    <row r="9" spans="1:17" customHeight="1" ht="72">
      <c r="A9" s="9" t="s">
        <v>65</v>
      </c>
      <c r="B9" s="4">
        <f>IF(B6="A",B7+3,IF(B6="H",B7+2,B7+1))</f>
        <v>2022</v>
      </c>
      <c r="D9" s="2">
        <v>236</v>
      </c>
      <c r="E9" s="2"/>
      <c r="F9" s="37"/>
      <c r="G9" s="43">
        <v>3</v>
      </c>
      <c r="H9" s="47" t="s">
        <v>66</v>
      </c>
      <c r="I9" s="43">
        <v>2</v>
      </c>
      <c r="J9" s="48" t="s">
        <v>7</v>
      </c>
      <c r="K9" s="49"/>
      <c r="L9" s="43">
        <v>100</v>
      </c>
      <c r="M9" s="43" t="s">
        <v>11</v>
      </c>
      <c r="N9" s="50"/>
      <c r="O9" s="50">
        <v>0</v>
      </c>
      <c r="P9" s="52"/>
      <c r="Q9" s="37"/>
    </row>
    <row r="10" spans="1:17" customHeight="1" ht="72">
      <c r="A10" s="9" t="s">
        <v>67</v>
      </c>
      <c r="B10" s="6">
        <f>NOW()</f>
        <v>44342.62974537</v>
      </c>
      <c r="D10" s="2">
        <v>237</v>
      </c>
      <c r="E10" s="2"/>
      <c r="F10" s="37"/>
      <c r="G10" s="43">
        <v>4</v>
      </c>
      <c r="H10" s="47" t="s">
        <v>68</v>
      </c>
      <c r="I10" s="43">
        <v>2</v>
      </c>
      <c r="J10" s="48" t="s">
        <v>19</v>
      </c>
      <c r="K10" s="49"/>
      <c r="L10" s="43"/>
      <c r="M10" s="43" t="s">
        <v>8</v>
      </c>
      <c r="N10" s="50">
        <v>1</v>
      </c>
      <c r="O10" s="50" t="s">
        <v>11</v>
      </c>
      <c r="P10" s="52" t="s">
        <v>69</v>
      </c>
      <c r="Q10" s="37"/>
    </row>
    <row r="11" spans="1:17" customHeight="1" ht="72">
      <c r="A11" s="9" t="s">
        <v>70</v>
      </c>
      <c r="B11" s="4">
        <f>IF(MONTH(NOW())&gt;7,YEAR(NOW()),YEAR(NOW())-1)</f>
        <v>2020</v>
      </c>
      <c r="D11" s="2">
        <v>238</v>
      </c>
      <c r="E11" s="2"/>
      <c r="F11" s="37"/>
      <c r="G11" s="43">
        <v>4</v>
      </c>
      <c r="H11" s="47" t="s">
        <v>71</v>
      </c>
      <c r="I11" s="43">
        <v>2</v>
      </c>
      <c r="J11" s="48" t="s">
        <v>7</v>
      </c>
      <c r="K11" s="49"/>
      <c r="L11" s="43">
        <v>100</v>
      </c>
      <c r="M11" s="43" t="s">
        <v>11</v>
      </c>
      <c r="N11" s="50"/>
      <c r="O11" s="50">
        <v>0</v>
      </c>
      <c r="P11" s="52"/>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0</v>
      </c>
      <c r="C13" s="9" t="s">
        <v>45</v>
      </c>
      <c r="D13" s="2">
        <v>168</v>
      </c>
      <c r="F13" s="37"/>
      <c r="G13" s="44" t="str">
        <f>CONCATENATE("Algemene opmerkingen bij het jaarprogramma van  ",G4)</f>
        <v>Algemene opmerkingen bij het jaarprogramma van  SK leerlaag H4 (schooljaar 2020 - 2021)</v>
      </c>
      <c r="H13" s="44"/>
      <c r="I13" s="44"/>
      <c r="J13" s="44"/>
      <c r="K13" s="44"/>
      <c r="L13" s="44"/>
      <c r="M13" s="44"/>
      <c r="N13" s="40"/>
      <c r="O13" s="40"/>
      <c r="P13" s="37"/>
      <c r="Q13" s="37"/>
    </row>
    <row r="14" spans="1:17" customHeight="1" ht="72">
      <c r="A14" s="9" t="s">
        <v>74</v>
      </c>
      <c r="B14" s="7">
        <f>B15+B11-B7</f>
        <v>4</v>
      </c>
      <c r="F14" s="37"/>
      <c r="G14" s="45" t="s">
        <v>76</v>
      </c>
      <c r="H14" s="45"/>
      <c r="I14" s="45"/>
      <c r="J14" s="45"/>
      <c r="K14" s="45"/>
      <c r="L14" s="45"/>
      <c r="M14" s="45"/>
      <c r="N14" s="40"/>
      <c r="O14" s="40"/>
      <c r="P14" s="37"/>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885</v>
      </c>
      <c r="E18" s="2"/>
      <c r="F18" s="37"/>
      <c r="G18" s="23">
        <v>1</v>
      </c>
      <c r="H18" s="24" t="s">
        <v>77</v>
      </c>
      <c r="I18" s="23"/>
      <c r="J18" s="25" t="s">
        <v>7</v>
      </c>
      <c r="K18" s="26"/>
      <c r="L18" s="23">
        <v>100</v>
      </c>
      <c r="M18" s="23" t="s">
        <v>8</v>
      </c>
      <c r="N18" s="27">
        <v>2</v>
      </c>
      <c r="O18" s="27" t="s">
        <v>8</v>
      </c>
      <c r="P18" s="28" t="s">
        <v>78</v>
      </c>
      <c r="Q18" s="37"/>
    </row>
    <row r="19" spans="1:17" customHeight="1" ht="72">
      <c r="D19" s="2">
        <v>886</v>
      </c>
      <c r="E19" s="2"/>
      <c r="F19" s="37"/>
      <c r="G19" s="23">
        <v>2</v>
      </c>
      <c r="H19" s="24" t="s">
        <v>79</v>
      </c>
      <c r="I19" s="23"/>
      <c r="J19" s="25" t="s">
        <v>7</v>
      </c>
      <c r="K19" s="26"/>
      <c r="L19" s="23">
        <v>100</v>
      </c>
      <c r="M19" s="23" t="s">
        <v>8</v>
      </c>
      <c r="N19" s="27">
        <v>2</v>
      </c>
      <c r="O19" s="27" t="s">
        <v>8</v>
      </c>
      <c r="P19" s="28" t="s">
        <v>80</v>
      </c>
      <c r="Q19" s="37"/>
    </row>
    <row r="20" spans="1:17" customHeight="1" ht="72">
      <c r="D20" s="2">
        <v>887</v>
      </c>
      <c r="E20" s="2"/>
      <c r="F20" s="37"/>
      <c r="G20" s="23">
        <v>3</v>
      </c>
      <c r="H20" s="24" t="s">
        <v>81</v>
      </c>
      <c r="I20" s="23"/>
      <c r="J20" s="25" t="s">
        <v>7</v>
      </c>
      <c r="K20" s="26"/>
      <c r="L20" s="23">
        <v>100</v>
      </c>
      <c r="M20" s="23" t="s">
        <v>8</v>
      </c>
      <c r="N20" s="27">
        <v>2</v>
      </c>
      <c r="O20" s="27" t="s">
        <v>8</v>
      </c>
      <c r="P20" s="28" t="s">
        <v>82</v>
      </c>
      <c r="Q20" s="37"/>
    </row>
    <row r="21" spans="1:17" customHeight="1" ht="72">
      <c r="D21" s="2">
        <v>888</v>
      </c>
      <c r="E21" s="2"/>
      <c r="F21" s="37"/>
      <c r="G21" s="23">
        <v>0</v>
      </c>
      <c r="H21" s="24" t="s">
        <v>83</v>
      </c>
      <c r="I21" s="23"/>
      <c r="J21" s="25" t="s">
        <v>19</v>
      </c>
      <c r="K21" s="26"/>
      <c r="L21" s="23"/>
      <c r="M21" s="23" t="s">
        <v>8</v>
      </c>
      <c r="N21" s="27">
        <v>1</v>
      </c>
      <c r="O21" s="27" t="s">
        <v>11</v>
      </c>
      <c r="P21" s="28" t="s">
        <v>69</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169</v>
      </c>
      <c r="F25" s="37"/>
      <c r="G25" s="44" t="str">
        <f>CONCATENATE("Algemene opmerkingen bij het jaarprogramma van  ",G16)</f>
        <v>Algemene opmerkingen bij het jaarprogramma van  SK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SK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SK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H4 (schooljaar 2019 - 2020)</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63</v>
      </c>
      <c r="B8" s="2">
        <v>69</v>
      </c>
      <c r="D8" s="2"/>
      <c r="E8" s="2"/>
      <c r="F8" s="37"/>
      <c r="G8" s="43" t="s">
        <v>5</v>
      </c>
      <c r="H8" s="47"/>
      <c r="I8" s="43"/>
      <c r="J8" s="48" t="s">
        <v>5</v>
      </c>
      <c r="K8" s="49"/>
      <c r="L8" s="43"/>
      <c r="M8" s="43" t="s">
        <v>5</v>
      </c>
      <c r="N8" s="50"/>
      <c r="O8" s="50" t="s">
        <v>5</v>
      </c>
      <c r="P8" s="52"/>
      <c r="Q8" s="37"/>
    </row>
    <row r="9" spans="1:17" customHeight="1" ht="72">
      <c r="A9" s="9" t="s">
        <v>65</v>
      </c>
      <c r="B9" s="4">
        <f>IF(B6="A",B7+3,IF(B6="H",B7+2,B7+1))</f>
        <v>2021</v>
      </c>
      <c r="D9" s="2"/>
      <c r="E9" s="2"/>
      <c r="F9" s="37"/>
      <c r="G9" s="43" t="s">
        <v>5</v>
      </c>
      <c r="H9" s="47"/>
      <c r="I9" s="43"/>
      <c r="J9" s="48" t="s">
        <v>5</v>
      </c>
      <c r="K9" s="49"/>
      <c r="L9" s="43"/>
      <c r="M9" s="43" t="s">
        <v>5</v>
      </c>
      <c r="N9" s="50"/>
      <c r="O9" s="50" t="s">
        <v>5</v>
      </c>
      <c r="P9" s="52"/>
      <c r="Q9" s="37"/>
    </row>
    <row r="10" spans="1:17" customHeight="1" ht="72">
      <c r="A10" s="9" t="s">
        <v>67</v>
      </c>
      <c r="B10" s="6">
        <f>NOW()</f>
        <v>44342.62974537</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-1</v>
      </c>
      <c r="C13" s="9" t="s">
        <v>45</v>
      </c>
      <c r="D13" s="2">
        <v>170</v>
      </c>
      <c r="F13" s="37"/>
      <c r="G13" s="44" t="str">
        <f>CONCATENATE("Algemene opmerkingen bij het jaarprogramma van  ",G4)</f>
        <v>Algemene opmerkingen bij het jaarprogramma van  SK leerlaag H4 (schooljaar 2019 - 2020)</v>
      </c>
      <c r="H13" s="44"/>
      <c r="I13" s="44"/>
      <c r="J13" s="44"/>
      <c r="K13" s="44"/>
      <c r="L13" s="44"/>
      <c r="M13" s="44"/>
      <c r="N13" s="40"/>
      <c r="O13" s="40"/>
      <c r="P13" s="37"/>
      <c r="Q13" s="37"/>
    </row>
    <row r="14" spans="1:17" customHeight="1" ht="72">
      <c r="A14" s="9" t="s">
        <v>74</v>
      </c>
      <c r="B14" s="7">
        <f>B15+B11-B7</f>
        <v>5</v>
      </c>
      <c r="F14" s="37"/>
      <c r="G14" s="45"/>
      <c r="H14" s="45"/>
      <c r="I14" s="45"/>
      <c r="J14" s="45"/>
      <c r="K14" s="45"/>
      <c r="L14" s="45"/>
      <c r="M14" s="45"/>
      <c r="N14" s="40"/>
      <c r="O14" s="40"/>
      <c r="P14" s="37"/>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239</v>
      </c>
      <c r="E18" s="2"/>
      <c r="F18" s="37"/>
      <c r="G18" s="43">
        <v>1</v>
      </c>
      <c r="H18" s="47" t="s">
        <v>77</v>
      </c>
      <c r="I18" s="43"/>
      <c r="J18" s="48" t="s">
        <v>7</v>
      </c>
      <c r="K18" s="49"/>
      <c r="L18" s="43">
        <v>100</v>
      </c>
      <c r="M18" s="43" t="s">
        <v>8</v>
      </c>
      <c r="N18" s="50">
        <v>2</v>
      </c>
      <c r="O18" s="50" t="s">
        <v>8</v>
      </c>
      <c r="P18" s="52" t="s">
        <v>78</v>
      </c>
      <c r="Q18" s="37"/>
    </row>
    <row r="19" spans="1:17" customHeight="1" ht="72">
      <c r="D19" s="2">
        <v>240</v>
      </c>
      <c r="E19" s="2"/>
      <c r="F19" s="37"/>
      <c r="G19" s="43">
        <v>2</v>
      </c>
      <c r="H19" s="47" t="s">
        <v>79</v>
      </c>
      <c r="I19" s="43"/>
      <c r="J19" s="48" t="s">
        <v>7</v>
      </c>
      <c r="K19" s="49"/>
      <c r="L19" s="43">
        <v>100</v>
      </c>
      <c r="M19" s="43" t="s">
        <v>8</v>
      </c>
      <c r="N19" s="50">
        <v>2</v>
      </c>
      <c r="O19" s="50" t="s">
        <v>8</v>
      </c>
      <c r="P19" s="52" t="s">
        <v>80</v>
      </c>
      <c r="Q19" s="37"/>
    </row>
    <row r="20" spans="1:17" customHeight="1" ht="72">
      <c r="D20" s="2">
        <v>241</v>
      </c>
      <c r="E20" s="2"/>
      <c r="F20" s="37"/>
      <c r="G20" s="43">
        <v>3</v>
      </c>
      <c r="H20" s="47" t="s">
        <v>81</v>
      </c>
      <c r="I20" s="43"/>
      <c r="J20" s="48" t="s">
        <v>7</v>
      </c>
      <c r="K20" s="49"/>
      <c r="L20" s="43">
        <v>100</v>
      </c>
      <c r="M20" s="43" t="s">
        <v>8</v>
      </c>
      <c r="N20" s="50">
        <v>2</v>
      </c>
      <c r="O20" s="50" t="s">
        <v>8</v>
      </c>
      <c r="P20" s="52" t="s">
        <v>82</v>
      </c>
      <c r="Q20" s="37"/>
    </row>
    <row r="21" spans="1:17" customHeight="1" ht="72">
      <c r="D21" s="2">
        <v>242</v>
      </c>
      <c r="E21" s="2"/>
      <c r="F21" s="37"/>
      <c r="G21" s="43">
        <v>0</v>
      </c>
      <c r="H21" s="47" t="s">
        <v>83</v>
      </c>
      <c r="I21" s="43"/>
      <c r="J21" s="48" t="s">
        <v>19</v>
      </c>
      <c r="K21" s="49"/>
      <c r="L21" s="43"/>
      <c r="M21" s="43" t="s">
        <v>8</v>
      </c>
      <c r="N21" s="50">
        <v>1</v>
      </c>
      <c r="O21" s="50" t="s">
        <v>11</v>
      </c>
      <c r="P21" s="52" t="s">
        <v>69</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171</v>
      </c>
      <c r="F25" s="37"/>
      <c r="G25" s="44" t="str">
        <f>CONCATENATE("Algemene opmerkingen bij het jaarprogramma van  ",G16)</f>
        <v>Algemene opmerkingen bij het jaarprogramma van  SK leerlaag H5 (schooljaar 2020 - 2021)</v>
      </c>
      <c r="H25" s="44"/>
      <c r="I25" s="44"/>
      <c r="J25" s="44"/>
      <c r="K25" s="44"/>
      <c r="L25" s="44"/>
      <c r="M25" s="44"/>
      <c r="N25" s="40"/>
      <c r="O25" s="40"/>
      <c r="P25" s="37"/>
      <c r="Q25" s="37"/>
    </row>
    <row r="26" spans="1:17" customHeight="1" ht="72">
      <c r="F26" s="37"/>
      <c r="G26" s="45" t="s">
        <v>76</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SK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SK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2021 - 2022)</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903</v>
      </c>
      <c r="E6" s="2"/>
      <c r="F6" s="37"/>
      <c r="G6" s="23">
        <v>1</v>
      </c>
      <c r="H6" s="24" t="s">
        <v>85</v>
      </c>
      <c r="I6" s="23">
        <v>1</v>
      </c>
      <c r="J6" s="25" t="s">
        <v>7</v>
      </c>
      <c r="K6" s="26"/>
      <c r="L6" s="23">
        <v>50</v>
      </c>
      <c r="M6" s="23" t="s">
        <v>11</v>
      </c>
      <c r="N6" s="27"/>
      <c r="O6" s="27">
        <v>0</v>
      </c>
      <c r="P6" s="28"/>
      <c r="Q6" s="37"/>
    </row>
    <row r="7" spans="1:17" customHeight="1" ht="72">
      <c r="A7" s="9" t="s">
        <v>61</v>
      </c>
      <c r="B7" s="2">
        <v>2021</v>
      </c>
      <c r="D7" s="2">
        <v>904</v>
      </c>
      <c r="E7" s="2"/>
      <c r="F7" s="37"/>
      <c r="G7" s="23">
        <v>1</v>
      </c>
      <c r="H7" s="24" t="s">
        <v>86</v>
      </c>
      <c r="I7" s="23">
        <v>2</v>
      </c>
      <c r="J7" s="25" t="s">
        <v>7</v>
      </c>
      <c r="K7" s="26"/>
      <c r="L7" s="23">
        <v>100</v>
      </c>
      <c r="M7" s="23" t="s">
        <v>11</v>
      </c>
      <c r="N7" s="27"/>
      <c r="O7" s="27">
        <v>0</v>
      </c>
      <c r="P7" s="28"/>
      <c r="Q7" s="37"/>
    </row>
    <row r="8" spans="1:17" customHeight="1" ht="72">
      <c r="A8" s="9" t="s">
        <v>63</v>
      </c>
      <c r="B8" s="2">
        <v>231</v>
      </c>
      <c r="D8" s="2">
        <v>905</v>
      </c>
      <c r="E8" s="2"/>
      <c r="F8" s="37"/>
      <c r="G8" s="23">
        <v>2</v>
      </c>
      <c r="H8" s="24" t="s">
        <v>87</v>
      </c>
      <c r="I8" s="23">
        <v>2</v>
      </c>
      <c r="J8" s="25" t="s">
        <v>7</v>
      </c>
      <c r="K8" s="26"/>
      <c r="L8" s="23">
        <v>100</v>
      </c>
      <c r="M8" s="23" t="s">
        <v>11</v>
      </c>
      <c r="N8" s="27"/>
      <c r="O8" s="27">
        <v>0</v>
      </c>
      <c r="P8" s="28"/>
      <c r="Q8" s="37"/>
    </row>
    <row r="9" spans="1:17" customHeight="1" ht="72">
      <c r="A9" s="9" t="s">
        <v>65</v>
      </c>
      <c r="B9" s="4">
        <f>IF(B6="A",B7+3,IF(B6="H",B7+2,B7+1))</f>
        <v>2024</v>
      </c>
      <c r="D9" s="2">
        <v>906</v>
      </c>
      <c r="E9" s="2"/>
      <c r="F9" s="37"/>
      <c r="G9" s="23">
        <v>3</v>
      </c>
      <c r="H9" s="24" t="s">
        <v>88</v>
      </c>
      <c r="I9" s="23">
        <v>1</v>
      </c>
      <c r="J9" s="25" t="s">
        <v>7</v>
      </c>
      <c r="K9" s="26"/>
      <c r="L9" s="23">
        <v>50</v>
      </c>
      <c r="M9" s="23" t="s">
        <v>11</v>
      </c>
      <c r="N9" s="27"/>
      <c r="O9" s="27">
        <v>0</v>
      </c>
      <c r="P9" s="28"/>
      <c r="Q9" s="37"/>
    </row>
    <row r="10" spans="1:17" customHeight="1" ht="72">
      <c r="A10" s="9" t="s">
        <v>67</v>
      </c>
      <c r="B10" s="6">
        <f>NOW()</f>
        <v>44342.62974537</v>
      </c>
      <c r="D10" s="2">
        <v>907</v>
      </c>
      <c r="E10" s="2"/>
      <c r="F10" s="37"/>
      <c r="G10" s="23">
        <v>3</v>
      </c>
      <c r="H10" s="24" t="s">
        <v>89</v>
      </c>
      <c r="I10" s="23">
        <v>2</v>
      </c>
      <c r="J10" s="25" t="s">
        <v>19</v>
      </c>
      <c r="K10" s="26"/>
      <c r="L10" s="23"/>
      <c r="M10" s="23" t="s">
        <v>8</v>
      </c>
      <c r="N10" s="27">
        <v>1</v>
      </c>
      <c r="O10" s="27" t="s">
        <v>11</v>
      </c>
      <c r="P10" s="28" t="s">
        <v>90</v>
      </c>
      <c r="Q10" s="37"/>
    </row>
    <row r="11" spans="1:17" customHeight="1" ht="72">
      <c r="A11" s="9" t="s">
        <v>70</v>
      </c>
      <c r="B11" s="4">
        <f>IF(MONTH(NOW())&gt;7,YEAR(NOW()),YEAR(NOW())-1)</f>
        <v>2020</v>
      </c>
      <c r="D11" s="2">
        <v>908</v>
      </c>
      <c r="E11" s="2"/>
      <c r="F11" s="37"/>
      <c r="G11" s="23">
        <v>4</v>
      </c>
      <c r="H11" s="24" t="s">
        <v>91</v>
      </c>
      <c r="I11" s="23">
        <v>2</v>
      </c>
      <c r="J11" s="25" t="s">
        <v>7</v>
      </c>
      <c r="K11" s="26"/>
      <c r="L11" s="23">
        <v>100</v>
      </c>
      <c r="M11" s="23" t="s">
        <v>11</v>
      </c>
      <c r="N11" s="27"/>
      <c r="O11" s="27">
        <v>0</v>
      </c>
      <c r="P11" s="28"/>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1</v>
      </c>
      <c r="C13" s="9" t="s">
        <v>45</v>
      </c>
      <c r="D13" s="2">
        <v>567</v>
      </c>
      <c r="F13" s="37"/>
      <c r="G13" s="44" t="str">
        <f>CONCATENATE("Algemene opmerkingen bij het jaarprogramma van  ",G4)</f>
        <v>Algemene opmerkingen bij het jaarprogramma van  SK leerlaag A4 (schooljaar 2021 - 2022)</v>
      </c>
      <c r="H13" s="44"/>
      <c r="I13" s="44"/>
      <c r="J13" s="44"/>
      <c r="K13" s="44"/>
      <c r="L13" s="44"/>
      <c r="M13" s="44"/>
      <c r="N13" s="40"/>
      <c r="O13" s="40"/>
      <c r="P13" s="37"/>
      <c r="Q13" s="37"/>
    </row>
    <row r="14" spans="1:17" customHeight="1" ht="72">
      <c r="A14" s="9" t="s">
        <v>74</v>
      </c>
      <c r="B14" s="7">
        <f>B15+B11-B7</f>
        <v>3</v>
      </c>
      <c r="F14" s="37"/>
      <c r="G14" s="29"/>
      <c r="H14" s="29"/>
      <c r="I14" s="29"/>
      <c r="J14" s="29"/>
      <c r="K14" s="29"/>
      <c r="L14" s="29"/>
      <c r="M14" s="29"/>
      <c r="N14" s="53"/>
      <c r="O14" s="53"/>
      <c r="P14" s="54"/>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568</v>
      </c>
      <c r="F25" s="37"/>
      <c r="G25" s="44" t="str">
        <f>CONCATENATE("Algemene opmerkingen bij het jaarprogramma van  ",G16)</f>
        <v>Algemene opmerkingen bij het jaarprogramma van  SK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569</v>
      </c>
      <c r="F37" s="37"/>
      <c r="G37" s="44" t="str">
        <f>CONCATENATE("Algemene opmerkingen bij het jaarprogramma van  ",G28)</f>
        <v>Algemene opmerkingen bij het jaarprogramma van  SK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2020 - 2021)</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243</v>
      </c>
      <c r="E6" s="2"/>
      <c r="F6" s="37"/>
      <c r="G6" s="43">
        <v>1</v>
      </c>
      <c r="H6" s="47" t="s">
        <v>85</v>
      </c>
      <c r="I6" s="43">
        <v>1</v>
      </c>
      <c r="J6" s="48" t="s">
        <v>7</v>
      </c>
      <c r="K6" s="49"/>
      <c r="L6" s="43">
        <v>50</v>
      </c>
      <c r="M6" s="43" t="s">
        <v>11</v>
      </c>
      <c r="N6" s="50"/>
      <c r="O6" s="50">
        <v>0</v>
      </c>
      <c r="P6" s="52"/>
      <c r="Q6" s="37"/>
    </row>
    <row r="7" spans="1:17" customHeight="1" ht="72">
      <c r="A7" s="9" t="s">
        <v>61</v>
      </c>
      <c r="B7" s="2">
        <v>2020</v>
      </c>
      <c r="D7" s="2">
        <v>244</v>
      </c>
      <c r="E7" s="2"/>
      <c r="F7" s="37"/>
      <c r="G7" s="43">
        <v>1</v>
      </c>
      <c r="H7" s="47" t="s">
        <v>86</v>
      </c>
      <c r="I7" s="43">
        <v>2</v>
      </c>
      <c r="J7" s="48" t="s">
        <v>7</v>
      </c>
      <c r="K7" s="49"/>
      <c r="L7" s="43">
        <v>100</v>
      </c>
      <c r="M7" s="43" t="s">
        <v>11</v>
      </c>
      <c r="N7" s="50"/>
      <c r="O7" s="50">
        <v>0</v>
      </c>
      <c r="P7" s="52"/>
      <c r="Q7" s="37"/>
    </row>
    <row r="8" spans="1:17" customHeight="1" ht="72">
      <c r="A8" s="9" t="s">
        <v>63</v>
      </c>
      <c r="B8" s="2">
        <v>70</v>
      </c>
      <c r="D8" s="2">
        <v>245</v>
      </c>
      <c r="E8" s="2"/>
      <c r="F8" s="37"/>
      <c r="G8" s="43">
        <v>2</v>
      </c>
      <c r="H8" s="47" t="s">
        <v>87</v>
      </c>
      <c r="I8" s="43">
        <v>2</v>
      </c>
      <c r="J8" s="48" t="s">
        <v>7</v>
      </c>
      <c r="K8" s="49"/>
      <c r="L8" s="43">
        <v>100</v>
      </c>
      <c r="M8" s="43" t="s">
        <v>11</v>
      </c>
      <c r="N8" s="50"/>
      <c r="O8" s="50">
        <v>0</v>
      </c>
      <c r="P8" s="52"/>
      <c r="Q8" s="37"/>
    </row>
    <row r="9" spans="1:17" customHeight="1" ht="72">
      <c r="A9" s="9" t="s">
        <v>65</v>
      </c>
      <c r="B9" s="4">
        <f>IF(B6="A",B7+3,IF(B6="H",B7+2,B7+1))</f>
        <v>2023</v>
      </c>
      <c r="D9" s="2">
        <v>246</v>
      </c>
      <c r="E9" s="2"/>
      <c r="F9" s="37"/>
      <c r="G9" s="43">
        <v>3</v>
      </c>
      <c r="H9" s="47" t="s">
        <v>88</v>
      </c>
      <c r="I9" s="43">
        <v>1</v>
      </c>
      <c r="J9" s="48" t="s">
        <v>7</v>
      </c>
      <c r="K9" s="49"/>
      <c r="L9" s="43">
        <v>50</v>
      </c>
      <c r="M9" s="43" t="s">
        <v>11</v>
      </c>
      <c r="N9" s="50"/>
      <c r="O9" s="50">
        <v>0</v>
      </c>
      <c r="P9" s="52"/>
      <c r="Q9" s="37"/>
    </row>
    <row r="10" spans="1:17" customHeight="1" ht="72">
      <c r="A10" s="9" t="s">
        <v>67</v>
      </c>
      <c r="B10" s="6">
        <f>NOW()</f>
        <v>44342.62974537</v>
      </c>
      <c r="D10" s="2">
        <v>247</v>
      </c>
      <c r="E10" s="2"/>
      <c r="F10" s="37"/>
      <c r="G10" s="43">
        <v>3</v>
      </c>
      <c r="H10" s="47" t="s">
        <v>89</v>
      </c>
      <c r="I10" s="43">
        <v>2</v>
      </c>
      <c r="J10" s="48" t="s">
        <v>19</v>
      </c>
      <c r="K10" s="49"/>
      <c r="L10" s="43"/>
      <c r="M10" s="43" t="s">
        <v>8</v>
      </c>
      <c r="N10" s="50">
        <v>1</v>
      </c>
      <c r="O10" s="50" t="s">
        <v>11</v>
      </c>
      <c r="P10" s="52" t="s">
        <v>90</v>
      </c>
      <c r="Q10" s="37"/>
    </row>
    <row r="11" spans="1:17" customHeight="1" ht="72">
      <c r="A11" s="9" t="s">
        <v>70</v>
      </c>
      <c r="B11" s="4">
        <f>IF(MONTH(NOW())&gt;7,YEAR(NOW()),YEAR(NOW())-1)</f>
        <v>2020</v>
      </c>
      <c r="D11" s="2">
        <v>248</v>
      </c>
      <c r="E11" s="2"/>
      <c r="F11" s="37"/>
      <c r="G11" s="43">
        <v>4</v>
      </c>
      <c r="H11" s="47" t="s">
        <v>91</v>
      </c>
      <c r="I11" s="43">
        <v>2</v>
      </c>
      <c r="J11" s="48" t="s">
        <v>7</v>
      </c>
      <c r="K11" s="49"/>
      <c r="L11" s="43">
        <v>100</v>
      </c>
      <c r="M11" s="43" t="s">
        <v>11</v>
      </c>
      <c r="N11" s="50"/>
      <c r="O11" s="50">
        <v>0</v>
      </c>
      <c r="P11" s="52"/>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0</v>
      </c>
      <c r="C13" s="9" t="s">
        <v>45</v>
      </c>
      <c r="D13" s="2">
        <v>172</v>
      </c>
      <c r="F13" s="37"/>
      <c r="G13" s="44" t="str">
        <f>CONCATENATE("Algemene opmerkingen bij het jaarprogramma van  ",G4)</f>
        <v>Algemene opmerkingen bij het jaarprogramma van  SK leerlaag A4 (schooljaar 2020 - 2021)</v>
      </c>
      <c r="H13" s="44"/>
      <c r="I13" s="44"/>
      <c r="J13" s="44"/>
      <c r="K13" s="44"/>
      <c r="L13" s="44"/>
      <c r="M13" s="44"/>
      <c r="N13" s="40"/>
      <c r="O13" s="40"/>
      <c r="P13" s="37"/>
      <c r="Q13" s="37"/>
    </row>
    <row r="14" spans="1:17" customHeight="1" ht="72">
      <c r="A14" s="9" t="s">
        <v>74</v>
      </c>
      <c r="B14" s="7">
        <f>B15+B11-B7</f>
        <v>4</v>
      </c>
      <c r="F14" s="37"/>
      <c r="G14" s="45" t="s">
        <v>76</v>
      </c>
      <c r="H14" s="45"/>
      <c r="I14" s="45"/>
      <c r="J14" s="45"/>
      <c r="K14" s="45"/>
      <c r="L14" s="45"/>
      <c r="M14" s="45"/>
      <c r="N14" s="40"/>
      <c r="O14" s="40"/>
      <c r="P14" s="37"/>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898</v>
      </c>
      <c r="E18" s="2"/>
      <c r="F18" s="37"/>
      <c r="G18" s="23">
        <v>1</v>
      </c>
      <c r="H18" s="24" t="s">
        <v>92</v>
      </c>
      <c r="I18" s="23">
        <v>2</v>
      </c>
      <c r="J18" s="25" t="s">
        <v>7</v>
      </c>
      <c r="K18" s="26"/>
      <c r="L18" s="23">
        <v>100</v>
      </c>
      <c r="M18" s="23" t="s">
        <v>8</v>
      </c>
      <c r="N18" s="27">
        <v>2</v>
      </c>
      <c r="O18" s="27" t="s">
        <v>8</v>
      </c>
      <c r="P18" s="28" t="s">
        <v>93</v>
      </c>
      <c r="Q18" s="37"/>
    </row>
    <row r="19" spans="1:17" customHeight="1" ht="72">
      <c r="D19" s="2">
        <v>899</v>
      </c>
      <c r="E19" s="2"/>
      <c r="F19" s="37"/>
      <c r="G19" s="23">
        <v>2</v>
      </c>
      <c r="H19" s="24" t="s">
        <v>94</v>
      </c>
      <c r="I19" s="23">
        <v>2</v>
      </c>
      <c r="J19" s="25" t="s">
        <v>7</v>
      </c>
      <c r="K19" s="26"/>
      <c r="L19" s="23">
        <v>100</v>
      </c>
      <c r="M19" s="23" t="s">
        <v>8</v>
      </c>
      <c r="N19" s="27">
        <v>2</v>
      </c>
      <c r="O19" s="27" t="s">
        <v>8</v>
      </c>
      <c r="P19" s="28" t="s">
        <v>95</v>
      </c>
      <c r="Q19" s="37"/>
    </row>
    <row r="20" spans="1:17" customHeight="1" ht="72">
      <c r="D20" s="2">
        <v>900</v>
      </c>
      <c r="E20" s="2"/>
      <c r="F20" s="37"/>
      <c r="G20" s="23">
        <v>3</v>
      </c>
      <c r="H20" s="24" t="s">
        <v>96</v>
      </c>
      <c r="I20" s="23">
        <v>2</v>
      </c>
      <c r="J20" s="25" t="s">
        <v>7</v>
      </c>
      <c r="K20" s="26"/>
      <c r="L20" s="23">
        <v>100</v>
      </c>
      <c r="M20" s="23" t="s">
        <v>8</v>
      </c>
      <c r="N20" s="27">
        <v>2</v>
      </c>
      <c r="O20" s="27" t="s">
        <v>8</v>
      </c>
      <c r="P20" s="28" t="s">
        <v>97</v>
      </c>
      <c r="Q20" s="37"/>
    </row>
    <row r="21" spans="1:17" customHeight="1" ht="72">
      <c r="D21" s="2">
        <v>901</v>
      </c>
      <c r="E21" s="2"/>
      <c r="F21" s="37"/>
      <c r="G21" s="23">
        <v>4</v>
      </c>
      <c r="H21" s="24" t="s">
        <v>98</v>
      </c>
      <c r="I21" s="23">
        <v>2</v>
      </c>
      <c r="J21" s="25" t="s">
        <v>7</v>
      </c>
      <c r="K21" s="26"/>
      <c r="L21" s="23">
        <v>100</v>
      </c>
      <c r="M21" s="23" t="s">
        <v>11</v>
      </c>
      <c r="N21" s="27"/>
      <c r="O21" s="27">
        <v>0</v>
      </c>
      <c r="P21" s="28"/>
      <c r="Q21" s="37"/>
    </row>
    <row r="22" spans="1:17" customHeight="1" ht="72">
      <c r="D22" s="2">
        <v>902</v>
      </c>
      <c r="E22" s="2"/>
      <c r="F22" s="37"/>
      <c r="G22" s="23">
        <v>4</v>
      </c>
      <c r="H22" s="24" t="s">
        <v>99</v>
      </c>
      <c r="I22" s="23">
        <v>2</v>
      </c>
      <c r="J22" s="25" t="s">
        <v>19</v>
      </c>
      <c r="K22" s="26"/>
      <c r="L22" s="23"/>
      <c r="M22" s="23" t="s">
        <v>8</v>
      </c>
      <c r="N22" s="27">
        <v>1</v>
      </c>
      <c r="O22" s="27" t="s">
        <v>11</v>
      </c>
      <c r="P22" s="28" t="s">
        <v>100</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173</v>
      </c>
      <c r="F25" s="37"/>
      <c r="G25" s="44" t="str">
        <f>CONCATENATE("Algemene opmerkingen bij het jaarprogramma van  ",G16)</f>
        <v>Algemene opmerkingen bij het jaarprogramma van  SK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174</v>
      </c>
      <c r="F37" s="37"/>
      <c r="G37" s="44" t="str">
        <f>CONCATENATE("Algemene opmerkingen bij het jaarprogramma van  ",G28)</f>
        <v>Algemene opmerkingen bij het jaarprogramma van  SK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2019 - 2020)</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63</v>
      </c>
      <c r="B8" s="2">
        <v>71</v>
      </c>
      <c r="D8" s="2"/>
      <c r="E8" s="2"/>
      <c r="F8" s="37"/>
      <c r="G8" s="43" t="s">
        <v>5</v>
      </c>
      <c r="H8" s="47"/>
      <c r="I8" s="43"/>
      <c r="J8" s="48" t="s">
        <v>5</v>
      </c>
      <c r="K8" s="49"/>
      <c r="L8" s="43"/>
      <c r="M8" s="43" t="s">
        <v>5</v>
      </c>
      <c r="N8" s="50"/>
      <c r="O8" s="50" t="s">
        <v>5</v>
      </c>
      <c r="P8" s="52"/>
      <c r="Q8" s="37"/>
    </row>
    <row r="9" spans="1:17" customHeight="1" ht="72">
      <c r="A9" s="9" t="s">
        <v>65</v>
      </c>
      <c r="B9" s="4">
        <f>IF(B6="A",B7+3,IF(B6="H",B7+2,B7+1))</f>
        <v>2022</v>
      </c>
      <c r="D9" s="2"/>
      <c r="E9" s="2"/>
      <c r="F9" s="37"/>
      <c r="G9" s="43" t="s">
        <v>5</v>
      </c>
      <c r="H9" s="47"/>
      <c r="I9" s="43"/>
      <c r="J9" s="48" t="s">
        <v>5</v>
      </c>
      <c r="K9" s="49"/>
      <c r="L9" s="43"/>
      <c r="M9" s="43" t="s">
        <v>5</v>
      </c>
      <c r="N9" s="50"/>
      <c r="O9" s="50" t="s">
        <v>5</v>
      </c>
      <c r="P9" s="52"/>
      <c r="Q9" s="37"/>
    </row>
    <row r="10" spans="1:17" customHeight="1" ht="72">
      <c r="A10" s="9" t="s">
        <v>67</v>
      </c>
      <c r="B10" s="6">
        <f>NOW()</f>
        <v>44342.62974537</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-1</v>
      </c>
      <c r="C13" s="9" t="s">
        <v>45</v>
      </c>
      <c r="D13" s="2">
        <v>175</v>
      </c>
      <c r="F13" s="37"/>
      <c r="G13" s="44" t="str">
        <f>CONCATENATE("Algemene opmerkingen bij het jaarprogramma van  ",G4)</f>
        <v>Algemene opmerkingen bij het jaarprogramma van  SK leerlaag A4 (schooljaar 2019 - 2020)</v>
      </c>
      <c r="H13" s="44"/>
      <c r="I13" s="44"/>
      <c r="J13" s="44"/>
      <c r="K13" s="44"/>
      <c r="L13" s="44"/>
      <c r="M13" s="44"/>
      <c r="N13" s="40"/>
      <c r="O13" s="40"/>
      <c r="P13" s="37"/>
      <c r="Q13" s="37"/>
    </row>
    <row r="14" spans="1:17" customHeight="1" ht="72">
      <c r="A14" s="9" t="s">
        <v>74</v>
      </c>
      <c r="B14" s="7">
        <f>B15+B11-B7</f>
        <v>5</v>
      </c>
      <c r="F14" s="37"/>
      <c r="G14" s="45"/>
      <c r="H14" s="45"/>
      <c r="I14" s="45"/>
      <c r="J14" s="45"/>
      <c r="K14" s="45"/>
      <c r="L14" s="45"/>
      <c r="M14" s="45"/>
      <c r="N14" s="40"/>
      <c r="O14" s="40"/>
      <c r="P14" s="37"/>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249</v>
      </c>
      <c r="E18" s="2"/>
      <c r="F18" s="37"/>
      <c r="G18" s="43">
        <v>1</v>
      </c>
      <c r="H18" s="47" t="s">
        <v>92</v>
      </c>
      <c r="I18" s="43">
        <v>2</v>
      </c>
      <c r="J18" s="48" t="s">
        <v>7</v>
      </c>
      <c r="K18" s="49"/>
      <c r="L18" s="43">
        <v>100</v>
      </c>
      <c r="M18" s="43" t="s">
        <v>8</v>
      </c>
      <c r="N18" s="50">
        <v>2</v>
      </c>
      <c r="O18" s="50" t="s">
        <v>8</v>
      </c>
      <c r="P18" s="52" t="s">
        <v>93</v>
      </c>
      <c r="Q18" s="37"/>
    </row>
    <row r="19" spans="1:17" customHeight="1" ht="72">
      <c r="D19" s="2">
        <v>250</v>
      </c>
      <c r="E19" s="2"/>
      <c r="F19" s="37"/>
      <c r="G19" s="43">
        <v>2</v>
      </c>
      <c r="H19" s="47" t="s">
        <v>94</v>
      </c>
      <c r="I19" s="43">
        <v>2</v>
      </c>
      <c r="J19" s="48" t="s">
        <v>7</v>
      </c>
      <c r="K19" s="49"/>
      <c r="L19" s="43">
        <v>100</v>
      </c>
      <c r="M19" s="43" t="s">
        <v>8</v>
      </c>
      <c r="N19" s="50">
        <v>2</v>
      </c>
      <c r="O19" s="50" t="s">
        <v>8</v>
      </c>
      <c r="P19" s="52" t="s">
        <v>95</v>
      </c>
      <c r="Q19" s="37"/>
    </row>
    <row r="20" spans="1:17" customHeight="1" ht="72">
      <c r="D20" s="2">
        <v>251</v>
      </c>
      <c r="E20" s="2"/>
      <c r="F20" s="37"/>
      <c r="G20" s="43">
        <v>3</v>
      </c>
      <c r="H20" s="47" t="s">
        <v>96</v>
      </c>
      <c r="I20" s="43">
        <v>2</v>
      </c>
      <c r="J20" s="48" t="s">
        <v>7</v>
      </c>
      <c r="K20" s="49"/>
      <c r="L20" s="43">
        <v>100</v>
      </c>
      <c r="M20" s="43" t="s">
        <v>8</v>
      </c>
      <c r="N20" s="50">
        <v>2</v>
      </c>
      <c r="O20" s="50" t="s">
        <v>8</v>
      </c>
      <c r="P20" s="52" t="s">
        <v>97</v>
      </c>
      <c r="Q20" s="37"/>
    </row>
    <row r="21" spans="1:17" customHeight="1" ht="72">
      <c r="D21" s="2">
        <v>252</v>
      </c>
      <c r="E21" s="2"/>
      <c r="F21" s="37"/>
      <c r="G21" s="43">
        <v>4</v>
      </c>
      <c r="H21" s="47" t="s">
        <v>98</v>
      </c>
      <c r="I21" s="43">
        <v>2</v>
      </c>
      <c r="J21" s="48" t="s">
        <v>7</v>
      </c>
      <c r="K21" s="49"/>
      <c r="L21" s="43">
        <v>100</v>
      </c>
      <c r="M21" s="43" t="s">
        <v>11</v>
      </c>
      <c r="N21" s="50"/>
      <c r="O21" s="50">
        <v>0</v>
      </c>
      <c r="P21" s="52"/>
      <c r="Q21" s="37"/>
    </row>
    <row r="22" spans="1:17" customHeight="1" ht="72">
      <c r="D22" s="2">
        <v>253</v>
      </c>
      <c r="E22" s="2"/>
      <c r="F22" s="37"/>
      <c r="G22" s="43">
        <v>4</v>
      </c>
      <c r="H22" s="47" t="s">
        <v>99</v>
      </c>
      <c r="I22" s="43">
        <v>2</v>
      </c>
      <c r="J22" s="48" t="s">
        <v>19</v>
      </c>
      <c r="K22" s="49"/>
      <c r="L22" s="43"/>
      <c r="M22" s="43" t="s">
        <v>8</v>
      </c>
      <c r="N22" s="50">
        <v>1</v>
      </c>
      <c r="O22" s="50" t="s">
        <v>11</v>
      </c>
      <c r="P22" s="52" t="s">
        <v>100</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176</v>
      </c>
      <c r="F25" s="37"/>
      <c r="G25" s="44" t="str">
        <f>CONCATENATE("Algemene opmerkingen bij het jaarprogramma van  ",G16)</f>
        <v>Algemene opmerkingen bij het jaarprogramma van  SK leerlaag A5 (schooljaar 2020 - 2021)</v>
      </c>
      <c r="H25" s="44"/>
      <c r="I25" s="44"/>
      <c r="J25" s="44"/>
      <c r="K25" s="44"/>
      <c r="L25" s="44"/>
      <c r="M25" s="44"/>
      <c r="N25" s="40"/>
      <c r="O25" s="40"/>
      <c r="P25" s="37"/>
      <c r="Q25" s="37"/>
    </row>
    <row r="26" spans="1:17" customHeight="1" ht="72">
      <c r="F26" s="37"/>
      <c r="G26" s="45" t="s">
        <v>76</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895</v>
      </c>
      <c r="E30" s="2"/>
      <c r="F30" s="37"/>
      <c r="G30" s="23">
        <v>1</v>
      </c>
      <c r="H30" s="24" t="s">
        <v>101</v>
      </c>
      <c r="I30" s="23"/>
      <c r="J30" s="25" t="s">
        <v>7</v>
      </c>
      <c r="K30" s="26"/>
      <c r="L30" s="23">
        <v>100</v>
      </c>
      <c r="M30" s="23" t="s">
        <v>8</v>
      </c>
      <c r="N30" s="27">
        <v>2</v>
      </c>
      <c r="O30" s="27" t="s">
        <v>8</v>
      </c>
      <c r="P30" s="28" t="s">
        <v>95</v>
      </c>
      <c r="Q30" s="37"/>
    </row>
    <row r="31" spans="1:17" customHeight="1" ht="72">
      <c r="D31" s="2">
        <v>896</v>
      </c>
      <c r="E31" s="2"/>
      <c r="F31" s="37"/>
      <c r="G31" s="23">
        <v>2</v>
      </c>
      <c r="H31" s="24" t="s">
        <v>102</v>
      </c>
      <c r="I31" s="23"/>
      <c r="J31" s="25" t="s">
        <v>7</v>
      </c>
      <c r="K31" s="26"/>
      <c r="L31" s="23">
        <v>100</v>
      </c>
      <c r="M31" s="23" t="s">
        <v>8</v>
      </c>
      <c r="N31" s="27">
        <v>2</v>
      </c>
      <c r="O31" s="27" t="s">
        <v>8</v>
      </c>
      <c r="P31" s="28" t="s">
        <v>103</v>
      </c>
      <c r="Q31" s="37"/>
    </row>
    <row r="32" spans="1:17" customHeight="1" ht="72">
      <c r="D32" s="2">
        <v>897</v>
      </c>
      <c r="E32" s="2"/>
      <c r="F32" s="37"/>
      <c r="G32" s="23">
        <v>3</v>
      </c>
      <c r="H32" s="24" t="s">
        <v>104</v>
      </c>
      <c r="I32" s="23"/>
      <c r="J32" s="25" t="s">
        <v>7</v>
      </c>
      <c r="K32" s="26"/>
      <c r="L32" s="23">
        <v>100</v>
      </c>
      <c r="M32" s="23" t="s">
        <v>8</v>
      </c>
      <c r="N32" s="27">
        <v>2</v>
      </c>
      <c r="O32" s="27" t="s">
        <v>8</v>
      </c>
      <c r="P32" s="28" t="s">
        <v>105</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177</v>
      </c>
      <c r="F37" s="37"/>
      <c r="G37" s="44" t="str">
        <f>CONCATENATE("Algemene opmerkingen bij het jaarprogramma van  ",G28)</f>
        <v>Algemene opmerkingen bij het jaarprogramma van  SK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SK leerlaag A4 (schooljaar 2018 - 2019)</v>
      </c>
      <c r="H4" s="37"/>
      <c r="I4" s="40"/>
      <c r="J4" s="40"/>
      <c r="K4" s="37"/>
      <c r="L4" s="40"/>
      <c r="M4" s="40"/>
      <c r="N4" s="40"/>
      <c r="O4" s="40"/>
      <c r="P4" s="37"/>
      <c r="Q4" s="37"/>
    </row>
    <row r="5" spans="1:17" customHeight="1" ht="34.5">
      <c r="A5" s="9" t="s">
        <v>46</v>
      </c>
      <c r="B5" s="2">
        <v>17</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61</v>
      </c>
      <c r="B7" s="2">
        <v>2018</v>
      </c>
      <c r="D7" s="2"/>
      <c r="E7" s="2"/>
      <c r="F7" s="37"/>
      <c r="G7" s="43" t="s">
        <v>5</v>
      </c>
      <c r="H7" s="47"/>
      <c r="I7" s="43"/>
      <c r="J7" s="48" t="s">
        <v>5</v>
      </c>
      <c r="K7" s="49"/>
      <c r="L7" s="43"/>
      <c r="M7" s="43" t="s">
        <v>5</v>
      </c>
      <c r="N7" s="50"/>
      <c r="O7" s="50" t="s">
        <v>5</v>
      </c>
      <c r="P7" s="52"/>
      <c r="Q7" s="37"/>
    </row>
    <row r="8" spans="1:17" customHeight="1" ht="72">
      <c r="A8" s="9" t="s">
        <v>63</v>
      </c>
      <c r="B8" s="2">
        <v>72</v>
      </c>
      <c r="D8" s="2"/>
      <c r="E8" s="2"/>
      <c r="F8" s="37"/>
      <c r="G8" s="43" t="s">
        <v>5</v>
      </c>
      <c r="H8" s="47"/>
      <c r="I8" s="43"/>
      <c r="J8" s="48" t="s">
        <v>5</v>
      </c>
      <c r="K8" s="49"/>
      <c r="L8" s="43"/>
      <c r="M8" s="43" t="s">
        <v>5</v>
      </c>
      <c r="N8" s="50"/>
      <c r="O8" s="50" t="s">
        <v>5</v>
      </c>
      <c r="P8" s="52"/>
      <c r="Q8" s="37"/>
    </row>
    <row r="9" spans="1:17" customHeight="1" ht="72">
      <c r="A9" s="9" t="s">
        <v>65</v>
      </c>
      <c r="B9" s="4">
        <f>IF(B6="A",B7+3,IF(B6="H",B7+2,B7+1))</f>
        <v>2021</v>
      </c>
      <c r="D9" s="2"/>
      <c r="E9" s="2"/>
      <c r="F9" s="37"/>
      <c r="G9" s="43" t="s">
        <v>5</v>
      </c>
      <c r="H9" s="47"/>
      <c r="I9" s="43"/>
      <c r="J9" s="48" t="s">
        <v>5</v>
      </c>
      <c r="K9" s="49"/>
      <c r="L9" s="43"/>
      <c r="M9" s="43" t="s">
        <v>5</v>
      </c>
      <c r="N9" s="50"/>
      <c r="O9" s="50" t="s">
        <v>5</v>
      </c>
      <c r="P9" s="52"/>
      <c r="Q9" s="37"/>
    </row>
    <row r="10" spans="1:17" customHeight="1" ht="72">
      <c r="A10" s="9" t="s">
        <v>67</v>
      </c>
      <c r="B10" s="6">
        <f>NOW()</f>
        <v>44342.62974537</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72</v>
      </c>
      <c r="B12" s="4" t="str">
        <f>CONCATENATE(B11," - ",B11+1)</f>
        <v>2020 - 2021</v>
      </c>
      <c r="F12" s="37"/>
      <c r="G12" s="40"/>
      <c r="H12" s="37"/>
      <c r="I12" s="40"/>
      <c r="J12" s="40"/>
      <c r="K12" s="37"/>
      <c r="L12" s="40"/>
      <c r="M12" s="40"/>
      <c r="N12" s="40"/>
      <c r="O12" s="40"/>
      <c r="P12" s="37"/>
      <c r="Q12" s="37"/>
    </row>
    <row r="13" spans="1:17">
      <c r="A13" s="9" t="s">
        <v>73</v>
      </c>
      <c r="B13" s="4">
        <f>B7-B11</f>
        <v>-2</v>
      </c>
      <c r="C13" s="9" t="s">
        <v>45</v>
      </c>
      <c r="D13" s="2">
        <v>178</v>
      </c>
      <c r="F13" s="37"/>
      <c r="G13" s="44" t="str">
        <f>CONCATENATE("Algemene opmerkingen bij het jaarprogramma van  ",G4)</f>
        <v>Algemene opmerkingen bij het jaarprogramma van  SK leerlaag A4 (schooljaar 2018 - 2019)</v>
      </c>
      <c r="H13" s="44"/>
      <c r="I13" s="44"/>
      <c r="J13" s="44"/>
      <c r="K13" s="44"/>
      <c r="L13" s="44"/>
      <c r="M13" s="44"/>
      <c r="N13" s="40"/>
      <c r="O13" s="40"/>
      <c r="P13" s="37"/>
      <c r="Q13" s="37"/>
    </row>
    <row r="14" spans="1:17" customHeight="1" ht="72">
      <c r="A14" s="9" t="s">
        <v>74</v>
      </c>
      <c r="B14" s="7">
        <f>B15+B11-B7</f>
        <v>6</v>
      </c>
      <c r="F14" s="37"/>
      <c r="G14" s="45"/>
      <c r="H14" s="45"/>
      <c r="I14" s="45"/>
      <c r="J14" s="45"/>
      <c r="K14" s="45"/>
      <c r="L14" s="45"/>
      <c r="M14" s="45"/>
      <c r="N14" s="40"/>
      <c r="O14" s="40"/>
      <c r="P14" s="37"/>
      <c r="Q14" s="37"/>
    </row>
    <row r="15" spans="1:17">
      <c r="A15" s="9" t="s">
        <v>75</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SK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179</v>
      </c>
      <c r="F25" s="37"/>
      <c r="G25" s="44" t="str">
        <f>CONCATENATE("Algemene opmerkingen bij het jaarprogramma van  ",G16)</f>
        <v>Algemene opmerkingen bij het jaarprogramma van  SK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SK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254</v>
      </c>
      <c r="E30" s="2"/>
      <c r="F30" s="37"/>
      <c r="G30" s="43">
        <v>1</v>
      </c>
      <c r="H30" s="47" t="s">
        <v>101</v>
      </c>
      <c r="I30" s="43"/>
      <c r="J30" s="48" t="s">
        <v>7</v>
      </c>
      <c r="K30" s="49"/>
      <c r="L30" s="43">
        <v>100</v>
      </c>
      <c r="M30" s="43" t="s">
        <v>8</v>
      </c>
      <c r="N30" s="50">
        <v>2</v>
      </c>
      <c r="O30" s="50" t="s">
        <v>8</v>
      </c>
      <c r="P30" s="52" t="s">
        <v>95</v>
      </c>
      <c r="Q30" s="37"/>
    </row>
    <row r="31" spans="1:17" customHeight="1" ht="72">
      <c r="D31" s="2">
        <v>255</v>
      </c>
      <c r="E31" s="2"/>
      <c r="F31" s="37"/>
      <c r="G31" s="43">
        <v>2</v>
      </c>
      <c r="H31" s="47" t="s">
        <v>102</v>
      </c>
      <c r="I31" s="43"/>
      <c r="J31" s="48" t="s">
        <v>7</v>
      </c>
      <c r="K31" s="49"/>
      <c r="L31" s="43">
        <v>100</v>
      </c>
      <c r="M31" s="43" t="s">
        <v>8</v>
      </c>
      <c r="N31" s="50">
        <v>2</v>
      </c>
      <c r="O31" s="50" t="s">
        <v>8</v>
      </c>
      <c r="P31" s="52" t="s">
        <v>103</v>
      </c>
      <c r="Q31" s="37"/>
    </row>
    <row r="32" spans="1:17" customHeight="1" ht="72">
      <c r="D32" s="2">
        <v>256</v>
      </c>
      <c r="E32" s="2"/>
      <c r="F32" s="37"/>
      <c r="G32" s="43">
        <v>3</v>
      </c>
      <c r="H32" s="47" t="s">
        <v>104</v>
      </c>
      <c r="I32" s="43"/>
      <c r="J32" s="48" t="s">
        <v>7</v>
      </c>
      <c r="K32" s="49"/>
      <c r="L32" s="43">
        <v>100</v>
      </c>
      <c r="M32" s="43" t="s">
        <v>8</v>
      </c>
      <c r="N32" s="50">
        <v>2</v>
      </c>
      <c r="O32" s="50" t="s">
        <v>8</v>
      </c>
      <c r="P32" s="52" t="s">
        <v>105</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180</v>
      </c>
      <c r="F37" s="37"/>
      <c r="G37" s="44" t="str">
        <f>CONCATENATE("Algemene opmerkingen bij het jaarprogramma van  ",G28)</f>
        <v>Algemene opmerkingen bij het jaarprogramma van  SK leerlaag A6 (schooljaar 2020 - 2021)</v>
      </c>
      <c r="H37" s="44"/>
      <c r="I37" s="44"/>
      <c r="J37" s="44"/>
      <c r="K37" s="44"/>
      <c r="L37" s="44"/>
      <c r="M37" s="44"/>
      <c r="N37" s="40"/>
      <c r="O37" s="40"/>
      <c r="P37" s="37"/>
      <c r="Q37" s="37"/>
    </row>
    <row r="38" spans="1:17" customHeight="1" ht="72">
      <c r="F38" s="37"/>
      <c r="G38" s="45" t="s">
        <v>76</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