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<sst xmlns="http://schemas.openxmlformats.org/spreadsheetml/2006/main" uniqueCount="130">
  <si>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</si>
  <si>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</si>
  <si>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</si>
  <si>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</si>
  <si>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</si>
  <si>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</si>
  <si>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</si>
  <si>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</si>
  <si>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</si>
  <si>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</si>
  <si>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</si>
  <si>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</si>
  <si>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</si>
  <si>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</si>
  <si>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</si>
  <si>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</si>
  <si>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</si>
  <si>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</si>
  <si>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</si>
  <si>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</si>
  <si>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</si>
  <si>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</si>
  <si>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</si>
  <si>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</si>
  <si>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</si>
  <si>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</si>
  <si>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</si>
  <si>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</si>
  <si>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</si>
  <si>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</si>
  <si>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</si>
  <si>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</si>
  <si>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</si>
  <si>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</si>
  <si>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</si>
  <si>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</si>
  <si>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</si>
  <si>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</si>
  <si>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</si>
  <si>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</si>
  <si>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</si>
  <si>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</si>
  <si>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</si>
  <si>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</si>
  <si>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</si>
  <si>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</si>
  <si>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</si>
  <si>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</si>
  <si>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</si>
  <si>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</si>
  <si>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</si>
  <si>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</si>
  <si>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</si>
  <si>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</si>
  <si>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</si>
  <si>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</si>
  <si>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</si>
  <si>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</si>
  <si>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</si>
  <si>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</si>
  <si>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</si>
  <si>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</si>
  <si>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</si>
  <si>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</si>
  <si>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</si>
  <si>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</si>
  <si>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</si>
  <si>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</si>
  <si>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</si>
  <si>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</si>
  <si>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</si>
  <si>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</si>
  <si>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Fictie </t>
  </si>
  <si>
    <t>woordenboek niet toegestaan</t>
  </si>
  <si>
    <t>NE/K/1, NE/K/3, NE/K/8</t>
  </si>
  <si>
    <t xml:space="preserve"> Leesvaardigheid</t>
  </si>
  <si>
    <t>NE/K/6</t>
  </si>
  <si>
    <t>Kijk- / Luistervaardigheid</t>
  </si>
  <si>
    <t>NE/K/4</t>
  </si>
  <si>
    <t>Schrijfvaardigheid</t>
  </si>
  <si>
    <t>NE/K/1, NE/K/3, NE/K/7, NE/V/2, NE/V/3</t>
  </si>
  <si>
    <t>Spreekvaardigheid</t>
  </si>
  <si>
    <t>NE/K/2/, NE/K/5, NE/K/8, NE/V/1</t>
  </si>
  <si>
    <t>Fictiedossier</t>
  </si>
  <si>
    <t>NE/K/7, NE/K/8, NE/V/1, NE/V/2, NE/V/3</t>
  </si>
  <si>
    <t>H</t>
  </si>
  <si>
    <t>SE schrijven recensie, betoog met uiteenzettende elementen, (boek 1) inclusief verhaalanalyse</t>
  </si>
  <si>
    <t>het gelezen werk en een ingevuld bouwplan</t>
  </si>
  <si>
    <t>C,  E</t>
  </si>
  <si>
    <t>literatuurgeschiedenis</t>
  </si>
  <si>
    <t>SE presenteren en literatuur: duopresentatie over een literair werk (boek 2).</t>
  </si>
  <si>
    <t>B, E</t>
  </si>
  <si>
    <t>lezen en argumenteren</t>
  </si>
  <si>
    <t>debat en argumenteren</t>
  </si>
  <si>
    <t>PO Een opdracht over twee literaire werken die gekozen worden uit de verplichte lijst voor havo 4 (boek 3 en 4).</t>
  </si>
  <si>
    <t>geen woordenboek, geen gelezen werken</t>
  </si>
  <si>
    <t>F</t>
  </si>
  <si>
    <t>Presenteren en literatuur: duopresentatie over een literair werk (boek 2).</t>
  </si>
  <si>
    <t>argumenteren en debat</t>
  </si>
  <si>
    <t xml:space="preserve">Een opdracht over twee literaire werken die gekozen worden uit de verplichte lijst voor havo 4 (boek 3 en 4). </t>
  </si>
  <si>
    <t xml:space="preserve">tekstanalyse en argumenteren </t>
  </si>
  <si>
    <t>A, D</t>
  </si>
  <si>
    <t>formuleren en spellen</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</si>
  <si>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</si>
  <si>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</si>
  <si>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</si>
  <si>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</si>
  <si>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</si>
  <si>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Formuleren en spellen</t>
  </si>
  <si>
    <t>C</t>
  </si>
  <si>
    <t xml:space="preserve">Tekstanalyse en argumenteren
 </t>
  </si>
  <si>
    <t>A</t>
  </si>
  <si>
    <t>creatief schrijven, inclusief verhaalanalyse</t>
  </si>
  <si>
    <t>literatuurgeschiedenis, inclusief een historisch werk</t>
  </si>
  <si>
    <t>project daklozen, schrijven betoog</t>
  </si>
  <si>
    <t>leesvaardigheid</t>
  </si>
  <si>
    <t>Opdracht bij 3 moderne werken, periode 1940 tot heden</t>
  </si>
  <si>
    <t>woordenboek en gelezen werken niet toegestaan</t>
  </si>
  <si>
    <t>project rechtbank, schrijven betoog</t>
  </si>
  <si>
    <t>tekstverklaring en argumenteren</t>
  </si>
  <si>
    <t>proza en poëzie</t>
  </si>
  <si>
    <t>project</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</si>
  <si>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</si>
  <si>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</si>
  <si>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</si>
  <si>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Tekstverklaring en argumenteren</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</si>
  <si>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</si>
  <si>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</si>
  <si>
    <t>Debat</t>
  </si>
  <si>
    <t>Spellen en formuleren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</si>
</sst>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44379.602222222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10</v>
      </c>
      <c r="G13" s="47" t="str">
        <f>CONCATENATE("Algemene opmerkingen bij het jaarprogramma van  ",G4)</f>
        <v>Algemene opmerkingen bij het jaarprogramma van  NE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23</v>
      </c>
      <c r="E18" s="2"/>
      <c r="G18" s="27">
        <v>1</v>
      </c>
      <c r="H18" s="28" t="s">
        <v>119</v>
      </c>
      <c r="I18" s="45">
        <v>2</v>
      </c>
      <c r="J18" s="29" t="s">
        <v>7</v>
      </c>
      <c r="K18" s="30"/>
      <c r="L18" s="45">
        <v>100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24</v>
      </c>
      <c r="E19" s="2"/>
      <c r="G19" s="27">
        <v>2</v>
      </c>
      <c r="H19" s="28" t="s">
        <v>120</v>
      </c>
      <c r="I19" s="45">
        <v>2</v>
      </c>
      <c r="J19" s="29" t="s">
        <v>7</v>
      </c>
      <c r="K19" s="30" t="s">
        <v>73</v>
      </c>
      <c r="L19" s="45">
        <v>100</v>
      </c>
      <c r="M19" s="27" t="s">
        <v>11</v>
      </c>
      <c r="N19" s="46"/>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1</v>
      </c>
    </row>
    <row r="20" spans="1:32" customHeight="1" ht="72">
      <c r="D20" s="2">
        <v>25</v>
      </c>
      <c r="E20" s="2"/>
      <c r="G20" s="27">
        <v>2</v>
      </c>
      <c r="H20" s="28" t="s">
        <v>121</v>
      </c>
      <c r="I20" s="45">
        <v>2</v>
      </c>
      <c r="J20" s="29" t="s">
        <v>19</v>
      </c>
      <c r="K20" s="30"/>
      <c r="L20" s="45"/>
      <c r="M20" s="27" t="s">
        <v>11</v>
      </c>
      <c r="N20" s="46"/>
      <c r="O20" s="31" t="s">
        <v>11</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0</v>
      </c>
      <c r="AE20" s="7">
        <f>IF(AND(ISBLANK($P20),$M20=instellingen!$I$3),1,0)</f>
        <v>0</v>
      </c>
      <c r="AF20" s="8">
        <f>SUM(R20:AE20)</f>
        <v>1</v>
      </c>
    </row>
    <row r="21" spans="1:32" customHeight="1" ht="72">
      <c r="D21" s="2">
        <v>26</v>
      </c>
      <c r="E21" s="2"/>
      <c r="G21" s="27">
        <v>3</v>
      </c>
      <c r="H21" s="28" t="s">
        <v>89</v>
      </c>
      <c r="I21" s="45">
        <v>2</v>
      </c>
      <c r="J21" s="29" t="s">
        <v>7</v>
      </c>
      <c r="K21" s="30" t="s">
        <v>73</v>
      </c>
      <c r="L21" s="45">
        <v>50</v>
      </c>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1</v>
      </c>
    </row>
    <row r="22" spans="1:32" customHeight="1" ht="72">
      <c r="D22" s="2">
        <v>27</v>
      </c>
      <c r="E22" s="2"/>
      <c r="G22" s="27">
        <v>4</v>
      </c>
      <c r="H22" s="28" t="s">
        <v>122</v>
      </c>
      <c r="I22" s="45">
        <v>2</v>
      </c>
      <c r="J22" s="29" t="s">
        <v>19</v>
      </c>
      <c r="K22" s="30" t="s">
        <v>104</v>
      </c>
      <c r="L22" s="45">
        <v>100</v>
      </c>
      <c r="M22" s="27" t="s">
        <v>8</v>
      </c>
      <c r="N22" s="46">
        <v>5</v>
      </c>
      <c r="O22" s="31" t="s">
        <v>11</v>
      </c>
      <c r="P22" s="32" t="s">
        <v>123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28</v>
      </c>
      <c r="E23" s="2"/>
      <c r="G23" s="27">
        <v>4</v>
      </c>
      <c r="H23" s="28" t="s">
        <v>124</v>
      </c>
      <c r="I23" s="45">
        <v>2</v>
      </c>
      <c r="J23" s="29" t="s">
        <v>10</v>
      </c>
      <c r="K23" s="30" t="s">
        <v>73</v>
      </c>
      <c r="L23" s="45">
        <v>50</v>
      </c>
      <c r="M23" s="27" t="s">
        <v>8</v>
      </c>
      <c r="N23" s="46">
        <v>10</v>
      </c>
      <c r="O23" s="31" t="s">
        <v>11</v>
      </c>
      <c r="P23" s="32" t="s">
        <v>107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11</v>
      </c>
      <c r="G25" s="47" t="str">
        <f>CONCATENATE("Algemene opmerkingen bij het jaarprogramma van  ",G16)</f>
        <v>Algemene opmerkingen bij het jaarprogramma van  NE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574</v>
      </c>
      <c r="E30" s="2"/>
      <c r="G30" s="27">
        <v>1</v>
      </c>
      <c r="H30" s="28" t="s">
        <v>125</v>
      </c>
      <c r="I30" s="45"/>
      <c r="J30" s="29" t="s">
        <v>7</v>
      </c>
      <c r="K30" s="30"/>
      <c r="L30" s="45">
        <v>100</v>
      </c>
      <c r="M30" s="27" t="s">
        <v>8</v>
      </c>
      <c r="N30" s="46">
        <v>20</v>
      </c>
      <c r="O30" s="31" t="s">
        <v>11</v>
      </c>
      <c r="P30" s="32" t="s">
        <v>101</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575</v>
      </c>
      <c r="E31" s="2"/>
      <c r="G31" s="27">
        <v>2</v>
      </c>
      <c r="H31" s="28" t="s">
        <v>126</v>
      </c>
      <c r="I31" s="45"/>
      <c r="J31" s="29" t="s">
        <v>19</v>
      </c>
      <c r="K31" s="30" t="s">
        <v>104</v>
      </c>
      <c r="L31" s="45">
        <v>100</v>
      </c>
      <c r="M31" s="27" t="s">
        <v>8</v>
      </c>
      <c r="N31" s="46">
        <v>20</v>
      </c>
      <c r="O31" s="31" t="s">
        <v>11</v>
      </c>
      <c r="P31" s="32" t="s">
        <v>109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576</v>
      </c>
      <c r="E32" s="2"/>
      <c r="G32" s="27">
        <v>2</v>
      </c>
      <c r="H32" s="28" t="s">
        <v>127</v>
      </c>
      <c r="I32" s="45"/>
      <c r="J32" s="29" t="s">
        <v>10</v>
      </c>
      <c r="K32" s="30"/>
      <c r="L32" s="45">
        <v>50</v>
      </c>
      <c r="M32" s="27" t="s">
        <v>8</v>
      </c>
      <c r="N32" s="46">
        <v>15</v>
      </c>
      <c r="O32" s="31" t="s">
        <v>11</v>
      </c>
      <c r="P32" s="32" t="s">
        <v>107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577</v>
      </c>
      <c r="E33" s="2"/>
      <c r="G33" s="27">
        <v>3</v>
      </c>
      <c r="H33" s="28" t="s">
        <v>128</v>
      </c>
      <c r="I33" s="45"/>
      <c r="J33" s="29" t="s">
        <v>10</v>
      </c>
      <c r="K33" s="30" t="s">
        <v>73</v>
      </c>
      <c r="L33" s="45">
        <v>50</v>
      </c>
      <c r="M33" s="27" t="s">
        <v>8</v>
      </c>
      <c r="N33" s="46">
        <v>15</v>
      </c>
      <c r="O33" s="31" t="s">
        <v>11</v>
      </c>
      <c r="P33" s="32" t="s">
        <v>105</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578</v>
      </c>
      <c r="E34" s="2"/>
      <c r="G34" s="27">
        <v>3</v>
      </c>
      <c r="H34" s="28" t="s">
        <v>129</v>
      </c>
      <c r="I34" s="45"/>
      <c r="J34" s="29" t="s">
        <v>7</v>
      </c>
      <c r="K34" s="30" t="s">
        <v>73</v>
      </c>
      <c r="L34" s="45">
        <v>100</v>
      </c>
      <c r="M34" s="27" t="s">
        <v>8</v>
      </c>
      <c r="N34" s="46">
        <v>10</v>
      </c>
      <c r="O34" s="31" t="s">
        <v>11</v>
      </c>
      <c r="P34" s="32" t="s">
        <v>123</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12</v>
      </c>
      <c r="G37" s="47" t="str">
        <f>CONCATENATE("Algemene opmerkingen bij het jaarprogramma van  ",G28)</f>
        <v>Algemene opmerkingen bij het jaarprogramma van  NE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2018 - 2019)</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44379.602222222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13</v>
      </c>
      <c r="G13" s="47" t="str">
        <f>CONCATENATE("Algemene opmerkingen bij het jaarprogramma van  ",G4)</f>
        <v>Algemene opmerkingen bij het jaarprogramma van  NE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14</v>
      </c>
      <c r="G25" s="47" t="str">
        <f>CONCATENATE("Algemene opmerkingen bij het jaarprogramma van  ",G16)</f>
        <v>Algemene opmerkingen bij het jaarprogramma van  NE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29</v>
      </c>
      <c r="E30" s="2"/>
      <c r="G30" s="27">
        <v>1</v>
      </c>
      <c r="H30" s="28" t="s">
        <v>108</v>
      </c>
      <c r="I30" s="45"/>
      <c r="J30" s="29" t="s">
        <v>7</v>
      </c>
      <c r="K30" s="30" t="s">
        <v>73</v>
      </c>
      <c r="L30" s="45">
        <v>100</v>
      </c>
      <c r="M30" s="27" t="s">
        <v>8</v>
      </c>
      <c r="N30" s="46">
        <v>10</v>
      </c>
      <c r="O30" s="31" t="s">
        <v>11</v>
      </c>
      <c r="P30" s="32" t="s">
        <v>109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v>
      </c>
      <c r="E31" s="2"/>
      <c r="G31" s="27">
        <v>2</v>
      </c>
      <c r="H31" s="28" t="s">
        <v>126</v>
      </c>
      <c r="I31" s="45"/>
      <c r="J31" s="29" t="s">
        <v>19</v>
      </c>
      <c r="K31" s="30" t="s">
        <v>104</v>
      </c>
      <c r="L31" s="45">
        <v>100</v>
      </c>
      <c r="M31" s="27" t="s">
        <v>8</v>
      </c>
      <c r="N31" s="46">
        <v>20</v>
      </c>
      <c r="O31" s="31" t="s">
        <v>11</v>
      </c>
      <c r="P31" s="32" t="s">
        <v>109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31</v>
      </c>
      <c r="E32" s="2"/>
      <c r="G32" s="27">
        <v>2</v>
      </c>
      <c r="H32" s="28" t="s">
        <v>119</v>
      </c>
      <c r="I32" s="45"/>
      <c r="J32" s="29" t="s">
        <v>7</v>
      </c>
      <c r="K32" s="30"/>
      <c r="L32" s="45">
        <v>100</v>
      </c>
      <c r="M32" s="27" t="s">
        <v>8</v>
      </c>
      <c r="N32" s="46">
        <v>20</v>
      </c>
      <c r="O32" s="31" t="s">
        <v>11</v>
      </c>
      <c r="P32" s="32" t="s">
        <v>101</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32</v>
      </c>
      <c r="E33" s="2"/>
      <c r="G33" s="27">
        <v>3</v>
      </c>
      <c r="H33" s="28" t="s">
        <v>128</v>
      </c>
      <c r="I33" s="45"/>
      <c r="J33" s="29" t="s">
        <v>10</v>
      </c>
      <c r="K33" s="30" t="s">
        <v>73</v>
      </c>
      <c r="L33" s="45">
        <v>50</v>
      </c>
      <c r="M33" s="27" t="s">
        <v>8</v>
      </c>
      <c r="N33" s="46">
        <v>15</v>
      </c>
      <c r="O33" s="31" t="s">
        <v>11</v>
      </c>
      <c r="P33" s="32" t="s">
        <v>105</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33</v>
      </c>
      <c r="E34" s="2"/>
      <c r="G34" s="27">
        <v>3</v>
      </c>
      <c r="H34" s="28" t="s">
        <v>127</v>
      </c>
      <c r="I34" s="45"/>
      <c r="J34" s="29" t="s">
        <v>10</v>
      </c>
      <c r="K34" s="30" t="s">
        <v>73</v>
      </c>
      <c r="L34" s="45">
        <v>50</v>
      </c>
      <c r="M34" s="27" t="s">
        <v>8</v>
      </c>
      <c r="N34" s="46">
        <v>15</v>
      </c>
      <c r="O34" s="31" t="s">
        <v>11</v>
      </c>
      <c r="P34" s="32" t="s">
        <v>107</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15</v>
      </c>
      <c r="G37" s="47" t="str">
        <f>CONCATENATE("Algemene opmerkingen bij het jaarprogramma van  ",G28)</f>
        <v>Algemene opmerkingen bij het jaarprogramma van  NE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M3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44379.602222222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670</v>
      </c>
      <c r="G13" s="47" t="str">
        <f>CONCATENATE("Algemene opmerkingen bij het jaarprogramma van  ",G4)</f>
        <v>Algemene opmerkingen bij het jaarprogramma van  NE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558</v>
      </c>
      <c r="E18" s="2"/>
      <c r="G18" s="27">
        <v>1</v>
      </c>
      <c r="H18" s="28" t="s">
        <v>72</v>
      </c>
      <c r="I18" s="45"/>
      <c r="J18" s="29" t="s">
        <v>7</v>
      </c>
      <c r="K18" s="30" t="s">
        <v>73</v>
      </c>
      <c r="L18" s="45">
        <v>50</v>
      </c>
      <c r="M18" s="27" t="s">
        <v>8</v>
      </c>
      <c r="N18" s="46">
        <v>1</v>
      </c>
      <c r="O18" s="31" t="s">
        <v>11</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559</v>
      </c>
      <c r="E19" s="2"/>
      <c r="G19" s="27">
        <v>1</v>
      </c>
      <c r="H19" s="28" t="s">
        <v>75</v>
      </c>
      <c r="I19" s="45"/>
      <c r="J19" s="29" t="s">
        <v>7</v>
      </c>
      <c r="K19" s="30"/>
      <c r="L19" s="45">
        <v>100</v>
      </c>
      <c r="M19" s="27" t="s">
        <v>8</v>
      </c>
      <c r="N19" s="46">
        <v>2</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560</v>
      </c>
      <c r="E20" s="2"/>
      <c r="G20" s="27">
        <v>2</v>
      </c>
      <c r="H20" s="28" t="s">
        <v>77</v>
      </c>
      <c r="I20" s="45"/>
      <c r="J20" s="29" t="s">
        <v>14</v>
      </c>
      <c r="K20" s="30"/>
      <c r="L20" s="45">
        <v>100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561</v>
      </c>
      <c r="E21" s="2"/>
      <c r="G21" s="27">
        <v>2</v>
      </c>
      <c r="H21" s="28" t="s">
        <v>79</v>
      </c>
      <c r="I21" s="45"/>
      <c r="J21" s="29" t="s">
        <v>7</v>
      </c>
      <c r="K21" s="30"/>
      <c r="L21" s="45">
        <v>50</v>
      </c>
      <c r="M21" s="27" t="s">
        <v>8</v>
      </c>
      <c r="N21" s="46">
        <v>2</v>
      </c>
      <c r="O21" s="31" t="s">
        <v>11</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562</v>
      </c>
      <c r="E22" s="2"/>
      <c r="G22" s="27">
        <v>3</v>
      </c>
      <c r="H22" s="28" t="s">
        <v>81</v>
      </c>
      <c r="I22" s="45"/>
      <c r="J22" s="29" t="s">
        <v>10</v>
      </c>
      <c r="K22" s="30"/>
      <c r="L22" s="45">
        <v>15</v>
      </c>
      <c r="M22" s="27" t="s">
        <v>8</v>
      </c>
      <c r="N22" s="46">
        <v>1</v>
      </c>
      <c r="O22" s="31" t="s">
        <v>11</v>
      </c>
      <c r="P22" s="32" t="s">
        <v>82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563</v>
      </c>
      <c r="E23" s="2"/>
      <c r="G23" s="27">
        <v>3</v>
      </c>
      <c r="H23" s="28" t="s">
        <v>83</v>
      </c>
      <c r="I23" s="45"/>
      <c r="J23" s="29" t="s">
        <v>17</v>
      </c>
      <c r="K23" s="30"/>
      <c r="L23" s="45"/>
      <c r="M23" s="27" t="s">
        <v>11</v>
      </c>
      <c r="N23" s="46"/>
      <c r="O23" s="31" t="s">
        <v>11</v>
      </c>
      <c r="P23" s="32" t="s">
        <v>84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1</v>
      </c>
      <c r="AC23" s="7">
        <f>IF(AND($O23=instellingen!$I$2,$M23=instellingen!$I$3),1,0)</f>
        <v>0</v>
      </c>
      <c r="AD23" s="7">
        <f>IF(AND($P23&lt;&gt;"",OR($M23=instellingen!$I$2,$M23=instellingen!$I$4)),1,0)</f>
        <v>1</v>
      </c>
      <c r="AE23" s="7">
        <f>IF(AND(ISBLANK($P23),$M23=instellingen!$I$3),1,0)</f>
        <v>0</v>
      </c>
      <c r="AF23" s="8">
        <f>SUM(R23:AE23)</f>
        <v>2</v>
      </c>
    </row>
    <row r="24" spans="1:32">
      <c r="R24" s="7"/>
      <c r="S24" s="7"/>
      <c r="T24" s="7"/>
      <c r="U24" s="7"/>
      <c r="V24" s="7"/>
      <c r="W24" s="7"/>
      <c r="X24" s="7"/>
      <c r="Y24" s="7"/>
      <c r="Z24" s="7"/>
      <c r="AA24" s="7"/>
      <c r="AB24" s="7"/>
      <c r="AC24" s="7"/>
      <c r="AD24" s="7"/>
      <c r="AE24" s="7"/>
    </row>
    <row r="25" spans="1:32">
      <c r="C25" s="9" t="s">
        <v>47</v>
      </c>
      <c r="D25" s="2">
        <v>671</v>
      </c>
      <c r="G25" s="47" t="str">
        <f>CONCATENATE("Algemene opmerkingen bij het jaarprogramma van  ",G16)</f>
        <v>Algemene opmerkingen bij het jaarprogramma van  NE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M3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44379.602222222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v>
      </c>
      <c r="G13" s="47" t="str">
        <f>CONCATENATE("Algemene opmerkingen bij het jaarprogramma van  ",G4)</f>
        <v>Algemene opmerkingen bij het jaarprogramma van  NE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v>
      </c>
      <c r="E18" s="2"/>
      <c r="G18" s="27">
        <v>1</v>
      </c>
      <c r="H18" s="28" t="s">
        <v>72</v>
      </c>
      <c r="I18" s="45"/>
      <c r="J18" s="29" t="s">
        <v>7</v>
      </c>
      <c r="K18" s="30" t="s">
        <v>73</v>
      </c>
      <c r="L18" s="45">
        <v>50</v>
      </c>
      <c r="M18" s="27" t="s">
        <v>8</v>
      </c>
      <c r="N18" s="46">
        <v>1</v>
      </c>
      <c r="O18" s="31" t="s">
        <v>11</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v>
      </c>
      <c r="E19" s="2"/>
      <c r="G19" s="27">
        <v>1</v>
      </c>
      <c r="H19" s="28" t="s">
        <v>75</v>
      </c>
      <c r="I19" s="45"/>
      <c r="J19" s="29" t="s">
        <v>7</v>
      </c>
      <c r="K19" s="30"/>
      <c r="L19" s="45">
        <v>100</v>
      </c>
      <c r="M19" s="27" t="s">
        <v>8</v>
      </c>
      <c r="N19" s="46">
        <v>2</v>
      </c>
      <c r="O19" s="31" t="s">
        <v>11</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v>
      </c>
      <c r="E20" s="2"/>
      <c r="G20" s="27">
        <v>2</v>
      </c>
      <c r="H20" s="28" t="s">
        <v>77</v>
      </c>
      <c r="I20" s="45"/>
      <c r="J20" s="29" t="s">
        <v>14</v>
      </c>
      <c r="K20" s="30"/>
      <c r="L20" s="45">
        <v>100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v>
      </c>
      <c r="E21" s="2"/>
      <c r="G21" s="27">
        <v>2</v>
      </c>
      <c r="H21" s="28" t="s">
        <v>79</v>
      </c>
      <c r="I21" s="45"/>
      <c r="J21" s="29" t="s">
        <v>7</v>
      </c>
      <c r="K21" s="30"/>
      <c r="L21" s="45">
        <v>50</v>
      </c>
      <c r="M21" s="27" t="s">
        <v>8</v>
      </c>
      <c r="N21" s="46">
        <v>2</v>
      </c>
      <c r="O21" s="31" t="s">
        <v>11</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v>
      </c>
      <c r="E22" s="2"/>
      <c r="G22" s="27">
        <v>3</v>
      </c>
      <c r="H22" s="28" t="s">
        <v>81</v>
      </c>
      <c r="I22" s="45"/>
      <c r="J22" s="29" t="s">
        <v>10</v>
      </c>
      <c r="K22" s="30"/>
      <c r="L22" s="45">
        <v>15</v>
      </c>
      <c r="M22" s="27" t="s">
        <v>8</v>
      </c>
      <c r="N22" s="46">
        <v>1</v>
      </c>
      <c r="O22" s="31" t="s">
        <v>11</v>
      </c>
      <c r="P22" s="32" t="s">
        <v>82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v>
      </c>
      <c r="E23" s="2"/>
      <c r="G23" s="27">
        <v>3</v>
      </c>
      <c r="H23" s="28" t="s">
        <v>83</v>
      </c>
      <c r="I23" s="45"/>
      <c r="J23" s="29" t="s">
        <v>17</v>
      </c>
      <c r="K23" s="30"/>
      <c r="L23" s="45"/>
      <c r="M23" s="27" t="s">
        <v>11</v>
      </c>
      <c r="N23" s="46"/>
      <c r="O23" s="31" t="s">
        <v>11</v>
      </c>
      <c r="P23" s="32" t="s">
        <v>84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1</v>
      </c>
      <c r="AC23" s="7">
        <f>IF(AND($O23=instellingen!$I$2,$M23=instellingen!$I$3),1,0)</f>
        <v>0</v>
      </c>
      <c r="AD23" s="7">
        <f>IF(AND($P23&lt;&gt;"",OR($M23=instellingen!$I$2,$M23=instellingen!$I$4)),1,0)</f>
        <v>1</v>
      </c>
      <c r="AE23" s="7">
        <f>IF(AND(ISBLANK($P23),$M23=instellingen!$I$3),1,0)</f>
        <v>0</v>
      </c>
      <c r="AF23" s="8">
        <f>SUM(R23:AE23)</f>
        <v>2</v>
      </c>
    </row>
    <row r="24" spans="1:32">
      <c r="R24" s="7"/>
      <c r="S24" s="7"/>
      <c r="T24" s="7"/>
      <c r="U24" s="7"/>
      <c r="V24" s="7"/>
      <c r="W24" s="7"/>
      <c r="X24" s="7"/>
      <c r="Y24" s="7"/>
      <c r="Z24" s="7"/>
      <c r="AA24" s="7"/>
      <c r="AB24" s="7"/>
      <c r="AC24" s="7"/>
      <c r="AD24" s="7"/>
      <c r="AE24" s="7"/>
    </row>
    <row r="25" spans="1:32">
      <c r="C25" s="9" t="s">
        <v>47</v>
      </c>
      <c r="D25" s="2">
        <v>2</v>
      </c>
      <c r="G25" s="47" t="str">
        <f>CONCATENATE("Algemene opmerkingen bij het jaarprogramma van  ",G16)</f>
        <v>Algemene opmerkingen bij het jaarprogramma van  NE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2021 - 2022)</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v>568</v>
      </c>
      <c r="E6" s="2"/>
      <c r="G6" s="27">
        <v>1</v>
      </c>
      <c r="H6" s="28" t="s">
        <v>86</v>
      </c>
      <c r="I6" s="45">
        <v>2</v>
      </c>
      <c r="J6" s="29" t="s">
        <v>19</v>
      </c>
      <c r="K6" s="30" t="s">
        <v>87</v>
      </c>
      <c r="L6" s="45">
        <v>100</v>
      </c>
      <c r="M6" s="27" t="s">
        <v>8</v>
      </c>
      <c r="N6" s="46">
        <v>5</v>
      </c>
      <c r="O6" s="31" t="s">
        <v>11</v>
      </c>
      <c r="P6" s="32" t="s">
        <v>88</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569</v>
      </c>
      <c r="E7" s="2"/>
      <c r="G7" s="27">
        <v>2</v>
      </c>
      <c r="H7" s="28" t="s">
        <v>89</v>
      </c>
      <c r="I7" s="45">
        <v>2</v>
      </c>
      <c r="J7" s="29" t="s">
        <v>7</v>
      </c>
      <c r="K7" s="30"/>
      <c r="L7" s="45"/>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1</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2</v>
      </c>
    </row>
    <row r="8" spans="1:32" customHeight="1" ht="72">
      <c r="A8" s="9" t="s">
        <v>64</v>
      </c>
      <c r="B8" s="2">
        <v>182</v>
      </c>
      <c r="D8" s="2">
        <v>570</v>
      </c>
      <c r="E8" s="2"/>
      <c r="G8" s="27">
        <v>3</v>
      </c>
      <c r="H8" s="28" t="s">
        <v>90</v>
      </c>
      <c r="I8" s="45">
        <v>2</v>
      </c>
      <c r="J8" s="29" t="s">
        <v>10</v>
      </c>
      <c r="K8" s="30"/>
      <c r="L8" s="45">
        <v>15</v>
      </c>
      <c r="M8" s="27" t="s">
        <v>8</v>
      </c>
      <c r="N8" s="46">
        <v>15</v>
      </c>
      <c r="O8" s="31" t="s">
        <v>11</v>
      </c>
      <c r="P8" s="32" t="s">
        <v>91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571</v>
      </c>
      <c r="E9" s="2"/>
      <c r="G9" s="27">
        <v>3</v>
      </c>
      <c r="H9" s="28" t="s">
        <v>92</v>
      </c>
      <c r="I9" s="45">
        <v>2</v>
      </c>
      <c r="J9" s="29" t="s">
        <v>7</v>
      </c>
      <c r="K9" s="30"/>
      <c r="L9" s="45">
        <v>50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44379.602222222</v>
      </c>
      <c r="D10" s="2">
        <v>572</v>
      </c>
      <c r="E10" s="2"/>
      <c r="G10" s="27">
        <v>4</v>
      </c>
      <c r="H10" s="28" t="s">
        <v>93</v>
      </c>
      <c r="I10" s="45">
        <v>2</v>
      </c>
      <c r="J10" s="29" t="s">
        <v>10</v>
      </c>
      <c r="K10" s="30"/>
      <c r="L10" s="45">
        <v>50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v>573</v>
      </c>
      <c r="E11" s="2"/>
      <c r="G11" s="27">
        <v>4</v>
      </c>
      <c r="H11" s="28" t="s">
        <v>94</v>
      </c>
      <c r="I11" s="45">
        <v>2</v>
      </c>
      <c r="J11" s="29" t="s">
        <v>19</v>
      </c>
      <c r="K11" s="30" t="s">
        <v>95</v>
      </c>
      <c r="L11" s="45">
        <v>100</v>
      </c>
      <c r="M11" s="27" t="s">
        <v>8</v>
      </c>
      <c r="N11" s="46">
        <v>10</v>
      </c>
      <c r="O11" s="31" t="s">
        <v>11</v>
      </c>
      <c r="P11" s="32" t="s">
        <v>96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453</v>
      </c>
      <c r="G13" s="47" t="str">
        <f>CONCATENATE("Algemene opmerkingen bij het jaarprogramma van  ",G4)</f>
        <v>Algemene opmerkingen bij het jaarprogramma van  NE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454</v>
      </c>
      <c r="G25" s="47" t="str">
        <f>CONCATENATE("Algemene opmerkingen bij het jaarprogramma van  ",G16)</f>
        <v>Algemene opmerkingen bij het jaarprogramma van  NE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v>7</v>
      </c>
      <c r="E6" s="2"/>
      <c r="G6" s="27">
        <v>1</v>
      </c>
      <c r="H6" s="28" t="s">
        <v>86</v>
      </c>
      <c r="I6" s="45">
        <v>2</v>
      </c>
      <c r="J6" s="29" t="s">
        <v>19</v>
      </c>
      <c r="K6" s="30" t="s">
        <v>87</v>
      </c>
      <c r="L6" s="45">
        <v>100</v>
      </c>
      <c r="M6" s="27" t="s">
        <v>8</v>
      </c>
      <c r="N6" s="46">
        <v>5</v>
      </c>
      <c r="O6" s="31" t="s">
        <v>11</v>
      </c>
      <c r="P6" s="32" t="s">
        <v>88</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8</v>
      </c>
      <c r="E7" s="2"/>
      <c r="G7" s="27">
        <v>2</v>
      </c>
      <c r="H7" s="28" t="s">
        <v>89</v>
      </c>
      <c r="I7" s="45">
        <v>2</v>
      </c>
      <c r="J7" s="29" t="s">
        <v>19</v>
      </c>
      <c r="K7" s="30"/>
      <c r="L7" s="45"/>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2</v>
      </c>
      <c r="D8" s="2">
        <v>9</v>
      </c>
      <c r="E8" s="2"/>
      <c r="G8" s="27">
        <v>3</v>
      </c>
      <c r="H8" s="28" t="s">
        <v>97</v>
      </c>
      <c r="I8" s="45">
        <v>2</v>
      </c>
      <c r="J8" s="29" t="s">
        <v>10</v>
      </c>
      <c r="K8" s="30"/>
      <c r="L8" s="45">
        <v>15</v>
      </c>
      <c r="M8" s="27" t="s">
        <v>8</v>
      </c>
      <c r="N8" s="46">
        <v>15</v>
      </c>
      <c r="O8" s="31" t="s">
        <v>11</v>
      </c>
      <c r="P8" s="32" t="s">
        <v>91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10</v>
      </c>
      <c r="E9" s="2"/>
      <c r="G9" s="27">
        <v>3</v>
      </c>
      <c r="H9" s="28" t="s">
        <v>92</v>
      </c>
      <c r="I9" s="45">
        <v>2</v>
      </c>
      <c r="J9" s="29" t="s">
        <v>7</v>
      </c>
      <c r="K9" s="30"/>
      <c r="L9" s="45">
        <v>50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44379.602222222</v>
      </c>
      <c r="D10" s="2">
        <v>11</v>
      </c>
      <c r="E10" s="2"/>
      <c r="G10" s="27">
        <v>4</v>
      </c>
      <c r="H10" s="28" t="s">
        <v>98</v>
      </c>
      <c r="I10" s="45">
        <v>2</v>
      </c>
      <c r="J10" s="29" t="s">
        <v>10</v>
      </c>
      <c r="K10" s="30"/>
      <c r="L10" s="45">
        <v>50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v>12</v>
      </c>
      <c r="E11" s="2"/>
      <c r="G11" s="27">
        <v>4</v>
      </c>
      <c r="H11" s="28" t="s">
        <v>99</v>
      </c>
      <c r="I11" s="45">
        <v>2</v>
      </c>
      <c r="J11" s="29" t="s">
        <v>19</v>
      </c>
      <c r="K11" s="30" t="s">
        <v>95</v>
      </c>
      <c r="L11" s="45">
        <v>100</v>
      </c>
      <c r="M11" s="27" t="s">
        <v>8</v>
      </c>
      <c r="N11" s="46">
        <v>10</v>
      </c>
      <c r="O11" s="31" t="s">
        <v>11</v>
      </c>
      <c r="P11" s="32" t="s">
        <v>96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v>
      </c>
      <c r="G13" s="47" t="str">
        <f>CONCATENATE("Algemene opmerkingen bij het jaarprogramma van  ",G4)</f>
        <v>Algemene opmerkingen bij het jaarprogramma van  NE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564</v>
      </c>
      <c r="E18" s="2"/>
      <c r="G18" s="27">
        <v>1</v>
      </c>
      <c r="H18" s="28" t="s">
        <v>100</v>
      </c>
      <c r="I18" s="45"/>
      <c r="J18" s="29" t="s">
        <v>7</v>
      </c>
      <c r="K18" s="30"/>
      <c r="L18" s="45">
        <v>100</v>
      </c>
      <c r="M18" s="27" t="s">
        <v>8</v>
      </c>
      <c r="N18" s="46">
        <v>20</v>
      </c>
      <c r="O18" s="31" t="s">
        <v>11</v>
      </c>
      <c r="P18" s="32" t="s">
        <v>101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565</v>
      </c>
      <c r="E19" s="2"/>
      <c r="G19" s="27">
        <v>2</v>
      </c>
      <c r="H19" s="28" t="s">
        <v>102</v>
      </c>
      <c r="I19" s="45"/>
      <c r="J19" s="29" t="s">
        <v>7</v>
      </c>
      <c r="K19" s="30" t="s">
        <v>73</v>
      </c>
      <c r="L19" s="45">
        <v>100</v>
      </c>
      <c r="M19" s="27" t="s">
        <v>8</v>
      </c>
      <c r="N19" s="46">
        <v>15</v>
      </c>
      <c r="O19" s="31" t="s">
        <v>11</v>
      </c>
      <c r="P19" s="32" t="s">
        <v>88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566</v>
      </c>
      <c r="E20" s="2"/>
      <c r="G20" s="27">
        <v>3</v>
      </c>
      <c r="H20" s="28" t="s">
        <v>103</v>
      </c>
      <c r="I20" s="45"/>
      <c r="J20" s="29" t="s">
        <v>19</v>
      </c>
      <c r="K20" s="30" t="s">
        <v>104</v>
      </c>
      <c r="L20" s="45">
        <v>100</v>
      </c>
      <c r="M20" s="27" t="s">
        <v>8</v>
      </c>
      <c r="N20" s="46">
        <v>20</v>
      </c>
      <c r="O20" s="31" t="s">
        <v>11</v>
      </c>
      <c r="P20" s="32" t="s">
        <v>105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567</v>
      </c>
      <c r="E21" s="2"/>
      <c r="G21" s="27">
        <v>3</v>
      </c>
      <c r="H21" s="28" t="s">
        <v>106</v>
      </c>
      <c r="I21" s="45"/>
      <c r="J21" s="29" t="s">
        <v>10</v>
      </c>
      <c r="K21" s="30" t="s">
        <v>73</v>
      </c>
      <c r="L21" s="45">
        <v>50</v>
      </c>
      <c r="M21" s="27" t="s">
        <v>8</v>
      </c>
      <c r="N21" s="46">
        <v>15</v>
      </c>
      <c r="O21" s="31" t="s">
        <v>11</v>
      </c>
      <c r="P21" s="32" t="s">
        <v>107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v>
      </c>
      <c r="G25" s="47" t="str">
        <f>CONCATENATE("Algemene opmerkingen bij het jaarprogramma van  ",G16)</f>
        <v>Algemene opmerkingen bij het jaarprogramma van  NE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44379.602222222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v>
      </c>
      <c r="G13" s="47" t="str">
        <f>CONCATENATE("Algemene opmerkingen bij het jaarprogramma van  ",G4)</f>
        <v>Algemene opmerkingen bij het jaarprogramma van  NE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13</v>
      </c>
      <c r="E18" s="2"/>
      <c r="G18" s="27">
        <v>1</v>
      </c>
      <c r="H18" s="28" t="s">
        <v>108</v>
      </c>
      <c r="I18" s="45"/>
      <c r="J18" s="29" t="s">
        <v>7</v>
      </c>
      <c r="K18" s="30" t="s">
        <v>73</v>
      </c>
      <c r="L18" s="45">
        <v>100</v>
      </c>
      <c r="M18" s="27" t="s">
        <v>8</v>
      </c>
      <c r="N18" s="46">
        <v>15</v>
      </c>
      <c r="O18" s="31" t="s">
        <v>11</v>
      </c>
      <c r="P18" s="32" t="s">
        <v>109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v>
      </c>
      <c r="E19" s="2"/>
      <c r="G19" s="27">
        <v>2</v>
      </c>
      <c r="H19" s="28" t="s">
        <v>110</v>
      </c>
      <c r="I19" s="45"/>
      <c r="J19" s="29" t="s">
        <v>7</v>
      </c>
      <c r="K19" s="30"/>
      <c r="L19" s="45">
        <v>100</v>
      </c>
      <c r="M19" s="27" t="s">
        <v>8</v>
      </c>
      <c r="N19" s="46">
        <v>20</v>
      </c>
      <c r="O19" s="31" t="s">
        <v>11</v>
      </c>
      <c r="P19" s="32" t="s">
        <v>101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v>
      </c>
      <c r="E20" s="2"/>
      <c r="G20" s="27">
        <v>3</v>
      </c>
      <c r="H20" s="28" t="s">
        <v>103</v>
      </c>
      <c r="I20" s="45"/>
      <c r="J20" s="29" t="s">
        <v>19</v>
      </c>
      <c r="K20" s="30" t="s">
        <v>104</v>
      </c>
      <c r="L20" s="45">
        <v>100</v>
      </c>
      <c r="M20" s="27" t="s">
        <v>8</v>
      </c>
      <c r="N20" s="46">
        <v>20</v>
      </c>
      <c r="O20" s="31" t="s">
        <v>11</v>
      </c>
      <c r="P20" s="32" t="s">
        <v>105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16</v>
      </c>
      <c r="E21" s="2"/>
      <c r="G21" s="27">
        <v>3</v>
      </c>
      <c r="H21" s="28" t="s">
        <v>106</v>
      </c>
      <c r="I21" s="45"/>
      <c r="J21" s="29" t="s">
        <v>10</v>
      </c>
      <c r="K21" s="30" t="s">
        <v>73</v>
      </c>
      <c r="L21" s="45">
        <v>50</v>
      </c>
      <c r="M21" s="27" t="s">
        <v>8</v>
      </c>
      <c r="N21" s="46">
        <v>15</v>
      </c>
      <c r="O21" s="31" t="s">
        <v>11</v>
      </c>
      <c r="P21" s="32" t="s">
        <v>107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v>
      </c>
      <c r="G25" s="47" t="str">
        <f>CONCATENATE("Algemene opmerkingen bij het jaarprogramma van  ",G16)</f>
        <v>Algemene opmerkingen bij het jaarprogramma van  NE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2021 - 2022)</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111</v>
      </c>
      <c r="D6" s="2">
        <v>585</v>
      </c>
      <c r="E6" s="2"/>
      <c r="G6" s="27">
        <v>1</v>
      </c>
      <c r="H6" s="28" t="s">
        <v>112</v>
      </c>
      <c r="I6" s="45">
        <v>1</v>
      </c>
      <c r="J6" s="29" t="s">
        <v>19</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2</v>
      </c>
    </row>
    <row r="7" spans="1:32" customHeight="1" ht="72">
      <c r="A7" s="9" t="s">
        <v>63</v>
      </c>
      <c r="B7" s="2">
        <v>2021</v>
      </c>
      <c r="D7" s="2">
        <v>586</v>
      </c>
      <c r="E7" s="2"/>
      <c r="G7" s="27">
        <v>1</v>
      </c>
      <c r="H7" s="28" t="s">
        <v>113</v>
      </c>
      <c r="I7" s="45">
        <v>2</v>
      </c>
      <c r="J7" s="29" t="s">
        <v>7</v>
      </c>
      <c r="K7" s="30" t="s">
        <v>73</v>
      </c>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183</v>
      </c>
      <c r="D8" s="2">
        <v>587</v>
      </c>
      <c r="E8" s="2"/>
      <c r="G8" s="27">
        <v>2</v>
      </c>
      <c r="H8" s="28" t="s">
        <v>114</v>
      </c>
      <c r="I8" s="45">
        <v>2</v>
      </c>
      <c r="J8" s="29" t="s">
        <v>19</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2</v>
      </c>
    </row>
    <row r="9" spans="1:32" customHeight="1" ht="72">
      <c r="A9" s="9" t="s">
        <v>65</v>
      </c>
      <c r="B9" s="4">
        <f>IF(B6="A",B7+3,IF(B6="H",B7+2,B7+1))</f>
        <v>2024</v>
      </c>
      <c r="D9" s="2">
        <v>588</v>
      </c>
      <c r="E9" s="2"/>
      <c r="G9" s="27">
        <v>3</v>
      </c>
      <c r="H9" s="28" t="s">
        <v>115</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44379.602222222</v>
      </c>
      <c r="D10" s="2">
        <v>589</v>
      </c>
      <c r="E10" s="2"/>
      <c r="G10" s="27">
        <v>4</v>
      </c>
      <c r="H10" s="28" t="s">
        <v>98</v>
      </c>
      <c r="I10" s="45">
        <v>2</v>
      </c>
      <c r="J10" s="29" t="s">
        <v>10</v>
      </c>
      <c r="K10" s="30"/>
      <c r="L10" s="45">
        <v>50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v>590</v>
      </c>
      <c r="E11" s="2"/>
      <c r="G11" s="27">
        <v>4</v>
      </c>
      <c r="H11" s="28" t="s">
        <v>116</v>
      </c>
      <c r="I11" s="45">
        <v>2</v>
      </c>
      <c r="J11" s="29" t="s">
        <v>19</v>
      </c>
      <c r="K11" s="30" t="s">
        <v>117</v>
      </c>
      <c r="L11" s="45">
        <v>100</v>
      </c>
      <c r="M11" s="27" t="s">
        <v>8</v>
      </c>
      <c r="N11" s="46">
        <v>5</v>
      </c>
      <c r="O11" s="31" t="s">
        <v>11</v>
      </c>
      <c r="P11" s="32" t="s">
        <v>107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455</v>
      </c>
      <c r="G13" s="47" t="str">
        <f>CONCATENATE("Algemene opmerkingen bij het jaarprogramma van  ",G4)</f>
        <v>Algemene opmerkingen bij het jaarprogramma van  NE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456</v>
      </c>
      <c r="G25" s="47" t="str">
        <f>CONCATENATE("Algemene opmerkingen bij het jaarprogramma van  ",G16)</f>
        <v>Algemene opmerkingen bij het jaarprogramma van  NE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457</v>
      </c>
      <c r="G37" s="47" t="str">
        <f>CONCATENATE("Algemene opmerkingen bij het jaarprogramma van  ",G28)</f>
        <v>Algemene opmerkingen bij het jaarprogramma van  NE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13</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111</v>
      </c>
      <c r="D6" s="2">
        <v>17</v>
      </c>
      <c r="E6" s="2"/>
      <c r="G6" s="27">
        <v>1</v>
      </c>
      <c r="H6" s="28" t="s">
        <v>112</v>
      </c>
      <c r="I6" s="45">
        <v>1</v>
      </c>
      <c r="J6" s="29" t="s">
        <v>19</v>
      </c>
      <c r="K6" s="30"/>
      <c r="L6" s="45">
        <v>50</v>
      </c>
      <c r="M6" s="27" t="s">
        <v>11</v>
      </c>
      <c r="N6" s="46"/>
      <c r="O6" s="31" t="s">
        <v>11</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1</v>
      </c>
      <c r="AC6" s="7">
        <f>IF(AND($O6=instellingen!$I$2,$M6=instellingen!$I$3),1,0)</f>
        <v>0</v>
      </c>
      <c r="AD6" s="7">
        <f>IF(AND($P6&lt;&gt;"",OR($M6=instellingen!$I$2,$M6=instellingen!$I$4)),1,0)</f>
        <v>0</v>
      </c>
      <c r="AE6" s="7">
        <f>IF(AND(ISBLANK($P6),$M6=instellingen!$I$3),1,0)</f>
        <v>0</v>
      </c>
      <c r="AF6" s="8">
        <f>SUM(R6:AE6)</f>
        <v>2</v>
      </c>
    </row>
    <row r="7" spans="1:32" customHeight="1" ht="72">
      <c r="A7" s="9" t="s">
        <v>63</v>
      </c>
      <c r="B7" s="2">
        <v>2020</v>
      </c>
      <c r="D7" s="2">
        <v>18</v>
      </c>
      <c r="E7" s="2"/>
      <c r="G7" s="27">
        <v>1</v>
      </c>
      <c r="H7" s="28" t="s">
        <v>113</v>
      </c>
      <c r="I7" s="45">
        <v>2</v>
      </c>
      <c r="J7" s="29" t="s">
        <v>7</v>
      </c>
      <c r="K7" s="30" t="s">
        <v>73</v>
      </c>
      <c r="L7" s="45">
        <v>50</v>
      </c>
      <c r="M7" s="27" t="s">
        <v>11</v>
      </c>
      <c r="N7" s="46"/>
      <c r="O7" s="31" t="s">
        <v>11</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1</v>
      </c>
      <c r="AC7" s="7">
        <f>IF(AND($O7=instellingen!$I$2,$M7=instellingen!$I$3),1,0)</f>
        <v>0</v>
      </c>
      <c r="AD7" s="7">
        <f>IF(AND($P7&lt;&gt;"",OR($M7=instellingen!$I$2,$M7=instellingen!$I$4)),1,0)</f>
        <v>0</v>
      </c>
      <c r="AE7" s="7">
        <f>IF(AND(ISBLANK($P7),$M7=instellingen!$I$3),1,0)</f>
        <v>0</v>
      </c>
      <c r="AF7" s="8">
        <f>SUM(R7:AE7)</f>
        <v>1</v>
      </c>
    </row>
    <row r="8" spans="1:32" customHeight="1" ht="72">
      <c r="A8" s="9" t="s">
        <v>64</v>
      </c>
      <c r="B8" s="2">
        <v>4</v>
      </c>
      <c r="D8" s="2">
        <v>19</v>
      </c>
      <c r="E8" s="2"/>
      <c r="G8" s="27">
        <v>2</v>
      </c>
      <c r="H8" s="28" t="s">
        <v>118</v>
      </c>
      <c r="I8" s="45">
        <v>2</v>
      </c>
      <c r="J8" s="29" t="s">
        <v>19</v>
      </c>
      <c r="K8" s="30"/>
      <c r="L8" s="45">
        <v>100</v>
      </c>
      <c r="M8" s="27" t="s">
        <v>11</v>
      </c>
      <c r="N8" s="46"/>
      <c r="O8" s="31" t="s">
        <v>11</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1</v>
      </c>
      <c r="AC8" s="7">
        <f>IF(AND($O8=instellingen!$I$2,$M8=instellingen!$I$3),1,0)</f>
        <v>0</v>
      </c>
      <c r="AD8" s="7">
        <f>IF(AND($P8&lt;&gt;"",OR($M8=instellingen!$I$2,$M8=instellingen!$I$4)),1,0)</f>
        <v>0</v>
      </c>
      <c r="AE8" s="7">
        <f>IF(AND(ISBLANK($P8),$M8=instellingen!$I$3),1,0)</f>
        <v>0</v>
      </c>
      <c r="AF8" s="8">
        <f>SUM(R8:AE8)</f>
        <v>2</v>
      </c>
    </row>
    <row r="9" spans="1:32" customHeight="1" ht="72">
      <c r="A9" s="9" t="s">
        <v>65</v>
      </c>
      <c r="B9" s="4">
        <f>IF(B6="A",B7+3,IF(B6="H",B7+2,B7+1))</f>
        <v>2023</v>
      </c>
      <c r="D9" s="2">
        <v>20</v>
      </c>
      <c r="E9" s="2"/>
      <c r="G9" s="27">
        <v>3</v>
      </c>
      <c r="H9" s="28" t="s">
        <v>115</v>
      </c>
      <c r="I9" s="45">
        <v>2</v>
      </c>
      <c r="J9" s="29" t="s">
        <v>7</v>
      </c>
      <c r="K9" s="30"/>
      <c r="L9" s="45">
        <v>100</v>
      </c>
      <c r="M9" s="27" t="s">
        <v>11</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1</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44379.602222222</v>
      </c>
      <c r="D10" s="2">
        <v>21</v>
      </c>
      <c r="E10" s="2"/>
      <c r="G10" s="27">
        <v>4</v>
      </c>
      <c r="H10" s="28" t="s">
        <v>98</v>
      </c>
      <c r="I10" s="45">
        <v>2</v>
      </c>
      <c r="J10" s="29" t="s">
        <v>10</v>
      </c>
      <c r="K10" s="30"/>
      <c r="L10" s="45">
        <v>50</v>
      </c>
      <c r="M10" s="27" t="s">
        <v>11</v>
      </c>
      <c r="N10" s="46"/>
      <c r="O10" s="31" t="s">
        <v>11</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1</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v>22</v>
      </c>
      <c r="E11" s="2"/>
      <c r="G11" s="27">
        <v>4</v>
      </c>
      <c r="H11" s="28" t="s">
        <v>116</v>
      </c>
      <c r="I11" s="45">
        <v>2</v>
      </c>
      <c r="J11" s="29" t="s">
        <v>19</v>
      </c>
      <c r="K11" s="30" t="s">
        <v>117</v>
      </c>
      <c r="L11" s="45">
        <v>100</v>
      </c>
      <c r="M11" s="27" t="s">
        <v>8</v>
      </c>
      <c r="N11" s="46">
        <v>5</v>
      </c>
      <c r="O11" s="31" t="s">
        <v>11</v>
      </c>
      <c r="P11" s="32" t="s">
        <v>107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v>
      </c>
      <c r="G13" s="47" t="str">
        <f>CONCATENATE("Algemene opmerkingen bij het jaarprogramma van  ",G4)</f>
        <v>Algemene opmerkingen bij het jaarprogramma van  NE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579</v>
      </c>
      <c r="E18" s="2"/>
      <c r="G18" s="27">
        <v>1</v>
      </c>
      <c r="H18" s="28" t="s">
        <v>119</v>
      </c>
      <c r="I18" s="45">
        <v>2</v>
      </c>
      <c r="J18" s="29" t="s">
        <v>7</v>
      </c>
      <c r="K18" s="30"/>
      <c r="L18" s="45">
        <v>100</v>
      </c>
      <c r="M18" s="27" t="s">
        <v>11</v>
      </c>
      <c r="N18" s="46"/>
      <c r="O18" s="31" t="s">
        <v>11</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1</v>
      </c>
      <c r="AC18" s="7">
        <f>IF(AND($O18=instellingen!$I$2,$M18=instellingen!$I$3),1,0)</f>
        <v>0</v>
      </c>
      <c r="AD18" s="7">
        <f>IF(AND($P18&lt;&gt;"",OR($M18=instellingen!$I$2,$M18=instellingen!$I$4)),1,0)</f>
        <v>0</v>
      </c>
      <c r="AE18" s="7">
        <f>IF(AND(ISBLANK($P18),$M18=instellingen!$I$3),1,0)</f>
        <v>0</v>
      </c>
      <c r="AF18" s="8">
        <f>SUM(R18:AE18)</f>
        <v>1</v>
      </c>
    </row>
    <row r="19" spans="1:32" customHeight="1" ht="72">
      <c r="D19" s="2">
        <v>580</v>
      </c>
      <c r="E19" s="2"/>
      <c r="G19" s="27">
        <v>2</v>
      </c>
      <c r="H19" s="28" t="s">
        <v>120</v>
      </c>
      <c r="I19" s="45">
        <v>2</v>
      </c>
      <c r="J19" s="29" t="s">
        <v>7</v>
      </c>
      <c r="K19" s="30" t="s">
        <v>73</v>
      </c>
      <c r="L19" s="45">
        <v>100</v>
      </c>
      <c r="M19" s="27" t="s">
        <v>11</v>
      </c>
      <c r="N19" s="46"/>
      <c r="O19" s="31" t="s">
        <v>11</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1</v>
      </c>
      <c r="AC19" s="7">
        <f>IF(AND($O19=instellingen!$I$2,$M19=instellingen!$I$3),1,0)</f>
        <v>0</v>
      </c>
      <c r="AD19" s="7">
        <f>IF(AND($P19&lt;&gt;"",OR($M19=instellingen!$I$2,$M19=instellingen!$I$4)),1,0)</f>
        <v>0</v>
      </c>
      <c r="AE19" s="7">
        <f>IF(AND(ISBLANK($P19),$M19=instellingen!$I$3),1,0)</f>
        <v>0</v>
      </c>
      <c r="AF19" s="8">
        <f>SUM(R19:AE19)</f>
        <v>1</v>
      </c>
    </row>
    <row r="20" spans="1:32" customHeight="1" ht="72">
      <c r="D20" s="2">
        <v>581</v>
      </c>
      <c r="E20" s="2"/>
      <c r="G20" s="27">
        <v>2</v>
      </c>
      <c r="H20" s="28" t="s">
        <v>121</v>
      </c>
      <c r="I20" s="45">
        <v>2</v>
      </c>
      <c r="J20" s="29" t="s">
        <v>19</v>
      </c>
      <c r="K20" s="30"/>
      <c r="L20" s="45"/>
      <c r="M20" s="27" t="s">
        <v>11</v>
      </c>
      <c r="N20" s="46"/>
      <c r="O20" s="31" t="s">
        <v>11</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1</v>
      </c>
      <c r="AC20" s="7">
        <f>IF(AND($O20=instellingen!$I$2,$M20=instellingen!$I$3),1,0)</f>
        <v>0</v>
      </c>
      <c r="AD20" s="7">
        <f>IF(AND($P20&lt;&gt;"",OR($M20=instellingen!$I$2,$M20=instellingen!$I$4)),1,0)</f>
        <v>0</v>
      </c>
      <c r="AE20" s="7">
        <f>IF(AND(ISBLANK($P20),$M20=instellingen!$I$3),1,0)</f>
        <v>0</v>
      </c>
      <c r="AF20" s="8">
        <f>SUM(R20:AE20)</f>
        <v>1</v>
      </c>
    </row>
    <row r="21" spans="1:32" customHeight="1" ht="72">
      <c r="D21" s="2">
        <v>582</v>
      </c>
      <c r="E21" s="2"/>
      <c r="G21" s="27">
        <v>3</v>
      </c>
      <c r="H21" s="28" t="s">
        <v>89</v>
      </c>
      <c r="I21" s="45">
        <v>2</v>
      </c>
      <c r="J21" s="29" t="s">
        <v>7</v>
      </c>
      <c r="K21" s="30" t="s">
        <v>73</v>
      </c>
      <c r="L21" s="45">
        <v>50</v>
      </c>
      <c r="M21" s="27" t="s">
        <v>11</v>
      </c>
      <c r="N21" s="46"/>
      <c r="O21" s="31" t="s">
        <v>11</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1</v>
      </c>
      <c r="AC21" s="7">
        <f>IF(AND($O21=instellingen!$I$2,$M21=instellingen!$I$3),1,0)</f>
        <v>0</v>
      </c>
      <c r="AD21" s="7">
        <f>IF(AND($P21&lt;&gt;"",OR($M21=instellingen!$I$2,$M21=instellingen!$I$4)),1,0)</f>
        <v>0</v>
      </c>
      <c r="AE21" s="7">
        <f>IF(AND(ISBLANK($P21),$M21=instellingen!$I$3),1,0)</f>
        <v>0</v>
      </c>
      <c r="AF21" s="8">
        <f>SUM(R21:AE21)</f>
        <v>1</v>
      </c>
    </row>
    <row r="22" spans="1:32" customHeight="1" ht="72">
      <c r="D22" s="2">
        <v>583</v>
      </c>
      <c r="E22" s="2"/>
      <c r="G22" s="27">
        <v>4</v>
      </c>
      <c r="H22" s="28" t="s">
        <v>122</v>
      </c>
      <c r="I22" s="45">
        <v>2</v>
      </c>
      <c r="J22" s="29" t="s">
        <v>19</v>
      </c>
      <c r="K22" s="30" t="s">
        <v>104</v>
      </c>
      <c r="L22" s="45">
        <v>100</v>
      </c>
      <c r="M22" s="27" t="s">
        <v>8</v>
      </c>
      <c r="N22" s="46">
        <v>5</v>
      </c>
      <c r="O22" s="31" t="s">
        <v>11</v>
      </c>
      <c r="P22" s="32" t="s">
        <v>123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584</v>
      </c>
      <c r="E23" s="2"/>
      <c r="G23" s="27">
        <v>4</v>
      </c>
      <c r="H23" s="28" t="s">
        <v>124</v>
      </c>
      <c r="I23" s="45">
        <v>2</v>
      </c>
      <c r="J23" s="29" t="s">
        <v>10</v>
      </c>
      <c r="K23" s="30" t="s">
        <v>73</v>
      </c>
      <c r="L23" s="45">
        <v>50</v>
      </c>
      <c r="M23" s="27" t="s">
        <v>8</v>
      </c>
      <c r="N23" s="46">
        <v>10</v>
      </c>
      <c r="O23" s="31" t="s">
        <v>11</v>
      </c>
      <c r="P23" s="32" t="s">
        <v>107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v>
      </c>
      <c r="G25" s="47" t="str">
        <f>CONCATENATE("Algemene opmerkingen bij het jaarprogramma van  ",G16)</f>
        <v>Algemene opmerkingen bij het jaarprogramma van  NE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v>
      </c>
      <c r="G37" s="47" t="str">
        <f>CONCATENATE("Algemene opmerkingen bij het jaarprogramma van  ",G28)</f>
        <v>Algemene opmerkingen bij het jaarprogramma van  NE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