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<sst xmlns="http://schemas.openxmlformats.org/spreadsheetml/2006/main" uniqueCount="134">
  <si>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</si>
  <si>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</si>
  <si>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</si>
  <si>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</si>
  <si>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</si>
  <si>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</si>
  <si>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</si>
  <si>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</si>
  <si>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</si>
  <si>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</si>
  <si>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</si>
  <si>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</si>
  <si>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</si>
  <si>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</si>
  <si>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</si>
  <si>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</si>
  <si>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</si>
  <si>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</si>
  <si>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</si>
  <si>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</si>
  <si>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</si>
  <si>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</si>
  <si>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</si>
  <si>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</si>
  <si>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</si>
  <si>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</si>
  <si>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</si>
  <si>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</si>
  <si>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</si>
  <si>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</si>
  <si>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</si>
  <si>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</si>
  <si>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</si>
  <si>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</si>
  <si>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</si>
  <si>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</si>
  <si>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</si>
  <si>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</si>
  <si>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</si>
  <si>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</si>
  <si>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</si>
  <si>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</si>
  <si>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</si>
  <si>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</si>
  <si>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</si>
  <si>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</si>
  <si>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EN</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</si>
  <si>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</si>
  <si>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</si>
  <si>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</si>
  <si>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</si>
  <si>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</si>
  <si>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</si>
  <si>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</si>
  <si>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</si>
  <si>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</si>
  <si>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</si>
  <si>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</si>
  <si>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</si>
  <si>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</si>
  <si>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</si>
  <si>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</si>
  <si>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</si>
  <si>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</si>
  <si>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</si>
  <si>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</si>
  <si>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</si>
  <si>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</si>
  <si>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</si>
  <si>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</si>
  <si>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</si>
  <si>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</si>
  <si>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Gespreksvaardigheid</t>
  </si>
  <si>
    <t>kies...</t>
  </si>
  <si>
    <t>MVT/K/2, MVT/K/6</t>
  </si>
  <si>
    <t>Schrijfvaardigheid</t>
  </si>
  <si>
    <t>Woordenboek N-E</t>
  </si>
  <si>
    <t>MVT/K/1, MVT/K/3, MVT/K/7</t>
  </si>
  <si>
    <t>Luistervaardigheid</t>
  </si>
  <si>
    <t>MVT/K/5</t>
  </si>
  <si>
    <t>Spreekvaardigheid</t>
  </si>
  <si>
    <t>MVT/V/4, MVT/K/3</t>
  </si>
  <si>
    <t>Leesvaardigheid</t>
  </si>
  <si>
    <t>Woordenboek E-N</t>
  </si>
  <si>
    <t>MVT/K/4</t>
  </si>
  <si>
    <t xml:space="preserve">                                                             Gespreksvaardigheid</t>
  </si>
  <si>
    <t>H</t>
  </si>
  <si>
    <t>Of Course Unit 1</t>
  </si>
  <si>
    <t xml:space="preserve">woordenboek N-E </t>
  </si>
  <si>
    <t>C2</t>
  </si>
  <si>
    <t>Literatuur: boek lezen</t>
  </si>
  <si>
    <t>schrijfvaardigheid</t>
  </si>
  <si>
    <t xml:space="preserve">Woordenboek N-E </t>
  </si>
  <si>
    <t>Examenvocabulaire</t>
  </si>
  <si>
    <t>D</t>
  </si>
  <si>
    <t>Literatuur</t>
  </si>
  <si>
    <t>Reader met teksten en aantekeningen</t>
  </si>
  <si>
    <t>E1</t>
  </si>
  <si>
    <t>Kijk- en luistervaardigheid</t>
  </si>
  <si>
    <t>B</t>
  </si>
  <si>
    <t>Aantekeningen</t>
  </si>
  <si>
    <t>C1, C2</t>
  </si>
  <si>
    <t>A</t>
  </si>
  <si>
    <t>Toets schrijfvaardigheid. Of Course hoofdstuktoets 1 (bestaande uit twee deeltoetsen. Weging vocab = 1, weging grammar = 2).</t>
  </si>
  <si>
    <t>D1, D2, F</t>
  </si>
  <si>
    <t>Of Course, hoofdstuktoets 2 (bestaande uit twee deeltoetsen. Weging vocab = 1, weging grammar = 2).</t>
  </si>
  <si>
    <t>Kijk- en luistertoets</t>
  </si>
  <si>
    <t>B, F</t>
  </si>
  <si>
    <t xml:space="preserve">Toets literatuur. </t>
  </si>
  <si>
    <t>C2, E1, E2</t>
  </si>
  <si>
    <t>Toets leesvaardigheid (bestaande uit twee deeltoetsen. Weging leestoets = 2, weging vocab = 1).</t>
  </si>
  <si>
    <t>Toets spreekvaardigheid (spreekopdrachten door het jaar heen: mt). Toets exam vocab en irregular verbs: tt.</t>
  </si>
  <si>
    <t>C1, C2, F</t>
  </si>
  <si>
    <t>Of Course, hoofdstuktoets. Onderdelen: vocab, grammar, writing.</t>
  </si>
  <si>
    <t>Of Course, hoofdstuktoets. Onderdelen: vocab, grammar and literature.</t>
  </si>
  <si>
    <t>leesvaardigheid</t>
  </si>
  <si>
    <t>Spreekvaardigheid wordt in de fysieke lessen door het jaar heen beoordeeld d.m.v. spreekopdrachten.</t>
  </si>
  <si>
    <t>Of Course hoofdstuktoets 1 (bestaande uit twee deeltoetsen. Weging vocab = 1, weging grammar = 2). Of Course hoofdstuktoets 2 (bestaande uit twee deeltoetsen. Weging vocab = 1, weging grammar =2).</t>
  </si>
  <si>
    <t>Presentatie over drie literaire werken</t>
  </si>
  <si>
    <t xml:space="preserve">Schrijfvaardigheid: Informele brief. </t>
  </si>
  <si>
    <t>Tekstverwerker met spellingscontrole</t>
  </si>
  <si>
    <t>toets spreekvaardigheid (spreekopdrachten door het jaar heen: mt) Toets exam vocab and irregular verbs: tt.</t>
  </si>
  <si>
    <t>Of Course hoofdstuktoets. Onderdelen: vocab, grammar and linking words.</t>
  </si>
  <si>
    <t>Of Course hoofdstuktoets. Onderdelen: vocab, grammar and exam words.</t>
  </si>
  <si>
    <t>Literatuur / Presentatie over 3 Engelse literaire werken.</t>
  </si>
  <si>
    <t>Schrijfvaardigheid: Informele brief.</t>
  </si>
  <si>
    <t>Spreekvaardigheid d.m.v. spreekopdrachten door het jaar heen.</t>
  </si>
  <si>
    <t>Toets literatuurgeschiedenis. Schriftelijke toets (maximaal 9 punten) en een klassikale opdracht (maximaal 1 punt).</t>
  </si>
  <si>
    <t>E2,3</t>
  </si>
  <si>
    <t>Essay schrijven</t>
  </si>
  <si>
    <t>D1,2, F</t>
  </si>
  <si>
    <t>Toets spreekvaardigheid</t>
  </si>
  <si>
    <t>Literatuurgeschiedenis. Schriftelijke toets (maximaal 9 punten) en een klassikale opdracht (maximaal 1 punt).</t>
  </si>
  <si>
    <t>Spreekvaardigheidstoets</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</si>
</sst>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2</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EN leerlaag A4 (schooljaar 2019 - 2020)</v>
      </c>
    </row>
    <row r="5" spans="1:32" customHeight="1" ht="34.5">
      <c r="A5" s="9" t="s">
        <v>48</v>
      </c>
      <c r="B5" s="2">
        <v>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102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11</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44378.45119213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25</v>
      </c>
      <c r="G13" s="47" t="str">
        <f>CONCATENATE("Algemene opmerkingen bij het jaarprogramma van  ",G4)</f>
        <v>Algemene opmerkingen bij het jaarprogramma van  EN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EN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54</v>
      </c>
      <c r="E18" s="2"/>
      <c r="G18" s="27">
        <v>1</v>
      </c>
      <c r="H18" s="28" t="s">
        <v>122</v>
      </c>
      <c r="I18" s="45">
        <v>2</v>
      </c>
      <c r="J18" s="29" t="s">
        <v>7</v>
      </c>
      <c r="K18" s="30"/>
      <c r="L18" s="45">
        <v>100</v>
      </c>
      <c r="M18" s="27" t="s">
        <v>11</v>
      </c>
      <c r="N18" s="46"/>
      <c r="O18" s="31" t="s">
        <v>73</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55</v>
      </c>
      <c r="E19" s="2"/>
      <c r="G19" s="27">
        <v>2</v>
      </c>
      <c r="H19" s="28" t="s">
        <v>123</v>
      </c>
      <c r="I19" s="45">
        <v>2</v>
      </c>
      <c r="J19" s="29" t="s">
        <v>7</v>
      </c>
      <c r="K19" s="30"/>
      <c r="L19" s="45">
        <v>50</v>
      </c>
      <c r="M19" s="27" t="s">
        <v>11</v>
      </c>
      <c r="N19" s="46"/>
      <c r="O19" s="31" t="s">
        <v>73</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56</v>
      </c>
      <c r="E20" s="2"/>
      <c r="G20" s="27">
        <v>2</v>
      </c>
      <c r="H20" s="28" t="s">
        <v>124</v>
      </c>
      <c r="I20" s="45">
        <v>2</v>
      </c>
      <c r="J20" s="29" t="s">
        <v>10</v>
      </c>
      <c r="K20" s="30"/>
      <c r="L20" s="45">
        <v>15</v>
      </c>
      <c r="M20" s="27" t="s">
        <v>8</v>
      </c>
      <c r="N20" s="46">
        <v>1</v>
      </c>
      <c r="O20" s="31" t="s">
        <v>73</v>
      </c>
      <c r="P20" s="32" t="s">
        <v>109</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57</v>
      </c>
      <c r="E21" s="2"/>
      <c r="G21" s="27">
        <v>3</v>
      </c>
      <c r="H21" s="28" t="s">
        <v>125</v>
      </c>
      <c r="I21" s="45">
        <v>2</v>
      </c>
      <c r="J21" s="29" t="s">
        <v>7</v>
      </c>
      <c r="K21" s="30" t="s">
        <v>120</v>
      </c>
      <c r="L21" s="45">
        <v>100</v>
      </c>
      <c r="M21" s="27" t="s">
        <v>8</v>
      </c>
      <c r="N21" s="46">
        <v>1</v>
      </c>
      <c r="O21" s="31" t="s">
        <v>73</v>
      </c>
      <c r="P21" s="32" t="s">
        <v>104</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58</v>
      </c>
      <c r="E22" s="2"/>
      <c r="G22" s="27">
        <v>4</v>
      </c>
      <c r="H22" s="28" t="s">
        <v>82</v>
      </c>
      <c r="I22" s="45">
        <v>3</v>
      </c>
      <c r="J22" s="29" t="s">
        <v>7</v>
      </c>
      <c r="K22" s="30"/>
      <c r="L22" s="45">
        <v>100</v>
      </c>
      <c r="M22" s="27" t="s">
        <v>8</v>
      </c>
      <c r="N22" s="46">
        <v>1</v>
      </c>
      <c r="O22" s="31" t="s">
        <v>73</v>
      </c>
      <c r="P22" s="32" t="s">
        <v>102</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59</v>
      </c>
      <c r="E23" s="2"/>
      <c r="G23" s="27">
        <v>4</v>
      </c>
      <c r="H23" s="28" t="s">
        <v>126</v>
      </c>
      <c r="I23" s="45">
        <v>2</v>
      </c>
      <c r="J23" s="29" t="s">
        <v>10</v>
      </c>
      <c r="K23" s="30"/>
      <c r="L23" s="45"/>
      <c r="M23" s="27" t="s">
        <v>11</v>
      </c>
      <c r="N23" s="46"/>
      <c r="O23" s="31" t="s">
        <v>73</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1</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1</v>
      </c>
    </row>
    <row r="24" spans="1:32">
      <c r="R24" s="7"/>
      <c r="S24" s="7"/>
      <c r="T24" s="7"/>
      <c r="U24" s="7"/>
      <c r="V24" s="7"/>
      <c r="W24" s="7"/>
      <c r="X24" s="7"/>
      <c r="Y24" s="7"/>
      <c r="Z24" s="7"/>
      <c r="AA24" s="7"/>
      <c r="AB24" s="7"/>
      <c r="AC24" s="7"/>
      <c r="AD24" s="7"/>
      <c r="AE24" s="7"/>
    </row>
    <row r="25" spans="1:32">
      <c r="C25" s="9" t="s">
        <v>47</v>
      </c>
      <c r="D25" s="2">
        <v>26</v>
      </c>
      <c r="G25" s="47" t="str">
        <f>CONCATENATE("Algemene opmerkingen bij het jaarprogramma van  ",G16)</f>
        <v>Algemene opmerkingen bij het jaarprogramma van  EN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EN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606</v>
      </c>
      <c r="E30" s="2"/>
      <c r="G30" s="27">
        <v>1</v>
      </c>
      <c r="H30" s="28" t="s">
        <v>127</v>
      </c>
      <c r="I30" s="45"/>
      <c r="J30" s="29" t="s">
        <v>7</v>
      </c>
      <c r="K30" s="30"/>
      <c r="L30" s="45">
        <v>100</v>
      </c>
      <c r="M30" s="27" t="s">
        <v>8</v>
      </c>
      <c r="N30" s="46">
        <v>1</v>
      </c>
      <c r="O30" s="31" t="s">
        <v>73</v>
      </c>
      <c r="P30" s="32" t="s">
        <v>128</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607</v>
      </c>
      <c r="E31" s="2"/>
      <c r="G31" s="27">
        <v>2</v>
      </c>
      <c r="H31" s="28" t="s">
        <v>129</v>
      </c>
      <c r="I31" s="45"/>
      <c r="J31" s="29" t="s">
        <v>7</v>
      </c>
      <c r="K31" s="30" t="s">
        <v>120</v>
      </c>
      <c r="L31" s="45">
        <v>100</v>
      </c>
      <c r="M31" s="27" t="s">
        <v>8</v>
      </c>
      <c r="N31" s="46">
        <v>1</v>
      </c>
      <c r="O31" s="31" t="s">
        <v>73</v>
      </c>
      <c r="P31" s="32" t="s">
        <v>130</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608</v>
      </c>
      <c r="E32" s="2"/>
      <c r="G32" s="27">
        <v>2</v>
      </c>
      <c r="H32" s="28" t="s">
        <v>106</v>
      </c>
      <c r="I32" s="45"/>
      <c r="J32" s="29" t="s">
        <v>14</v>
      </c>
      <c r="K32" s="30"/>
      <c r="L32" s="45">
        <v>60</v>
      </c>
      <c r="M32" s="27" t="s">
        <v>8</v>
      </c>
      <c r="N32" s="46">
        <v>2</v>
      </c>
      <c r="O32" s="31" t="s">
        <v>73</v>
      </c>
      <c r="P32" s="32" t="s">
        <v>107</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1</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1</v>
      </c>
    </row>
    <row r="33" spans="1:32" customHeight="1" ht="72">
      <c r="D33" s="2">
        <v>609</v>
      </c>
      <c r="E33" s="2"/>
      <c r="G33" s="27">
        <v>3</v>
      </c>
      <c r="H33" s="28" t="s">
        <v>131</v>
      </c>
      <c r="I33" s="45"/>
      <c r="J33" s="29" t="s">
        <v>10</v>
      </c>
      <c r="K33" s="30"/>
      <c r="L33" s="45">
        <v>15</v>
      </c>
      <c r="M33" s="27" t="s">
        <v>8</v>
      </c>
      <c r="N33" s="46">
        <v>2</v>
      </c>
      <c r="O33" s="31" t="s">
        <v>73</v>
      </c>
      <c r="P33" s="32" t="s">
        <v>112</v>
      </c>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27</v>
      </c>
      <c r="G37" s="47" t="str">
        <f>CONCATENATE("Algemene opmerkingen bij het jaarprogramma van  ",G28)</f>
        <v>Algemene opmerkingen bij het jaarprogramma van  EN leerlaag A6 (schooljaar 2021 - 2022)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EN leerlaag A4 (schooljaar 2018 - 2019)</v>
      </c>
    </row>
    <row r="5" spans="1:32" customHeight="1" ht="34.5">
      <c r="A5" s="9" t="s">
        <v>48</v>
      </c>
      <c r="B5" s="2">
        <v>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102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12</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44378.45119213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-2</v>
      </c>
      <c r="C13" s="9" t="s">
        <v>47</v>
      </c>
      <c r="D13" s="2">
        <v>28</v>
      </c>
      <c r="G13" s="47" t="str">
        <f>CONCATENATE("Algemene opmerkingen bij het jaarprogramma van  ",G4)</f>
        <v>Algemene opmerkingen bij het jaarprogramma van  EN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EN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29</v>
      </c>
      <c r="G25" s="47" t="str">
        <f>CONCATENATE("Algemene opmerkingen bij het jaarprogramma van  ",G16)</f>
        <v>Algemene opmerkingen bij het jaarprogramma van  EN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EN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60</v>
      </c>
      <c r="E30" s="2"/>
      <c r="G30" s="27">
        <v>1</v>
      </c>
      <c r="H30" s="28" t="s">
        <v>132</v>
      </c>
      <c r="I30" s="45"/>
      <c r="J30" s="29" t="s">
        <v>7</v>
      </c>
      <c r="K30" s="30"/>
      <c r="L30" s="45">
        <v>100</v>
      </c>
      <c r="M30" s="27" t="s">
        <v>8</v>
      </c>
      <c r="N30" s="46">
        <v>1</v>
      </c>
      <c r="O30" s="31" t="s">
        <v>73</v>
      </c>
      <c r="P30" s="32" t="s">
        <v>128</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61</v>
      </c>
      <c r="E31" s="2"/>
      <c r="G31" s="27">
        <v>2</v>
      </c>
      <c r="H31" s="28" t="s">
        <v>129</v>
      </c>
      <c r="I31" s="45"/>
      <c r="J31" s="29" t="s">
        <v>7</v>
      </c>
      <c r="K31" s="30" t="s">
        <v>120</v>
      </c>
      <c r="L31" s="45">
        <v>100</v>
      </c>
      <c r="M31" s="27" t="s">
        <v>8</v>
      </c>
      <c r="N31" s="46">
        <v>1</v>
      </c>
      <c r="O31" s="31" t="s">
        <v>73</v>
      </c>
      <c r="P31" s="32" t="s">
        <v>130</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62</v>
      </c>
      <c r="E32" s="2"/>
      <c r="G32" s="27">
        <v>2</v>
      </c>
      <c r="H32" s="28" t="s">
        <v>106</v>
      </c>
      <c r="I32" s="45"/>
      <c r="J32" s="29" t="s">
        <v>14</v>
      </c>
      <c r="K32" s="30"/>
      <c r="L32" s="45">
        <v>60</v>
      </c>
      <c r="M32" s="27" t="s">
        <v>8</v>
      </c>
      <c r="N32" s="46">
        <v>2</v>
      </c>
      <c r="O32" s="31" t="s">
        <v>73</v>
      </c>
      <c r="P32" s="32" t="s">
        <v>107</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1</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1</v>
      </c>
    </row>
    <row r="33" spans="1:32" customHeight="1" ht="72">
      <c r="D33" s="2">
        <v>63</v>
      </c>
      <c r="E33" s="2"/>
      <c r="G33" s="27">
        <v>3</v>
      </c>
      <c r="H33" s="28" t="s">
        <v>133</v>
      </c>
      <c r="I33" s="45"/>
      <c r="J33" s="29" t="s">
        <v>10</v>
      </c>
      <c r="K33" s="30"/>
      <c r="L33" s="45">
        <v>15</v>
      </c>
      <c r="M33" s="27" t="s">
        <v>8</v>
      </c>
      <c r="N33" s="46">
        <v>2</v>
      </c>
      <c r="O33" s="31" t="s">
        <v>73</v>
      </c>
      <c r="P33" s="32" t="s">
        <v>112</v>
      </c>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30</v>
      </c>
      <c r="G37" s="47" t="str">
        <f>CONCATENATE("Algemene opmerkingen bij het jaarprogramma van  ",G28)</f>
        <v>Algemene opmerkingen bij het jaarprogramma van  EN leerlaag A6 (schooljaar 2020 - 2021)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M3 (cohort 2020 - 2021)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EN leerlaag M3 (schooljaar 2020 - 2021)</v>
      </c>
    </row>
    <row r="5" spans="1:32" customHeight="1" ht="34.5">
      <c r="A5" s="9" t="s">
        <v>48</v>
      </c>
      <c r="B5" s="2">
        <v>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275</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44378.451180556</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672</v>
      </c>
      <c r="G13" s="47" t="str">
        <f>CONCATENATE("Algemene opmerkingen bij het jaarprogramma van  ",G4)</f>
        <v>Algemene opmerkingen bij het jaarprogramma van  EN leerlaag M3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EN leerlaag M4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591</v>
      </c>
      <c r="E18" s="2"/>
      <c r="G18" s="27">
        <v>1</v>
      </c>
      <c r="H18" s="28" t="s">
        <v>72</v>
      </c>
      <c r="I18" s="45"/>
      <c r="J18" s="29" t="s">
        <v>10</v>
      </c>
      <c r="K18" s="30"/>
      <c r="L18" s="45">
        <v>10</v>
      </c>
      <c r="M18" s="27" t="s">
        <v>8</v>
      </c>
      <c r="N18" s="46">
        <v>1</v>
      </c>
      <c r="O18" s="31" t="s">
        <v>73</v>
      </c>
      <c r="P18" s="32" t="s">
        <v>74</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592</v>
      </c>
      <c r="E19" s="2"/>
      <c r="G19" s="27">
        <v>2</v>
      </c>
      <c r="H19" s="28" t="s">
        <v>75</v>
      </c>
      <c r="I19" s="45"/>
      <c r="J19" s="29" t="s">
        <v>7</v>
      </c>
      <c r="K19" s="30" t="s">
        <v>76</v>
      </c>
      <c r="L19" s="45">
        <v>100</v>
      </c>
      <c r="M19" s="27" t="s">
        <v>8</v>
      </c>
      <c r="N19" s="46">
        <v>2</v>
      </c>
      <c r="O19" s="31" t="s">
        <v>73</v>
      </c>
      <c r="P19" s="32" t="s">
        <v>77</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593</v>
      </c>
      <c r="E20" s="2"/>
      <c r="G20" s="27">
        <v>3</v>
      </c>
      <c r="H20" s="28" t="s">
        <v>78</v>
      </c>
      <c r="I20" s="45"/>
      <c r="J20" s="29" t="s">
        <v>7</v>
      </c>
      <c r="K20" s="30"/>
      <c r="L20" s="45">
        <v>70</v>
      </c>
      <c r="M20" s="27" t="s">
        <v>8</v>
      </c>
      <c r="N20" s="46">
        <v>2</v>
      </c>
      <c r="O20" s="31" t="s">
        <v>73</v>
      </c>
      <c r="P20" s="32" t="s">
        <v>79</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594</v>
      </c>
      <c r="E21" s="2"/>
      <c r="G21" s="27">
        <v>3</v>
      </c>
      <c r="H21" s="28" t="s">
        <v>80</v>
      </c>
      <c r="I21" s="45"/>
      <c r="J21" s="29" t="s">
        <v>10</v>
      </c>
      <c r="K21" s="30"/>
      <c r="L21" s="45">
        <v>5</v>
      </c>
      <c r="M21" s="27" t="s">
        <v>8</v>
      </c>
      <c r="N21" s="46">
        <v>1</v>
      </c>
      <c r="O21" s="31" t="s">
        <v>73</v>
      </c>
      <c r="P21" s="32" t="s">
        <v>81</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595</v>
      </c>
      <c r="E22" s="2"/>
      <c r="G22" s="27">
        <v>3</v>
      </c>
      <c r="H22" s="28" t="s">
        <v>82</v>
      </c>
      <c r="I22" s="45"/>
      <c r="J22" s="29" t="s">
        <v>7</v>
      </c>
      <c r="K22" s="30" t="s">
        <v>83</v>
      </c>
      <c r="L22" s="45">
        <v>100</v>
      </c>
      <c r="M22" s="27" t="s">
        <v>8</v>
      </c>
      <c r="N22" s="46">
        <v>2</v>
      </c>
      <c r="O22" s="31" t="s">
        <v>73</v>
      </c>
      <c r="P22" s="32" t="s">
        <v>84</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673</v>
      </c>
      <c r="G25" s="47" t="str">
        <f>CONCATENATE("Algemene opmerkingen bij het jaarprogramma van  ",G16)</f>
        <v>Algemene opmerkingen bij het jaarprogramma van  EN leerlaag M4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EN leerlaag M5 (schooljaar 2022 - 2021)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EN leerlaag M5 (schooljaar 2022 - 2021)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M4 (cohort 2019 - 2020)</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EN leerlaag M3 (schooljaar 2019 - 2020)</v>
      </c>
    </row>
    <row r="5" spans="1:32" customHeight="1" ht="34.5">
      <c r="A5" s="9" t="s">
        <v>48</v>
      </c>
      <c r="B5" s="2">
        <v>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7</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2020</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44378.451180556</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16</v>
      </c>
      <c r="G13" s="47" t="str">
        <f>CONCATENATE("Algemene opmerkingen bij het jaarprogramma van  ",G4)</f>
        <v>Algemene opmerkingen bij het jaarprogramma van  EN leerlaag M3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EN leerlaag M4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34</v>
      </c>
      <c r="E18" s="2"/>
      <c r="G18" s="27">
        <v>1</v>
      </c>
      <c r="H18" s="28" t="s">
        <v>85</v>
      </c>
      <c r="I18" s="45"/>
      <c r="J18" s="29" t="s">
        <v>10</v>
      </c>
      <c r="K18" s="30"/>
      <c r="L18" s="45">
        <v>10</v>
      </c>
      <c r="M18" s="27" t="s">
        <v>8</v>
      </c>
      <c r="N18" s="46">
        <v>1</v>
      </c>
      <c r="O18" s="31" t="s">
        <v>73</v>
      </c>
      <c r="P18" s="32" t="s">
        <v>74</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35</v>
      </c>
      <c r="E19" s="2"/>
      <c r="G19" s="27">
        <v>2</v>
      </c>
      <c r="H19" s="28" t="s">
        <v>75</v>
      </c>
      <c r="I19" s="45"/>
      <c r="J19" s="29" t="s">
        <v>7</v>
      </c>
      <c r="K19" s="30" t="s">
        <v>76</v>
      </c>
      <c r="L19" s="45">
        <v>100</v>
      </c>
      <c r="M19" s="27" t="s">
        <v>8</v>
      </c>
      <c r="N19" s="46">
        <v>2</v>
      </c>
      <c r="O19" s="31" t="s">
        <v>73</v>
      </c>
      <c r="P19" s="32" t="s">
        <v>77</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36</v>
      </c>
      <c r="E20" s="2"/>
      <c r="G20" s="27">
        <v>3</v>
      </c>
      <c r="H20" s="28" t="s">
        <v>78</v>
      </c>
      <c r="I20" s="45"/>
      <c r="J20" s="29" t="s">
        <v>7</v>
      </c>
      <c r="K20" s="30"/>
      <c r="L20" s="45">
        <v>70</v>
      </c>
      <c r="M20" s="27" t="s">
        <v>8</v>
      </c>
      <c r="N20" s="46">
        <v>2</v>
      </c>
      <c r="O20" s="31" t="s">
        <v>73</v>
      </c>
      <c r="P20" s="32" t="s">
        <v>79</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37</v>
      </c>
      <c r="E21" s="2"/>
      <c r="G21" s="27">
        <v>3</v>
      </c>
      <c r="H21" s="28" t="s">
        <v>80</v>
      </c>
      <c r="I21" s="45"/>
      <c r="J21" s="29" t="s">
        <v>10</v>
      </c>
      <c r="K21" s="30"/>
      <c r="L21" s="45">
        <v>5</v>
      </c>
      <c r="M21" s="27" t="s">
        <v>8</v>
      </c>
      <c r="N21" s="46">
        <v>1</v>
      </c>
      <c r="O21" s="31" t="s">
        <v>73</v>
      </c>
      <c r="P21" s="32" t="s">
        <v>81</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38</v>
      </c>
      <c r="E22" s="2"/>
      <c r="G22" s="27">
        <v>3</v>
      </c>
      <c r="H22" s="28" t="s">
        <v>82</v>
      </c>
      <c r="I22" s="45"/>
      <c r="J22" s="29" t="s">
        <v>7</v>
      </c>
      <c r="K22" s="30" t="s">
        <v>83</v>
      </c>
      <c r="L22" s="45">
        <v>100</v>
      </c>
      <c r="M22" s="27" t="s">
        <v>8</v>
      </c>
      <c r="N22" s="46">
        <v>2</v>
      </c>
      <c r="O22" s="31" t="s">
        <v>73</v>
      </c>
      <c r="P22" s="32" t="s">
        <v>84</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17</v>
      </c>
      <c r="G25" s="47" t="str">
        <f>CONCATENATE("Algemene opmerkingen bij het jaarprogramma van  ",G16)</f>
        <v>Algemene opmerkingen bij het jaarprogramma van  EN leerlaag M4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EN leerlaag M5 (schooljaar 2021 - 2020)</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EN leerlaag M5 (schooljaar 2021 - 2020)</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EN leerlaag H4 (schooljaar 2021 - 2022)</v>
      </c>
    </row>
    <row r="5" spans="1:32" customHeight="1" ht="34.5">
      <c r="A5" s="9" t="s">
        <v>48</v>
      </c>
      <c r="B5" s="2">
        <v>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86</v>
      </c>
      <c r="D6" s="2">
        <v>600</v>
      </c>
      <c r="E6" s="2"/>
      <c r="G6" s="27">
        <v>1</v>
      </c>
      <c r="H6" s="28" t="s">
        <v>87</v>
      </c>
      <c r="I6" s="45">
        <v>2</v>
      </c>
      <c r="J6" s="29" t="s">
        <v>7</v>
      </c>
      <c r="K6" s="30"/>
      <c r="L6" s="45">
        <v>50</v>
      </c>
      <c r="M6" s="27" t="s">
        <v>11</v>
      </c>
      <c r="N6" s="46"/>
      <c r="O6" s="31" t="s">
        <v>73</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v>601</v>
      </c>
      <c r="E7" s="2"/>
      <c r="G7" s="27">
        <v>2</v>
      </c>
      <c r="H7" s="28" t="s">
        <v>75</v>
      </c>
      <c r="I7" s="45">
        <v>2</v>
      </c>
      <c r="J7" s="29" t="s">
        <v>7</v>
      </c>
      <c r="K7" s="30" t="s">
        <v>88</v>
      </c>
      <c r="L7" s="45">
        <v>100</v>
      </c>
      <c r="M7" s="27" t="s">
        <v>11</v>
      </c>
      <c r="N7" s="46"/>
      <c r="O7" s="31" t="s">
        <v>73</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185</v>
      </c>
      <c r="D8" s="2">
        <v>602</v>
      </c>
      <c r="E8" s="2"/>
      <c r="G8" s="27">
        <v>3</v>
      </c>
      <c r="H8" s="28" t="s">
        <v>80</v>
      </c>
      <c r="I8" s="45">
        <v>2</v>
      </c>
      <c r="J8" s="29" t="s">
        <v>10</v>
      </c>
      <c r="K8" s="30"/>
      <c r="L8" s="45">
        <v>10</v>
      </c>
      <c r="M8" s="27" t="s">
        <v>8</v>
      </c>
      <c r="N8" s="46">
        <v>1</v>
      </c>
      <c r="O8" s="31" t="s">
        <v>73</v>
      </c>
      <c r="P8" s="32" t="s">
        <v>89</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v>603</v>
      </c>
      <c r="E9" s="2"/>
      <c r="G9" s="27">
        <v>3</v>
      </c>
      <c r="H9" s="28" t="s">
        <v>90</v>
      </c>
      <c r="I9" s="45">
        <v>2</v>
      </c>
      <c r="J9" s="29" t="s">
        <v>7</v>
      </c>
      <c r="K9" s="30"/>
      <c r="L9" s="45">
        <v>100</v>
      </c>
      <c r="M9" s="27" t="s">
        <v>11</v>
      </c>
      <c r="N9" s="46"/>
      <c r="O9" s="31" t="s">
        <v>73</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44378.451180556</v>
      </c>
      <c r="D10" s="2">
        <v>604</v>
      </c>
      <c r="E10" s="2"/>
      <c r="G10" s="27">
        <v>4</v>
      </c>
      <c r="H10" s="28" t="s">
        <v>82</v>
      </c>
      <c r="I10" s="45">
        <v>3</v>
      </c>
      <c r="J10" s="29" t="s">
        <v>7</v>
      </c>
      <c r="K10" s="30"/>
      <c r="L10" s="45">
        <v>100</v>
      </c>
      <c r="M10" s="27" t="s">
        <v>11</v>
      </c>
      <c r="N10" s="46"/>
      <c r="O10" s="31" t="s">
        <v>73</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605</v>
      </c>
      <c r="E11" s="2"/>
      <c r="G11" s="27">
        <v>4</v>
      </c>
      <c r="H11" s="28" t="s">
        <v>78</v>
      </c>
      <c r="I11" s="45">
        <v>2</v>
      </c>
      <c r="J11" s="29" t="s">
        <v>7</v>
      </c>
      <c r="K11" s="30"/>
      <c r="L11" s="45">
        <v>50</v>
      </c>
      <c r="M11" s="27" t="s">
        <v>11</v>
      </c>
      <c r="N11" s="46"/>
      <c r="O11" s="31" t="s">
        <v>73</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460</v>
      </c>
      <c r="G13" s="47" t="str">
        <f>CONCATENATE("Algemene opmerkingen bij het jaarprogramma van  ",G4)</f>
        <v>Algemene opmerkingen bij het jaarprogramma van  EN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EN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461</v>
      </c>
      <c r="G25" s="47" t="str">
        <f>CONCATENATE("Algemene opmerkingen bij het jaarprogramma van  ",G16)</f>
        <v>Algemene opmerkingen bij het jaarprogramma van  EN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EN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EN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EN leerlaag H4 (schooljaar 2020 - 2021)</v>
      </c>
    </row>
    <row r="5" spans="1:32" customHeight="1" ht="34.5">
      <c r="A5" s="9" t="s">
        <v>48</v>
      </c>
      <c r="B5" s="2">
        <v>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86</v>
      </c>
      <c r="D6" s="2">
        <v>39</v>
      </c>
      <c r="E6" s="2"/>
      <c r="G6" s="27">
        <v>1</v>
      </c>
      <c r="H6" s="28" t="s">
        <v>87</v>
      </c>
      <c r="I6" s="45">
        <v>2</v>
      </c>
      <c r="J6" s="29" t="s">
        <v>7</v>
      </c>
      <c r="K6" s="30"/>
      <c r="L6" s="45">
        <v>50</v>
      </c>
      <c r="M6" s="27" t="s">
        <v>11</v>
      </c>
      <c r="N6" s="46"/>
      <c r="O6" s="31" t="s">
        <v>73</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40</v>
      </c>
      <c r="E7" s="2"/>
      <c r="G7" s="27">
        <v>2</v>
      </c>
      <c r="H7" s="28" t="s">
        <v>80</v>
      </c>
      <c r="I7" s="45">
        <v>2</v>
      </c>
      <c r="J7" s="29" t="s">
        <v>10</v>
      </c>
      <c r="K7" s="30"/>
      <c r="L7" s="45">
        <v>10</v>
      </c>
      <c r="M7" s="27" t="s">
        <v>8</v>
      </c>
      <c r="N7" s="46">
        <v>1</v>
      </c>
      <c r="O7" s="31" t="s">
        <v>73</v>
      </c>
      <c r="P7" s="32" t="s">
        <v>89</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8</v>
      </c>
      <c r="D8" s="2">
        <v>41</v>
      </c>
      <c r="E8" s="2"/>
      <c r="G8" s="27">
        <v>3</v>
      </c>
      <c r="H8" s="28" t="s">
        <v>91</v>
      </c>
      <c r="I8" s="45">
        <v>2</v>
      </c>
      <c r="J8" s="29" t="s">
        <v>7</v>
      </c>
      <c r="K8" s="30" t="s">
        <v>92</v>
      </c>
      <c r="L8" s="45">
        <v>100</v>
      </c>
      <c r="M8" s="27" t="s">
        <v>11</v>
      </c>
      <c r="N8" s="46"/>
      <c r="O8" s="31" t="s">
        <v>73</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v>42</v>
      </c>
      <c r="E9" s="2"/>
      <c r="G9" s="27">
        <v>4</v>
      </c>
      <c r="H9" s="28" t="s">
        <v>93</v>
      </c>
      <c r="I9" s="45">
        <v>2</v>
      </c>
      <c r="J9" s="29" t="s">
        <v>7</v>
      </c>
      <c r="K9" s="30"/>
      <c r="L9" s="45">
        <v>30</v>
      </c>
      <c r="M9" s="27" t="s">
        <v>11</v>
      </c>
      <c r="N9" s="46"/>
      <c r="O9" s="31" t="s">
        <v>73</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44378.451180556</v>
      </c>
      <c r="D10" s="2">
        <v>43</v>
      </c>
      <c r="E10" s="2"/>
      <c r="G10" s="27">
        <v>4</v>
      </c>
      <c r="H10" s="28" t="s">
        <v>82</v>
      </c>
      <c r="I10" s="45">
        <v>2</v>
      </c>
      <c r="J10" s="29" t="s">
        <v>7</v>
      </c>
      <c r="K10" s="30"/>
      <c r="L10" s="45">
        <v>100</v>
      </c>
      <c r="M10" s="27" t="s">
        <v>11</v>
      </c>
      <c r="N10" s="46"/>
      <c r="O10" s="31" t="s">
        <v>73</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44</v>
      </c>
      <c r="E11" s="2"/>
      <c r="G11" s="27">
        <v>2</v>
      </c>
      <c r="H11" s="28" t="s">
        <v>78</v>
      </c>
      <c r="I11" s="45">
        <v>2</v>
      </c>
      <c r="J11" s="29" t="s">
        <v>7</v>
      </c>
      <c r="K11" s="30"/>
      <c r="L11" s="45">
        <v>50</v>
      </c>
      <c r="M11" s="27" t="s">
        <v>11</v>
      </c>
      <c r="N11" s="46"/>
      <c r="O11" s="31" t="s">
        <v>73</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18</v>
      </c>
      <c r="G13" s="47" t="str">
        <f>CONCATENATE("Algemene opmerkingen bij het jaarprogramma van  ",G4)</f>
        <v>Algemene opmerkingen bij het jaarprogramma van  EN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EN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596</v>
      </c>
      <c r="E18" s="2"/>
      <c r="G18" s="27">
        <v>1</v>
      </c>
      <c r="H18" s="28" t="s">
        <v>75</v>
      </c>
      <c r="I18" s="45"/>
      <c r="J18" s="29" t="s">
        <v>7</v>
      </c>
      <c r="K18" s="30" t="s">
        <v>76</v>
      </c>
      <c r="L18" s="45">
        <v>100</v>
      </c>
      <c r="M18" s="27" t="s">
        <v>8</v>
      </c>
      <c r="N18" s="46">
        <v>2</v>
      </c>
      <c r="O18" s="31" t="s">
        <v>73</v>
      </c>
      <c r="P18" s="32" t="s">
        <v>94</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597</v>
      </c>
      <c r="E19" s="2"/>
      <c r="G19" s="27">
        <v>2</v>
      </c>
      <c r="H19" s="28" t="s">
        <v>95</v>
      </c>
      <c r="I19" s="45"/>
      <c r="J19" s="29" t="s">
        <v>7</v>
      </c>
      <c r="K19" s="30" t="s">
        <v>96</v>
      </c>
      <c r="L19" s="45">
        <v>50</v>
      </c>
      <c r="M19" s="27" t="s">
        <v>8</v>
      </c>
      <c r="N19" s="46">
        <v>2</v>
      </c>
      <c r="O19" s="31" t="s">
        <v>73</v>
      </c>
      <c r="P19" s="32" t="s">
        <v>97</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598</v>
      </c>
      <c r="E20" s="2"/>
      <c r="G20" s="27">
        <v>3</v>
      </c>
      <c r="H20" s="28" t="s">
        <v>98</v>
      </c>
      <c r="I20" s="45"/>
      <c r="J20" s="29" t="s">
        <v>14</v>
      </c>
      <c r="K20" s="30"/>
      <c r="L20" s="45">
        <v>100</v>
      </c>
      <c r="M20" s="27" t="s">
        <v>8</v>
      </c>
      <c r="N20" s="46">
        <v>2</v>
      </c>
      <c r="O20" s="31" t="s">
        <v>73</v>
      </c>
      <c r="P20" s="32" t="s">
        <v>99</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1</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1</v>
      </c>
    </row>
    <row r="21" spans="1:32" customHeight="1" ht="72">
      <c r="D21" s="2">
        <v>599</v>
      </c>
      <c r="E21" s="2"/>
      <c r="G21" s="27">
        <v>3</v>
      </c>
      <c r="H21" s="28" t="s">
        <v>80</v>
      </c>
      <c r="I21" s="45"/>
      <c r="J21" s="29" t="s">
        <v>10</v>
      </c>
      <c r="K21" s="30" t="s">
        <v>100</v>
      </c>
      <c r="L21" s="45">
        <v>20</v>
      </c>
      <c r="M21" s="27" t="s">
        <v>8</v>
      </c>
      <c r="N21" s="46">
        <v>2</v>
      </c>
      <c r="O21" s="31" t="s">
        <v>73</v>
      </c>
      <c r="P21" s="32" t="s">
        <v>101</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19</v>
      </c>
      <c r="G25" s="47" t="str">
        <f>CONCATENATE("Algemene opmerkingen bij het jaarprogramma van  ",G16)</f>
        <v>Algemene opmerkingen bij het jaarprogramma van  EN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EN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EN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EN leerlaag H4 (schooljaar 2019 - 2020)</v>
      </c>
    </row>
    <row r="5" spans="1:32" customHeight="1" ht="34.5">
      <c r="A5" s="9" t="s">
        <v>48</v>
      </c>
      <c r="B5" s="2">
        <v>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86</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9</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44378.451180556</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20</v>
      </c>
      <c r="G13" s="47" t="str">
        <f>CONCATENATE("Algemene opmerkingen bij het jaarprogramma van  ",G4)</f>
        <v>Algemene opmerkingen bij het jaarprogramma van  EN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EN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45</v>
      </c>
      <c r="E18" s="2"/>
      <c r="G18" s="27">
        <v>1</v>
      </c>
      <c r="H18" s="28" t="s">
        <v>75</v>
      </c>
      <c r="I18" s="45"/>
      <c r="J18" s="29" t="s">
        <v>7</v>
      </c>
      <c r="K18" s="30" t="s">
        <v>76</v>
      </c>
      <c r="L18" s="45">
        <v>100</v>
      </c>
      <c r="M18" s="27" t="s">
        <v>8</v>
      </c>
      <c r="N18" s="46">
        <v>2</v>
      </c>
      <c r="O18" s="31" t="s">
        <v>73</v>
      </c>
      <c r="P18" s="32" t="s">
        <v>94</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46</v>
      </c>
      <c r="E19" s="2"/>
      <c r="G19" s="27">
        <v>2</v>
      </c>
      <c r="H19" s="28" t="s">
        <v>95</v>
      </c>
      <c r="I19" s="45"/>
      <c r="J19" s="29" t="s">
        <v>7</v>
      </c>
      <c r="K19" s="30" t="s">
        <v>96</v>
      </c>
      <c r="L19" s="45">
        <v>50</v>
      </c>
      <c r="M19" s="27" t="s">
        <v>8</v>
      </c>
      <c r="N19" s="46">
        <v>2</v>
      </c>
      <c r="O19" s="31" t="s">
        <v>73</v>
      </c>
      <c r="P19" s="32" t="s">
        <v>97</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47</v>
      </c>
      <c r="E20" s="2"/>
      <c r="G20" s="27">
        <v>3</v>
      </c>
      <c r="H20" s="28" t="s">
        <v>98</v>
      </c>
      <c r="I20" s="45"/>
      <c r="J20" s="29" t="s">
        <v>14</v>
      </c>
      <c r="K20" s="30"/>
      <c r="L20" s="45">
        <v>100</v>
      </c>
      <c r="M20" s="27" t="s">
        <v>8</v>
      </c>
      <c r="N20" s="46">
        <v>2</v>
      </c>
      <c r="O20" s="31" t="s">
        <v>73</v>
      </c>
      <c r="P20" s="32" t="s">
        <v>99</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1</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1</v>
      </c>
    </row>
    <row r="21" spans="1:32" customHeight="1" ht="72">
      <c r="D21" s="2">
        <v>48</v>
      </c>
      <c r="E21" s="2"/>
      <c r="G21" s="27">
        <v>3</v>
      </c>
      <c r="H21" s="28" t="s">
        <v>80</v>
      </c>
      <c r="I21" s="45"/>
      <c r="J21" s="29" t="s">
        <v>10</v>
      </c>
      <c r="K21" s="30" t="s">
        <v>100</v>
      </c>
      <c r="L21" s="45">
        <v>20</v>
      </c>
      <c r="M21" s="27" t="s">
        <v>8</v>
      </c>
      <c r="N21" s="46">
        <v>2</v>
      </c>
      <c r="O21" s="31" t="s">
        <v>73</v>
      </c>
      <c r="P21" s="32" t="s">
        <v>101</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21</v>
      </c>
      <c r="G25" s="47" t="str">
        <f>CONCATENATE("Algemene opmerkingen bij het jaarprogramma van  ",G16)</f>
        <v>Algemene opmerkingen bij het jaarprogramma van  EN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EN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EN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7</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EN leerlaag A4 (schooljaar 2021 - 2022)</v>
      </c>
    </row>
    <row r="5" spans="1:32" customHeight="1" ht="34.5">
      <c r="A5" s="9" t="s">
        <v>48</v>
      </c>
      <c r="B5" s="2">
        <v>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102</v>
      </c>
      <c r="D6" s="2">
        <v>616</v>
      </c>
      <c r="E6" s="2"/>
      <c r="G6" s="27">
        <v>1</v>
      </c>
      <c r="H6" s="28" t="s">
        <v>103</v>
      </c>
      <c r="I6" s="45">
        <v>2</v>
      </c>
      <c r="J6" s="29" t="s">
        <v>7</v>
      </c>
      <c r="K6" s="30"/>
      <c r="L6" s="45">
        <v>50</v>
      </c>
      <c r="M6" s="27" t="s">
        <v>11</v>
      </c>
      <c r="N6" s="46"/>
      <c r="O6" s="31" t="s">
        <v>73</v>
      </c>
      <c r="P6" s="32" t="s">
        <v>104</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1</v>
      </c>
      <c r="AE6" s="7">
        <f>IF(AND(ISBLANK($P6),$M6=instellingen!$I$3),1,0)</f>
        <v>0</v>
      </c>
      <c r="AF6" s="8">
        <f>SUM(R6:AE6)</f>
        <v>1</v>
      </c>
    </row>
    <row r="7" spans="1:32" customHeight="1" ht="72">
      <c r="A7" s="9" t="s">
        <v>63</v>
      </c>
      <c r="B7" s="2">
        <v>2021</v>
      </c>
      <c r="D7" s="2">
        <v>617</v>
      </c>
      <c r="E7" s="2"/>
      <c r="G7" s="27">
        <v>2</v>
      </c>
      <c r="H7" s="28" t="s">
        <v>105</v>
      </c>
      <c r="I7" s="45">
        <v>2</v>
      </c>
      <c r="J7" s="29" t="s">
        <v>7</v>
      </c>
      <c r="K7" s="30"/>
      <c r="L7" s="45">
        <v>50</v>
      </c>
      <c r="M7" s="27" t="s">
        <v>11</v>
      </c>
      <c r="N7" s="46"/>
      <c r="O7" s="31" t="s">
        <v>73</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186</v>
      </c>
      <c r="D8" s="2">
        <v>618</v>
      </c>
      <c r="E8" s="2"/>
      <c r="G8" s="27">
        <v>3</v>
      </c>
      <c r="H8" s="28" t="s">
        <v>106</v>
      </c>
      <c r="I8" s="45">
        <v>2</v>
      </c>
      <c r="J8" s="29" t="s">
        <v>7</v>
      </c>
      <c r="K8" s="30"/>
      <c r="L8" s="45">
        <v>50</v>
      </c>
      <c r="M8" s="27" t="s">
        <v>11</v>
      </c>
      <c r="N8" s="46"/>
      <c r="O8" s="31" t="s">
        <v>73</v>
      </c>
      <c r="P8" s="32" t="s">
        <v>107</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1</v>
      </c>
      <c r="AE8" s="7">
        <f>IF(AND(ISBLANK($P8),$M8=instellingen!$I$3),1,0)</f>
        <v>0</v>
      </c>
      <c r="AF8" s="8">
        <f>SUM(R8:AE8)</f>
        <v>1</v>
      </c>
    </row>
    <row r="9" spans="1:32" customHeight="1" ht="72">
      <c r="A9" s="9" t="s">
        <v>65</v>
      </c>
      <c r="B9" s="4">
        <f>IF(B6="A",B7+3,IF(B6="H",B7+2,B7+1))</f>
        <v>2024</v>
      </c>
      <c r="D9" s="2">
        <v>619</v>
      </c>
      <c r="E9" s="2"/>
      <c r="G9" s="27">
        <v>3</v>
      </c>
      <c r="H9" s="28" t="s">
        <v>108</v>
      </c>
      <c r="I9" s="45">
        <v>2</v>
      </c>
      <c r="J9" s="29" t="s">
        <v>7</v>
      </c>
      <c r="K9" s="30"/>
      <c r="L9" s="45">
        <v>100</v>
      </c>
      <c r="M9" s="27" t="s">
        <v>11</v>
      </c>
      <c r="N9" s="46"/>
      <c r="O9" s="31" t="s">
        <v>73</v>
      </c>
      <c r="P9" s="32" t="s">
        <v>109</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1</v>
      </c>
      <c r="AE9" s="7">
        <f>IF(AND(ISBLANK($P9),$M9=instellingen!$I$3),1,0)</f>
        <v>0</v>
      </c>
      <c r="AF9" s="8">
        <f>SUM(R9:AE9)</f>
        <v>1</v>
      </c>
    </row>
    <row r="10" spans="1:32" customHeight="1" ht="72">
      <c r="A10" s="9" t="s">
        <v>66</v>
      </c>
      <c r="B10" s="6">
        <f>NOW()</f>
        <v>44378.451180556</v>
      </c>
      <c r="D10" s="2">
        <v>620</v>
      </c>
      <c r="E10" s="2"/>
      <c r="G10" s="27">
        <v>4</v>
      </c>
      <c r="H10" s="28" t="s">
        <v>110</v>
      </c>
      <c r="I10" s="45">
        <v>2</v>
      </c>
      <c r="J10" s="29" t="s">
        <v>7</v>
      </c>
      <c r="K10" s="30"/>
      <c r="L10" s="45">
        <v>100</v>
      </c>
      <c r="M10" s="27" t="s">
        <v>11</v>
      </c>
      <c r="N10" s="46"/>
      <c r="O10" s="31" t="s">
        <v>73</v>
      </c>
      <c r="P10" s="32" t="s">
        <v>102</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1</v>
      </c>
      <c r="AE10" s="7">
        <f>IF(AND(ISBLANK($P10),$M10=instellingen!$I$3),1,0)</f>
        <v>0</v>
      </c>
      <c r="AF10" s="8">
        <f>SUM(R10:AE10)</f>
        <v>1</v>
      </c>
    </row>
    <row r="11" spans="1:32" customHeight="1" ht="72">
      <c r="A11" s="9" t="s">
        <v>67</v>
      </c>
      <c r="B11" s="4">
        <f>IF(MONTH(NOW())&gt;7,YEAR(NOW()),YEAR(NOW())-1)</f>
        <v>2020</v>
      </c>
      <c r="D11" s="2">
        <v>1104</v>
      </c>
      <c r="E11" s="2"/>
      <c r="G11" s="27">
        <v>4</v>
      </c>
      <c r="H11" s="28" t="s">
        <v>111</v>
      </c>
      <c r="I11" s="45">
        <v>2</v>
      </c>
      <c r="J11" s="29" t="s">
        <v>10</v>
      </c>
      <c r="K11" s="30"/>
      <c r="L11" s="45">
        <v>50</v>
      </c>
      <c r="M11" s="27" t="s">
        <v>11</v>
      </c>
      <c r="N11" s="46"/>
      <c r="O11" s="31" t="s">
        <v>73</v>
      </c>
      <c r="P11" s="32" t="s">
        <v>112</v>
      </c>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1</v>
      </c>
      <c r="AE11" s="7">
        <f>IF(AND(ISBLANK($P11),$M11=instellingen!$I$3),1,0)</f>
        <v>0</v>
      </c>
      <c r="AF11" s="8">
        <f>SUM(R11:AE11)</f>
        <v>1</v>
      </c>
    </row>
    <row r="12" spans="1:32">
      <c r="A12" s="9" t="s">
        <v>68</v>
      </c>
      <c r="B12" s="4" t="str">
        <f>CONCATENATE(B11," - ",B11+1)</f>
        <v>2020 - 2021</v>
      </c>
      <c r="D12" s="7">
        <v>1105</v>
      </c>
      <c r="G12" s="7">
        <v>4</v>
      </c>
      <c r="H12" s="8" t="s">
        <v>111</v>
      </c>
      <c r="I12" s="7">
        <v>2</v>
      </c>
      <c r="J12" s="7" t="s">
        <v>10</v>
      </c>
      <c r="L12" s="7">
        <v>50</v>
      </c>
      <c r="M12" s="7" t="s">
        <v>11</v>
      </c>
      <c r="O12" s="7" t="s">
        <v>73</v>
      </c>
      <c r="P12" s="8" t="s">
        <v>112</v>
      </c>
      <c r="R12" s="7"/>
      <c r="S12" s="7"/>
      <c r="T12" s="7"/>
      <c r="U12" s="7"/>
      <c r="V12" s="7"/>
      <c r="W12" s="7"/>
      <c r="X12" s="7"/>
      <c r="Y12" s="7"/>
      <c r="Z12" s="7"/>
      <c r="AA12" s="7"/>
      <c r="AB12" s="7"/>
      <c r="AC12" s="7"/>
      <c r="AD12" s="7"/>
      <c r="AE12" s="7"/>
    </row>
    <row r="13" spans="1:32">
      <c r="A13" s="9" t="s">
        <v>69</v>
      </c>
      <c r="B13" s="4">
        <f>B7-B11</f>
        <v>1</v>
      </c>
      <c r="C13" s="9" t="s">
        <v>47</v>
      </c>
      <c r="D13" s="2">
        <v>1106</v>
      </c>
      <c r="G13" s="47">
        <v>4</v>
      </c>
      <c r="H13" s="47" t="s">
        <v>111</v>
      </c>
      <c r="I13" s="47">
        <v>2</v>
      </c>
      <c r="J13" s="47" t="s">
        <v>10</v>
      </c>
      <c r="K13" s="47"/>
      <c r="L13" s="47">
        <v>50</v>
      </c>
      <c r="M13" s="47" t="s">
        <v>11</v>
      </c>
      <c r="O13" s="7" t="s">
        <v>73</v>
      </c>
      <c r="P13" s="8" t="s">
        <v>112</v>
      </c>
      <c r="R13" s="7"/>
      <c r="S13" s="7"/>
      <c r="T13" s="7"/>
      <c r="U13" s="7"/>
      <c r="V13" s="7"/>
      <c r="W13" s="7"/>
      <c r="X13" s="7"/>
      <c r="Y13" s="7"/>
      <c r="Z13" s="7"/>
      <c r="AA13" s="7"/>
      <c r="AB13" s="7"/>
      <c r="AC13" s="7"/>
      <c r="AD13" s="7"/>
      <c r="AE13" s="7"/>
    </row>
    <row r="14" spans="1:32" customHeight="1" ht="72">
      <c r="A14" s="9" t="s">
        <v>70</v>
      </c>
      <c r="B14" s="7">
        <f>B15+B11-B7</f>
        <v>3</v>
      </c>
      <c r="D14" s="7">
        <v>1107</v>
      </c>
      <c r="G14" s="48">
        <v>4</v>
      </c>
      <c r="H14" s="48" t="s">
        <v>111</v>
      </c>
      <c r="I14" s="48">
        <v>2</v>
      </c>
      <c r="J14" s="48" t="s">
        <v>10</v>
      </c>
      <c r="K14" s="48"/>
      <c r="L14" s="48">
        <v>50</v>
      </c>
      <c r="M14" s="48" t="s">
        <v>11</v>
      </c>
      <c r="O14" s="7" t="s">
        <v>73</v>
      </c>
      <c r="P14" s="8" t="s">
        <v>112</v>
      </c>
      <c r="R14" s="7"/>
      <c r="S14" s="7"/>
      <c r="T14" s="7"/>
      <c r="U14" s="7"/>
      <c r="V14" s="7"/>
      <c r="W14" s="7"/>
      <c r="X14" s="7"/>
      <c r="Y14" s="7"/>
      <c r="Z14" s="7"/>
      <c r="AA14" s="7"/>
      <c r="AB14" s="7"/>
      <c r="AC14" s="7"/>
      <c r="AD14" s="7"/>
      <c r="AE14" s="7"/>
    </row>
    <row r="15" spans="1:32">
      <c r="A15" s="9" t="s">
        <v>71</v>
      </c>
      <c r="B15" s="7">
        <f>IF(B6="M",3,4)</f>
        <v>4</v>
      </c>
      <c r="D15" s="7">
        <v>1108</v>
      </c>
      <c r="G15" s="7">
        <v>4</v>
      </c>
      <c r="H15" s="8" t="s">
        <v>111</v>
      </c>
      <c r="I15" s="7">
        <v>2</v>
      </c>
      <c r="J15" s="7" t="s">
        <v>10</v>
      </c>
      <c r="L15" s="7">
        <v>50</v>
      </c>
      <c r="M15" s="7" t="s">
        <v>11</v>
      </c>
      <c r="O15" s="7" t="s">
        <v>73</v>
      </c>
      <c r="P15" s="8" t="s">
        <v>112</v>
      </c>
      <c r="R15" s="7"/>
      <c r="S15" s="7"/>
      <c r="T15" s="7"/>
      <c r="U15" s="7"/>
      <c r="V15" s="7"/>
      <c r="W15" s="7"/>
      <c r="X15" s="7"/>
      <c r="Y15" s="7"/>
      <c r="Z15" s="7"/>
      <c r="AA15" s="7"/>
      <c r="AB15" s="7"/>
      <c r="AC15" s="7"/>
      <c r="AD15" s="7"/>
      <c r="AE15" s="7"/>
    </row>
    <row r="16" spans="1:32" customHeight="1" ht="30.75">
      <c r="C16" s="9" t="s">
        <v>47</v>
      </c>
      <c r="D16" s="2">
        <v>1109</v>
      </c>
      <c r="G16" s="17">
        <v>4</v>
      </c>
      <c r="H16" s="8" t="s">
        <v>111</v>
      </c>
      <c r="I16" s="7">
        <v>2</v>
      </c>
      <c r="J16" s="7" t="s">
        <v>10</v>
      </c>
      <c r="L16" s="7">
        <v>50</v>
      </c>
      <c r="M16" s="7" t="s">
        <v>11</v>
      </c>
      <c r="O16" s="7" t="s">
        <v>73</v>
      </c>
      <c r="P16" s="8" t="s">
        <v>112</v>
      </c>
      <c r="R16" s="7"/>
      <c r="S16" s="7"/>
      <c r="T16" s="7"/>
      <c r="U16" s="7"/>
      <c r="V16" s="7"/>
      <c r="W16" s="7"/>
      <c r="X16" s="7"/>
      <c r="Y16" s="7"/>
      <c r="Z16" s="7"/>
      <c r="AA16" s="7"/>
      <c r="AB16" s="7"/>
      <c r="AC16" s="7"/>
      <c r="AD16" s="7"/>
      <c r="AE16" s="7"/>
    </row>
    <row r="17" spans="1:32" customHeight="1" ht="34.5">
      <c r="D17" s="7">
        <v>1110</v>
      </c>
      <c r="E17" s="21" t="s">
        <v>50</v>
      </c>
      <c r="G17" s="19">
        <v>4</v>
      </c>
      <c r="H17" s="20" t="s">
        <v>111</v>
      </c>
      <c r="I17" s="19">
        <v>2</v>
      </c>
      <c r="J17" s="19" t="s">
        <v>10</v>
      </c>
      <c r="K17" s="20" t="s">
        <v>54</v>
      </c>
      <c r="L17" s="19">
        <v>50</v>
      </c>
      <c r="M17" s="19" t="s">
        <v>11</v>
      </c>
      <c r="N17" s="19" t="s">
        <v>57</v>
      </c>
      <c r="O17" s="19" t="s">
        <v>73</v>
      </c>
      <c r="P17" s="20" t="s">
        <v>112</v>
      </c>
      <c r="R17" s="7"/>
      <c r="S17" s="7"/>
      <c r="T17" s="7"/>
      <c r="U17" s="7"/>
      <c r="V17" s="7"/>
      <c r="W17" s="7"/>
      <c r="X17" s="7"/>
      <c r="Y17" s="7"/>
      <c r="Z17" s="7"/>
      <c r="AA17" s="7"/>
      <c r="AB17" s="7"/>
      <c r="AC17" s="7"/>
      <c r="AD17" s="7"/>
      <c r="AE17" s="7"/>
    </row>
    <row r="18" spans="1:32" customHeight="1" ht="72">
      <c r="D18" s="2">
        <v>1111</v>
      </c>
      <c r="E18" s="2"/>
      <c r="G18" s="27">
        <v>4</v>
      </c>
      <c r="H18" s="28" t="s">
        <v>111</v>
      </c>
      <c r="I18" s="45">
        <v>2</v>
      </c>
      <c r="J18" s="29" t="s">
        <v>10</v>
      </c>
      <c r="K18" s="30"/>
      <c r="L18" s="45">
        <v>50</v>
      </c>
      <c r="M18" s="27" t="s">
        <v>11</v>
      </c>
      <c r="N18" s="46"/>
      <c r="O18" s="31" t="s">
        <v>73</v>
      </c>
      <c r="P18" s="32" t="s">
        <v>112</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1</v>
      </c>
      <c r="AE18" s="7">
        <f>IF(AND(ISBLANK($P18),$M18=instellingen!$I$3),1,0)</f>
        <v>0</v>
      </c>
      <c r="AF18" s="8">
        <f>SUM(R18:AE18)</f>
        <v>1</v>
      </c>
    </row>
    <row r="19" spans="1:32" customHeight="1" ht="72">
      <c r="D19" s="2">
        <v>1112</v>
      </c>
      <c r="E19" s="2"/>
      <c r="G19" s="27">
        <v>4</v>
      </c>
      <c r="H19" s="28" t="s">
        <v>111</v>
      </c>
      <c r="I19" s="45">
        <v>2</v>
      </c>
      <c r="J19" s="29" t="s">
        <v>10</v>
      </c>
      <c r="K19" s="30"/>
      <c r="L19" s="45">
        <v>50</v>
      </c>
      <c r="M19" s="27" t="s">
        <v>11</v>
      </c>
      <c r="N19" s="46"/>
      <c r="O19" s="31" t="s">
        <v>73</v>
      </c>
      <c r="P19" s="32" t="s">
        <v>112</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1</v>
      </c>
      <c r="AE19" s="7">
        <f>IF(AND(ISBLANK($P19),$M19=instellingen!$I$3),1,0)</f>
        <v>0</v>
      </c>
      <c r="AF19" s="8">
        <f>SUM(R19:AE19)</f>
        <v>1</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463</v>
      </c>
      <c r="G25" s="47" t="str">
        <f>CONCATENATE("Algemene opmerkingen bij het jaarprogramma van  ",G16)</f>
        <v>Algemene opmerkingen bij het jaarprogramma van  4</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EN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464</v>
      </c>
      <c r="G37" s="47" t="str">
        <f>CONCATENATE("Algemene opmerkingen bij het jaarprogramma van  ",G28)</f>
        <v>Algemene opmerkingen bij het jaarprogramma van  EN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4</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EN leerlaag A4 (schooljaar 2020 - 2021)</v>
      </c>
    </row>
    <row r="5" spans="1:32" customHeight="1" ht="34.5">
      <c r="A5" s="9" t="s">
        <v>48</v>
      </c>
      <c r="B5" s="2">
        <v>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102</v>
      </c>
      <c r="D6" s="2">
        <v>49</v>
      </c>
      <c r="E6" s="2"/>
      <c r="G6" s="27">
        <v>1</v>
      </c>
      <c r="H6" s="28" t="s">
        <v>113</v>
      </c>
      <c r="I6" s="45">
        <v>2</v>
      </c>
      <c r="J6" s="29" t="s">
        <v>7</v>
      </c>
      <c r="K6" s="30"/>
      <c r="L6" s="45">
        <v>100</v>
      </c>
      <c r="M6" s="27" t="s">
        <v>11</v>
      </c>
      <c r="N6" s="46"/>
      <c r="O6" s="31" t="s">
        <v>73</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50</v>
      </c>
      <c r="E7" s="2"/>
      <c r="G7" s="27">
        <v>2</v>
      </c>
      <c r="H7" s="28" t="s">
        <v>113</v>
      </c>
      <c r="I7" s="45">
        <v>2</v>
      </c>
      <c r="J7" s="29" t="s">
        <v>7</v>
      </c>
      <c r="K7" s="30"/>
      <c r="L7" s="45">
        <v>100</v>
      </c>
      <c r="M7" s="27" t="s">
        <v>11</v>
      </c>
      <c r="N7" s="46"/>
      <c r="O7" s="31" t="s">
        <v>73</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10</v>
      </c>
      <c r="D8" s="2">
        <v>51</v>
      </c>
      <c r="E8" s="2"/>
      <c r="G8" s="27">
        <v>3</v>
      </c>
      <c r="H8" s="28" t="s">
        <v>114</v>
      </c>
      <c r="I8" s="45">
        <v>2</v>
      </c>
      <c r="J8" s="29" t="s">
        <v>7</v>
      </c>
      <c r="K8" s="30"/>
      <c r="L8" s="45">
        <v>100</v>
      </c>
      <c r="M8" s="27" t="s">
        <v>11</v>
      </c>
      <c r="N8" s="46"/>
      <c r="O8" s="31" t="s">
        <v>73</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v>52</v>
      </c>
      <c r="E9" s="2"/>
      <c r="G9" s="27">
        <v>4</v>
      </c>
      <c r="H9" s="28" t="s">
        <v>115</v>
      </c>
      <c r="I9" s="45">
        <v>3</v>
      </c>
      <c r="J9" s="29" t="s">
        <v>7</v>
      </c>
      <c r="K9" s="30"/>
      <c r="L9" s="45">
        <v>100</v>
      </c>
      <c r="M9" s="27" t="s">
        <v>11</v>
      </c>
      <c r="N9" s="46"/>
      <c r="O9" s="31" t="s">
        <v>73</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44378.451180556</v>
      </c>
      <c r="D10" s="2">
        <v>53</v>
      </c>
      <c r="E10" s="2"/>
      <c r="G10" s="27">
        <v>4</v>
      </c>
      <c r="H10" s="28" t="s">
        <v>116</v>
      </c>
      <c r="I10" s="45">
        <v>2</v>
      </c>
      <c r="J10" s="29" t="s">
        <v>10</v>
      </c>
      <c r="K10" s="30"/>
      <c r="L10" s="45"/>
      <c r="M10" s="27" t="s">
        <v>11</v>
      </c>
      <c r="N10" s="46"/>
      <c r="O10" s="31" t="s">
        <v>73</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1</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1</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22</v>
      </c>
      <c r="G13" s="47" t="str">
        <f>CONCATENATE("Algemene opmerkingen bij het jaarprogramma van  ",G4)</f>
        <v>Algemene opmerkingen bij het jaarprogramma van  EN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EN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610</v>
      </c>
      <c r="E18" s="2"/>
      <c r="G18" s="27">
        <v>1</v>
      </c>
      <c r="H18" s="28" t="s">
        <v>117</v>
      </c>
      <c r="I18" s="45">
        <v>2</v>
      </c>
      <c r="J18" s="29" t="s">
        <v>7</v>
      </c>
      <c r="K18" s="30"/>
      <c r="L18" s="45">
        <v>50</v>
      </c>
      <c r="M18" s="27" t="s">
        <v>11</v>
      </c>
      <c r="N18" s="46"/>
      <c r="O18" s="31" t="s">
        <v>73</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611</v>
      </c>
      <c r="E19" s="2"/>
      <c r="G19" s="27">
        <v>2</v>
      </c>
      <c r="H19" s="28" t="s">
        <v>118</v>
      </c>
      <c r="I19" s="45">
        <v>2</v>
      </c>
      <c r="J19" s="29" t="s">
        <v>10</v>
      </c>
      <c r="K19" s="30"/>
      <c r="L19" s="45">
        <v>15</v>
      </c>
      <c r="M19" s="27" t="s">
        <v>8</v>
      </c>
      <c r="N19" s="46">
        <v>1</v>
      </c>
      <c r="O19" s="31" t="s">
        <v>73</v>
      </c>
      <c r="P19" s="32" t="s">
        <v>109</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612</v>
      </c>
      <c r="E20" s="2"/>
      <c r="G20" s="27">
        <v>2</v>
      </c>
      <c r="H20" s="28" t="s">
        <v>106</v>
      </c>
      <c r="I20" s="45">
        <v>2</v>
      </c>
      <c r="J20" s="29" t="s">
        <v>14</v>
      </c>
      <c r="K20" s="30"/>
      <c r="L20" s="45">
        <v>50</v>
      </c>
      <c r="M20" s="27" t="s">
        <v>11</v>
      </c>
      <c r="N20" s="46"/>
      <c r="O20" s="31" t="s">
        <v>73</v>
      </c>
      <c r="P20" s="32" t="s">
        <v>107</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1</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1</v>
      </c>
      <c r="AE20" s="7">
        <f>IF(AND(ISBLANK($P20),$M20=instellingen!$I$3),1,0)</f>
        <v>0</v>
      </c>
      <c r="AF20" s="8">
        <f>SUM(R20:AE20)</f>
        <v>2</v>
      </c>
    </row>
    <row r="21" spans="1:32" customHeight="1" ht="72">
      <c r="D21" s="2">
        <v>613</v>
      </c>
      <c r="E21" s="2"/>
      <c r="G21" s="27">
        <v>3</v>
      </c>
      <c r="H21" s="28" t="s">
        <v>119</v>
      </c>
      <c r="I21" s="45">
        <v>2</v>
      </c>
      <c r="J21" s="29" t="s">
        <v>7</v>
      </c>
      <c r="K21" s="30" t="s">
        <v>120</v>
      </c>
      <c r="L21" s="45">
        <v>100</v>
      </c>
      <c r="M21" s="27" t="s">
        <v>8</v>
      </c>
      <c r="N21" s="46">
        <v>1</v>
      </c>
      <c r="O21" s="31" t="s">
        <v>73</v>
      </c>
      <c r="P21" s="32" t="s">
        <v>104</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614</v>
      </c>
      <c r="E22" s="2"/>
      <c r="G22" s="27">
        <v>4</v>
      </c>
      <c r="H22" s="28" t="s">
        <v>110</v>
      </c>
      <c r="I22" s="45">
        <v>3</v>
      </c>
      <c r="J22" s="29" t="s">
        <v>7</v>
      </c>
      <c r="K22" s="30"/>
      <c r="L22" s="45">
        <v>100</v>
      </c>
      <c r="M22" s="27" t="s">
        <v>8</v>
      </c>
      <c r="N22" s="46">
        <v>2</v>
      </c>
      <c r="O22" s="31" t="s">
        <v>73</v>
      </c>
      <c r="P22" s="32" t="s">
        <v>102</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615</v>
      </c>
      <c r="E23" s="2"/>
      <c r="G23" s="27">
        <v>4</v>
      </c>
      <c r="H23" s="28" t="s">
        <v>121</v>
      </c>
      <c r="I23" s="45">
        <v>2</v>
      </c>
      <c r="J23" s="29" t="s">
        <v>10</v>
      </c>
      <c r="K23" s="30"/>
      <c r="L23" s="45">
        <v>50</v>
      </c>
      <c r="M23" s="27" t="s">
        <v>11</v>
      </c>
      <c r="N23" s="46"/>
      <c r="O23" s="31" t="s">
        <v>73</v>
      </c>
      <c r="P23" s="32" t="s">
        <v>112</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1</v>
      </c>
      <c r="AE23" s="7">
        <f>IF(AND(ISBLANK($P23),$M23=instellingen!$I$3),1,0)</f>
        <v>0</v>
      </c>
      <c r="AF23" s="8">
        <f>SUM(R23:AE23)</f>
        <v>1</v>
      </c>
    </row>
    <row r="24" spans="1:32">
      <c r="R24" s="7"/>
      <c r="S24" s="7"/>
      <c r="T24" s="7"/>
      <c r="U24" s="7"/>
      <c r="V24" s="7"/>
      <c r="W24" s="7"/>
      <c r="X24" s="7"/>
      <c r="Y24" s="7"/>
      <c r="Z24" s="7"/>
      <c r="AA24" s="7"/>
      <c r="AB24" s="7"/>
      <c r="AC24" s="7"/>
      <c r="AD24" s="7"/>
      <c r="AE24" s="7"/>
    </row>
    <row r="25" spans="1:32">
      <c r="C25" s="9" t="s">
        <v>47</v>
      </c>
      <c r="D25" s="2">
        <v>23</v>
      </c>
      <c r="G25" s="47" t="str">
        <f>CONCATENATE("Algemene opmerkingen bij het jaarprogramma van  ",G16)</f>
        <v>Algemene opmerkingen bij het jaarprogramma van  EN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EN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24</v>
      </c>
      <c r="G37" s="47" t="str">
        <f>CONCATENATE("Algemene opmerkingen bij het jaarprogramma van  ",G28)</f>
        <v>Algemene opmerkingen bij het jaarprogramma van  EN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