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<sst xmlns="http://schemas.openxmlformats.org/spreadsheetml/2006/main" count="17" uniqueCount="16">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</sst>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1582411449"/>
        <c:axId val="784017736"/>
      </c:lineChart>
      <c:catAx>
        <c:axId val="1582411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017736"/>
      </c:catAx>
      <c:valAx>
        <c:axId val="784017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411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Sheet1!$C$254:$C$283</c:f>
              <c:numCache/>
            </c:numRef>
          </c:val>
          <c:smooth val="0"/>
        </c:ser>
        <c:axId val="1097072964"/>
        <c:axId val="331669764"/>
      </c:lineChart>
      <c:catAx>
        <c:axId val="1097072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669764"/>
      </c:catAx>
      <c:valAx>
        <c:axId val="331669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72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1413514717"/>
        <c:axId val="1119854403"/>
      </c:lineChart>
      <c:catAx>
        <c:axId val="1413514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854403"/>
      </c:catAx>
      <c:valAx>
        <c:axId val="1119854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514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0</xdr:row>
      <xdr:rowOff>0</xdr:rowOff>
    </xdr:from>
    <xdr:ext cx="7791450" cy="4829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1104900</xdr:colOff>
      <xdr:row>246</xdr:row>
      <xdr:rowOff>76200</xdr:rowOff>
    </xdr:from>
    <xdr:ext cx="3629025" cy="2238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224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9.57"/>
  </cols>
  <sheetData>
    <row r="1">
      <c r="A1" s="1" t="str">
        <f>IFERROR(__xludf.DUMMYFUNCTION("GOOGLEFINANCE(""TSLA"",""price"",DATE(2020,11,17),DATE(2021,11,16))"),"Date")</f>
        <v>Date</v>
      </c>
      <c r="B1" s="1" t="str">
        <f>IFERROR(__xludf.DUMMYFUNCTION("""COMPUTED_VALUE"""),"Close")</f>
        <v>Close</v>
      </c>
      <c r="C1" s="2" t="s">
        <v>0</v>
      </c>
    </row>
    <row r="2">
      <c r="A2" s="3">
        <f>IFERROR(__xludf.DUMMYFUNCTION("""COMPUTED_VALUE"""),44152.66666666667)</f>
        <v>44152.66667</v>
      </c>
      <c r="B2" s="1">
        <f>IFERROR(__xludf.DUMMYFUNCTION("""COMPUTED_VALUE"""),441.61)</f>
        <v>441.61</v>
      </c>
      <c r="C2" s="2">
        <v>537.452930163163</v>
      </c>
    </row>
    <row r="3">
      <c r="A3" s="3">
        <f>IFERROR(__xludf.DUMMYFUNCTION("""COMPUTED_VALUE"""),44153.66666666667)</f>
        <v>44153.66667</v>
      </c>
      <c r="B3" s="1">
        <f>IFERROR(__xludf.DUMMYFUNCTION("""COMPUTED_VALUE"""),486.64)</f>
        <v>486.64</v>
      </c>
      <c r="C3" s="2">
        <v>542.161625122332</v>
      </c>
    </row>
    <row r="4">
      <c r="A4" s="3">
        <f>IFERROR(__xludf.DUMMYFUNCTION("""COMPUTED_VALUE"""),44154.66666666667)</f>
        <v>44154.66667</v>
      </c>
      <c r="B4" s="1">
        <f>IFERROR(__xludf.DUMMYFUNCTION("""COMPUTED_VALUE"""),499.27)</f>
        <v>499.27</v>
      </c>
      <c r="C4" s="2">
        <v>547.411822092972</v>
      </c>
    </row>
    <row r="5">
      <c r="A5" s="3">
        <f>IFERROR(__xludf.DUMMYFUNCTION("""COMPUTED_VALUE"""),44155.66666666667)</f>
        <v>44155.66667</v>
      </c>
      <c r="B5" s="1">
        <f>IFERROR(__xludf.DUMMYFUNCTION("""COMPUTED_VALUE"""),489.61)</f>
        <v>489.61</v>
      </c>
      <c r="C5" s="2">
        <v>553.445142292238</v>
      </c>
    </row>
    <row r="6">
      <c r="A6" s="3">
        <f>IFERROR(__xludf.DUMMYFUNCTION("""COMPUTED_VALUE"""),44158.66666666667)</f>
        <v>44158.66667</v>
      </c>
      <c r="B6" s="1">
        <f>IFERROR(__xludf.DUMMYFUNCTION("""COMPUTED_VALUE"""),521.85)</f>
        <v>521.85</v>
      </c>
      <c r="C6" s="2">
        <v>563.106882359408</v>
      </c>
    </row>
    <row r="7">
      <c r="A7" s="3">
        <f>IFERROR(__xludf.DUMMYFUNCTION("""COMPUTED_VALUE"""),44159.66666666667)</f>
        <v>44159.66667</v>
      </c>
      <c r="B7" s="1">
        <f>IFERROR(__xludf.DUMMYFUNCTION("""COMPUTED_VALUE"""),555.38)</f>
        <v>555.38</v>
      </c>
      <c r="C7" s="2">
        <v>565.970203800664</v>
      </c>
    </row>
    <row r="8">
      <c r="A8" s="3">
        <f>IFERROR(__xludf.DUMMYFUNCTION("""COMPUTED_VALUE"""),44160.66666666667)</f>
        <v>44160.66667</v>
      </c>
      <c r="B8" s="1">
        <f>IFERROR(__xludf.DUMMYFUNCTION("""COMPUTED_VALUE"""),574.0)</f>
        <v>574</v>
      </c>
      <c r="C8" s="2">
        <v>570.678898759829</v>
      </c>
    </row>
    <row r="9">
      <c r="A9" s="3">
        <f>IFERROR(__xludf.DUMMYFUNCTION("""COMPUTED_VALUE"""),44162.54166666667)</f>
        <v>44162.54167</v>
      </c>
      <c r="B9" s="1">
        <f>IFERROR(__xludf.DUMMYFUNCTION("""COMPUTED_VALUE"""),585.76)</f>
        <v>585.76</v>
      </c>
      <c r="C9" s="2">
        <v>581.96241592969</v>
      </c>
    </row>
    <row r="10">
      <c r="A10" s="3">
        <f>IFERROR(__xludf.DUMMYFUNCTION("""COMPUTED_VALUE"""),44165.66666666667)</f>
        <v>44165.66667</v>
      </c>
      <c r="B10" s="1">
        <f>IFERROR(__xludf.DUMMYFUNCTION("""COMPUTED_VALUE"""),567.6)</f>
        <v>567.6</v>
      </c>
      <c r="C10" s="2">
        <v>591.624155996896</v>
      </c>
    </row>
    <row r="11">
      <c r="A11" s="3">
        <f>IFERROR(__xludf.DUMMYFUNCTION("""COMPUTED_VALUE"""),44166.66666666667)</f>
        <v>44166.66667</v>
      </c>
      <c r="B11" s="1">
        <f>IFERROR(__xludf.DUMMYFUNCTION("""COMPUTED_VALUE"""),584.76)</f>
        <v>584.76</v>
      </c>
      <c r="C11" s="2">
        <v>594.48747740608</v>
      </c>
    </row>
    <row r="12">
      <c r="A12" s="3">
        <f>IFERROR(__xludf.DUMMYFUNCTION("""COMPUTED_VALUE"""),44167.66666666667)</f>
        <v>44167.66667</v>
      </c>
      <c r="B12" s="1">
        <f>IFERROR(__xludf.DUMMYFUNCTION("""COMPUTED_VALUE"""),568.82)</f>
        <v>568.82</v>
      </c>
      <c r="C12" s="2">
        <v>599.196172333256</v>
      </c>
    </row>
    <row r="13">
      <c r="A13" s="3">
        <f>IFERROR(__xludf.DUMMYFUNCTION("""COMPUTED_VALUE"""),44168.66666666667)</f>
        <v>44168.66667</v>
      </c>
      <c r="B13" s="1">
        <f>IFERROR(__xludf.DUMMYFUNCTION("""COMPUTED_VALUE"""),593.38)</f>
        <v>593.38</v>
      </c>
      <c r="C13" s="2">
        <v>604.446369271896</v>
      </c>
    </row>
    <row r="14">
      <c r="A14" s="3">
        <f>IFERROR(__xludf.DUMMYFUNCTION("""COMPUTED_VALUE"""),44169.66666666667)</f>
        <v>44169.66667</v>
      </c>
      <c r="B14" s="1">
        <f>IFERROR(__xludf.DUMMYFUNCTION("""COMPUTED_VALUE"""),599.04)</f>
        <v>599.04</v>
      </c>
      <c r="C14" s="2">
        <v>610.479689439185</v>
      </c>
    </row>
    <row r="15">
      <c r="A15" s="3">
        <f>IFERROR(__xludf.DUMMYFUNCTION("""COMPUTED_VALUE"""),44172.66666666667)</f>
        <v>44172.66667</v>
      </c>
      <c r="B15" s="1">
        <f>IFERROR(__xludf.DUMMYFUNCTION("""COMPUTED_VALUE"""),641.76)</f>
        <v>641.76</v>
      </c>
      <c r="C15" s="2">
        <v>620.141429409987</v>
      </c>
    </row>
    <row r="16">
      <c r="A16" s="3">
        <f>IFERROR(__xludf.DUMMYFUNCTION("""COMPUTED_VALUE"""),44173.66666666667)</f>
        <v>44173.66667</v>
      </c>
      <c r="B16" s="1">
        <f>IFERROR(__xludf.DUMMYFUNCTION("""COMPUTED_VALUE"""),649.88)</f>
        <v>649.88</v>
      </c>
      <c r="C16" s="2">
        <v>623.004750819354</v>
      </c>
    </row>
    <row r="17">
      <c r="A17" s="3">
        <f>IFERROR(__xludf.DUMMYFUNCTION("""COMPUTED_VALUE"""),44174.66666666667)</f>
        <v>44174.66667</v>
      </c>
      <c r="B17" s="1">
        <f>IFERROR(__xludf.DUMMYFUNCTION("""COMPUTED_VALUE"""),604.48)</f>
        <v>604.48</v>
      </c>
      <c r="C17" s="2">
        <v>627.713445746523</v>
      </c>
    </row>
    <row r="18">
      <c r="A18" s="3">
        <f>IFERROR(__xludf.DUMMYFUNCTION("""COMPUTED_VALUE"""),44175.66666666667)</f>
        <v>44175.66667</v>
      </c>
      <c r="B18" s="1">
        <f>IFERROR(__xludf.DUMMYFUNCTION("""COMPUTED_VALUE"""),627.07)</f>
        <v>627.07</v>
      </c>
      <c r="C18" s="2">
        <v>632.963642685087</v>
      </c>
    </row>
    <row r="19">
      <c r="A19" s="3">
        <f>IFERROR(__xludf.DUMMYFUNCTION("""COMPUTED_VALUE"""),44176.66666666667)</f>
        <v>44176.66667</v>
      </c>
      <c r="B19" s="1">
        <f>IFERROR(__xludf.DUMMYFUNCTION("""COMPUTED_VALUE"""),609.99)</f>
        <v>609.99</v>
      </c>
      <c r="C19" s="2">
        <v>638.99696286316</v>
      </c>
    </row>
    <row r="20">
      <c r="A20" s="3">
        <f>IFERROR(__xludf.DUMMYFUNCTION("""COMPUTED_VALUE"""),44179.66666666667)</f>
        <v>44179.66667</v>
      </c>
      <c r="B20" s="1">
        <f>IFERROR(__xludf.DUMMYFUNCTION("""COMPUTED_VALUE"""),639.83)</f>
        <v>639.83</v>
      </c>
      <c r="C20" s="2">
        <v>648.658702866171</v>
      </c>
    </row>
    <row r="21">
      <c r="A21" s="3">
        <f>IFERROR(__xludf.DUMMYFUNCTION("""COMPUTED_VALUE"""),44180.66666666667)</f>
        <v>44180.66667</v>
      </c>
      <c r="B21" s="1">
        <f>IFERROR(__xludf.DUMMYFUNCTION("""COMPUTED_VALUE"""),633.25)</f>
        <v>633.25</v>
      </c>
      <c r="C21" s="2">
        <v>651.522024286206</v>
      </c>
    </row>
    <row r="22">
      <c r="A22" s="3">
        <f>IFERROR(__xludf.DUMMYFUNCTION("""COMPUTED_VALUE"""),44181.66666666667)</f>
        <v>44181.66667</v>
      </c>
      <c r="B22" s="1">
        <f>IFERROR(__xludf.DUMMYFUNCTION("""COMPUTED_VALUE"""),622.77)</f>
        <v>622.77</v>
      </c>
      <c r="C22" s="2">
        <v>656.230719224036</v>
      </c>
    </row>
    <row r="23">
      <c r="A23" s="3">
        <f>IFERROR(__xludf.DUMMYFUNCTION("""COMPUTED_VALUE"""),44182.66666666667)</f>
        <v>44182.66667</v>
      </c>
      <c r="B23" s="1">
        <f>IFERROR(__xludf.DUMMYFUNCTION("""COMPUTED_VALUE"""),655.9)</f>
        <v>655.9</v>
      </c>
      <c r="C23" s="2">
        <v>661.480916173324</v>
      </c>
    </row>
    <row r="24">
      <c r="A24" s="3">
        <f>IFERROR(__xludf.DUMMYFUNCTION("""COMPUTED_VALUE"""),44183.66666666667)</f>
        <v>44183.66667</v>
      </c>
      <c r="B24" s="1">
        <f>IFERROR(__xludf.DUMMYFUNCTION("""COMPUTED_VALUE"""),695.0)</f>
        <v>695</v>
      </c>
      <c r="C24" s="2">
        <v>667.514236351296</v>
      </c>
    </row>
    <row r="25">
      <c r="A25" s="3">
        <f>IFERROR(__xludf.DUMMYFUNCTION("""COMPUTED_VALUE"""),44186.66666666667)</f>
        <v>44186.66667</v>
      </c>
      <c r="B25" s="1">
        <f>IFERROR(__xludf.DUMMYFUNCTION("""COMPUTED_VALUE"""),649.86)</f>
        <v>649.86</v>
      </c>
      <c r="C25" s="2">
        <v>677.175976354386</v>
      </c>
    </row>
    <row r="26">
      <c r="A26" s="3">
        <f>IFERROR(__xludf.DUMMYFUNCTION("""COMPUTED_VALUE"""),44187.66666666667)</f>
        <v>44187.66667</v>
      </c>
      <c r="B26" s="1">
        <f>IFERROR(__xludf.DUMMYFUNCTION("""COMPUTED_VALUE"""),640.34)</f>
        <v>640.34</v>
      </c>
      <c r="C26" s="2">
        <v>680.039297774435</v>
      </c>
    </row>
    <row r="27">
      <c r="A27" s="3">
        <f>IFERROR(__xludf.DUMMYFUNCTION("""COMPUTED_VALUE"""),44188.66666666667)</f>
        <v>44188.66667</v>
      </c>
      <c r="B27" s="1">
        <f>IFERROR(__xludf.DUMMYFUNCTION("""COMPUTED_VALUE"""),645.98)</f>
        <v>645.98</v>
      </c>
      <c r="C27" s="2">
        <v>684.747992670077</v>
      </c>
    </row>
    <row r="28">
      <c r="A28" s="3">
        <f>IFERROR(__xludf.DUMMYFUNCTION("""COMPUTED_VALUE"""),44189.54166666667)</f>
        <v>44189.54167</v>
      </c>
      <c r="B28" s="1">
        <f>IFERROR(__xludf.DUMMYFUNCTION("""COMPUTED_VALUE"""),661.77)</f>
        <v>661.77</v>
      </c>
      <c r="C28" s="2">
        <v>689.998189577178</v>
      </c>
    </row>
    <row r="29">
      <c r="A29" s="3">
        <f>IFERROR(__xludf.DUMMYFUNCTION("""COMPUTED_VALUE"""),44193.66666666667)</f>
        <v>44193.66667</v>
      </c>
      <c r="B29" s="1">
        <f>IFERROR(__xludf.DUMMYFUNCTION("""COMPUTED_VALUE"""),663.69)</f>
        <v>663.69</v>
      </c>
      <c r="C29" s="2">
        <v>705.693249589562</v>
      </c>
    </row>
    <row r="30">
      <c r="A30" s="3">
        <f>IFERROR(__xludf.DUMMYFUNCTION("""COMPUTED_VALUE"""),44194.66666666667)</f>
        <v>44194.66667</v>
      </c>
      <c r="B30" s="1">
        <f>IFERROR(__xludf.DUMMYFUNCTION("""COMPUTED_VALUE"""),665.99)</f>
        <v>665.99</v>
      </c>
      <c r="C30" s="2">
        <v>708.556570967344</v>
      </c>
    </row>
    <row r="31">
      <c r="A31" s="3">
        <f>IFERROR(__xludf.DUMMYFUNCTION("""COMPUTED_VALUE"""),44195.66666666667)</f>
        <v>44195.66667</v>
      </c>
      <c r="B31" s="1">
        <f>IFERROR(__xludf.DUMMYFUNCTION("""COMPUTED_VALUE"""),694.78)</f>
        <v>694.78</v>
      </c>
      <c r="C31" s="2">
        <v>713.26526586303</v>
      </c>
    </row>
    <row r="32">
      <c r="A32" s="3">
        <f>IFERROR(__xludf.DUMMYFUNCTION("""COMPUTED_VALUE"""),44196.66666666667)</f>
        <v>44196.66667</v>
      </c>
      <c r="B32" s="1">
        <f>IFERROR(__xludf.DUMMYFUNCTION("""COMPUTED_VALUE"""),705.67)</f>
        <v>705.67</v>
      </c>
      <c r="C32" s="2">
        <v>718.515462770102</v>
      </c>
    </row>
    <row r="33">
      <c r="A33" s="3">
        <f>IFERROR(__xludf.DUMMYFUNCTION("""COMPUTED_VALUE"""),44200.66666666667)</f>
        <v>44200.66667</v>
      </c>
      <c r="B33" s="1">
        <f>IFERROR(__xludf.DUMMYFUNCTION("""COMPUTED_VALUE"""),729.77)</f>
        <v>729.77</v>
      </c>
      <c r="C33" s="2">
        <v>734.210522782557</v>
      </c>
    </row>
    <row r="34">
      <c r="A34" s="3">
        <f>IFERROR(__xludf.DUMMYFUNCTION("""COMPUTED_VALUE"""),44201.66666666667)</f>
        <v>44201.66667</v>
      </c>
      <c r="B34" s="1">
        <f>IFERROR(__xludf.DUMMYFUNCTION("""COMPUTED_VALUE"""),735.11)</f>
        <v>735.11</v>
      </c>
      <c r="C34" s="2">
        <v>737.073844160306</v>
      </c>
    </row>
    <row r="35">
      <c r="A35" s="3">
        <f>IFERROR(__xludf.DUMMYFUNCTION("""COMPUTED_VALUE"""),44202.66666666667)</f>
        <v>44202.66667</v>
      </c>
      <c r="B35" s="1">
        <f>IFERROR(__xludf.DUMMYFUNCTION("""COMPUTED_VALUE"""),755.98)</f>
        <v>755.98</v>
      </c>
      <c r="C35" s="2">
        <v>741.319823057858</v>
      </c>
    </row>
    <row r="36">
      <c r="A36" s="3">
        <f>IFERROR(__xludf.DUMMYFUNCTION("""COMPUTED_VALUE"""),44203.66666666667)</f>
        <v>44203.66667</v>
      </c>
      <c r="B36" s="1">
        <f>IFERROR(__xludf.DUMMYFUNCTION("""COMPUTED_VALUE"""),816.04)</f>
        <v>816.04</v>
      </c>
      <c r="C36" s="2">
        <v>746.107303966802</v>
      </c>
    </row>
    <row r="37">
      <c r="A37" s="3">
        <f>IFERROR(__xludf.DUMMYFUNCTION("""COMPUTED_VALUE"""),44204.66666666667)</f>
        <v>44204.66667</v>
      </c>
      <c r="B37" s="1">
        <f>IFERROR(__xludf.DUMMYFUNCTION("""COMPUTED_VALUE"""),880.02)</f>
        <v>880.02</v>
      </c>
      <c r="C37" s="2">
        <v>751.677908104468</v>
      </c>
    </row>
    <row r="38">
      <c r="A38" s="3">
        <f>IFERROR(__xludf.DUMMYFUNCTION("""COMPUTED_VALUE"""),44207.66666666667)</f>
        <v>44207.66667</v>
      </c>
      <c r="B38" s="1">
        <f>IFERROR(__xludf.DUMMYFUNCTION("""COMPUTED_VALUE"""),811.19)</f>
        <v>811.19</v>
      </c>
      <c r="C38" s="2">
        <v>759.951499986635</v>
      </c>
    </row>
    <row r="39">
      <c r="A39" s="3">
        <f>IFERROR(__xludf.DUMMYFUNCTION("""COMPUTED_VALUE"""),44208.66666666667)</f>
        <v>44208.66667</v>
      </c>
      <c r="B39" s="1">
        <f>IFERROR(__xludf.DUMMYFUNCTION("""COMPUTED_VALUE"""),849.44)</f>
        <v>849.44</v>
      </c>
      <c r="C39" s="2">
        <v>762.352105366396</v>
      </c>
    </row>
    <row r="40">
      <c r="A40" s="3">
        <f>IFERROR(__xludf.DUMMYFUNCTION("""COMPUTED_VALUE"""),44209.66666666667)</f>
        <v>44209.66667</v>
      </c>
      <c r="B40" s="1">
        <f>IFERROR(__xludf.DUMMYFUNCTION("""COMPUTED_VALUE"""),854.41)</f>
        <v>854.41</v>
      </c>
      <c r="C40" s="2">
        <v>766.598084263938</v>
      </c>
    </row>
    <row r="41">
      <c r="A41" s="3">
        <f>IFERROR(__xludf.DUMMYFUNCTION("""COMPUTED_VALUE"""),44210.66666666667)</f>
        <v>44210.66667</v>
      </c>
      <c r="B41" s="1">
        <f>IFERROR(__xludf.DUMMYFUNCTION("""COMPUTED_VALUE"""),845.0)</f>
        <v>845</v>
      </c>
      <c r="C41" s="2">
        <v>771.385565172901</v>
      </c>
    </row>
    <row r="42">
      <c r="A42" s="3">
        <f>IFERROR(__xludf.DUMMYFUNCTION("""COMPUTED_VALUE"""),44211.66666666667)</f>
        <v>44211.66667</v>
      </c>
      <c r="B42" s="1">
        <f>IFERROR(__xludf.DUMMYFUNCTION("""COMPUTED_VALUE"""),826.16)</f>
        <v>826.16</v>
      </c>
      <c r="C42" s="2">
        <v>776.956169310508</v>
      </c>
    </row>
    <row r="43">
      <c r="A43" s="3">
        <f>IFERROR(__xludf.DUMMYFUNCTION("""COMPUTED_VALUE"""),44215.66666666667)</f>
        <v>44215.66667</v>
      </c>
      <c r="B43" s="1">
        <f>IFERROR(__xludf.DUMMYFUNCTION("""COMPUTED_VALUE"""),844.55)</f>
        <v>844.55</v>
      </c>
      <c r="C43" s="2">
        <v>777.444075164138</v>
      </c>
    </row>
    <row r="44">
      <c r="A44" s="3">
        <f>IFERROR(__xludf.DUMMYFUNCTION("""COMPUTED_VALUE"""),44216.66666666667)</f>
        <v>44216.66667</v>
      </c>
      <c r="B44" s="1">
        <f>IFERROR(__xludf.DUMMYFUNCTION("""COMPUTED_VALUE"""),850.45)</f>
        <v>850.45</v>
      </c>
      <c r="C44" s="2">
        <v>779.143481209652</v>
      </c>
    </row>
    <row r="45">
      <c r="A45" s="3">
        <f>IFERROR(__xludf.DUMMYFUNCTION("""COMPUTED_VALUE"""),44217.66666666667)</f>
        <v>44217.66667</v>
      </c>
      <c r="B45" s="1">
        <f>IFERROR(__xludf.DUMMYFUNCTION("""COMPUTED_VALUE"""),844.99)</f>
        <v>844.99</v>
      </c>
      <c r="C45" s="2">
        <v>781.384389266558</v>
      </c>
    </row>
    <row r="46">
      <c r="A46" s="3">
        <f>IFERROR(__xludf.DUMMYFUNCTION("""COMPUTED_VALUE"""),44218.66666666667)</f>
        <v>44218.66667</v>
      </c>
      <c r="B46" s="1">
        <f>IFERROR(__xludf.DUMMYFUNCTION("""COMPUTED_VALUE"""),846.64)</f>
        <v>846.64</v>
      </c>
      <c r="C46" s="2">
        <v>784.408420552206</v>
      </c>
    </row>
    <row r="47">
      <c r="A47" s="3">
        <f>IFERROR(__xludf.DUMMYFUNCTION("""COMPUTED_VALUE"""),44221.66666666667)</f>
        <v>44221.66667</v>
      </c>
      <c r="B47" s="1">
        <f>IFERROR(__xludf.DUMMYFUNCTION("""COMPUTED_VALUE"""),880.8)</f>
        <v>880.8</v>
      </c>
      <c r="C47" s="2">
        <v>785.042293878097</v>
      </c>
    </row>
    <row r="48">
      <c r="A48" s="3">
        <f>IFERROR(__xludf.DUMMYFUNCTION("""COMPUTED_VALUE"""),44222.66666666667)</f>
        <v>44222.66667</v>
      </c>
      <c r="B48" s="1">
        <f>IFERROR(__xludf.DUMMYFUNCTION("""COMPUTED_VALUE"""),883.09)</f>
        <v>883.09</v>
      </c>
      <c r="C48" s="2">
        <v>784.896326405712</v>
      </c>
    </row>
    <row r="49">
      <c r="A49" s="3">
        <f>IFERROR(__xludf.DUMMYFUNCTION("""COMPUTED_VALUE"""),44223.66666666667)</f>
        <v>44223.66667</v>
      </c>
      <c r="B49" s="1">
        <f>IFERROR(__xludf.DUMMYFUNCTION("""COMPUTED_VALUE"""),864.16)</f>
        <v>864.16</v>
      </c>
      <c r="C49" s="2">
        <v>786.595732451211</v>
      </c>
    </row>
    <row r="50">
      <c r="A50" s="3">
        <f>IFERROR(__xludf.DUMMYFUNCTION("""COMPUTED_VALUE"""),44224.66666666667)</f>
        <v>44224.66667</v>
      </c>
      <c r="B50" s="1">
        <f>IFERROR(__xludf.DUMMYFUNCTION("""COMPUTED_VALUE"""),835.43)</f>
        <v>835.43</v>
      </c>
      <c r="C50" s="2">
        <v>788.836640508141</v>
      </c>
    </row>
    <row r="51">
      <c r="A51" s="3">
        <f>IFERROR(__xludf.DUMMYFUNCTION("""COMPUTED_VALUE"""),44225.66666666667)</f>
        <v>44225.66667</v>
      </c>
      <c r="B51" s="1">
        <f>IFERROR(__xludf.DUMMYFUNCTION("""COMPUTED_VALUE"""),793.53)</f>
        <v>793.53</v>
      </c>
      <c r="C51" s="2">
        <v>789.286670529153</v>
      </c>
    </row>
    <row r="52">
      <c r="A52" s="3">
        <f>IFERROR(__xludf.DUMMYFUNCTION("""COMPUTED_VALUE"""),44228.66666666667)</f>
        <v>44228.66667</v>
      </c>
      <c r="B52" s="1">
        <f>IFERROR(__xludf.DUMMYFUNCTION("""COMPUTED_VALUE"""),839.81)</f>
        <v>839.81</v>
      </c>
      <c r="C52" s="2">
        <v>782.198540061225</v>
      </c>
    </row>
    <row r="53">
      <c r="A53" s="3">
        <f>IFERROR(__xludf.DUMMYFUNCTION("""COMPUTED_VALUE"""),44229.66666666667)</f>
        <v>44229.66667</v>
      </c>
      <c r="B53" s="1">
        <f>IFERROR(__xludf.DUMMYFUNCTION("""COMPUTED_VALUE"""),872.79)</f>
        <v>872.79</v>
      </c>
      <c r="C53" s="2">
        <v>779.478571324227</v>
      </c>
    </row>
    <row r="54">
      <c r="A54" s="3">
        <f>IFERROR(__xludf.DUMMYFUNCTION("""COMPUTED_VALUE"""),44230.66666666667)</f>
        <v>44230.66667</v>
      </c>
      <c r="B54" s="1">
        <f>IFERROR(__xludf.DUMMYFUNCTION("""COMPUTED_VALUE"""),854.69)</f>
        <v>854.69</v>
      </c>
      <c r="C54" s="2">
        <v>778.603976105062</v>
      </c>
    </row>
    <row r="55">
      <c r="A55" s="3">
        <f>IFERROR(__xludf.DUMMYFUNCTION("""COMPUTED_VALUE"""),44231.66666666667)</f>
        <v>44231.66667</v>
      </c>
      <c r="B55" s="1">
        <f>IFERROR(__xludf.DUMMYFUNCTION("""COMPUTED_VALUE"""),849.99)</f>
        <v>849.99</v>
      </c>
      <c r="C55" s="2">
        <v>778.270882897364</v>
      </c>
    </row>
    <row r="56">
      <c r="A56" s="3">
        <f>IFERROR(__xludf.DUMMYFUNCTION("""COMPUTED_VALUE"""),44232.66666666667)</f>
        <v>44232.66667</v>
      </c>
      <c r="B56" s="1">
        <f>IFERROR(__xludf.DUMMYFUNCTION("""COMPUTED_VALUE"""),852.23)</f>
        <v>852.23</v>
      </c>
      <c r="C56" s="2">
        <v>778.720912918297</v>
      </c>
    </row>
    <row r="57">
      <c r="A57" s="3">
        <f>IFERROR(__xludf.DUMMYFUNCTION("""COMPUTED_VALUE"""),44235.66666666667)</f>
        <v>44235.66667</v>
      </c>
      <c r="B57" s="1">
        <f>IFERROR(__xludf.DUMMYFUNCTION("""COMPUTED_VALUE"""),863.42)</f>
        <v>863.42</v>
      </c>
      <c r="C57" s="2">
        <v>771.632782450494</v>
      </c>
    </row>
    <row r="58">
      <c r="A58" s="3">
        <f>IFERROR(__xludf.DUMMYFUNCTION("""COMPUTED_VALUE"""),44236.66666666667)</f>
        <v>44236.66667</v>
      </c>
      <c r="B58" s="1">
        <f>IFERROR(__xludf.DUMMYFUNCTION("""COMPUTED_VALUE"""),849.46)</f>
        <v>849.46</v>
      </c>
      <c r="C58" s="2">
        <v>768.912813713436</v>
      </c>
    </row>
    <row r="59">
      <c r="A59" s="3">
        <f>IFERROR(__xludf.DUMMYFUNCTION("""COMPUTED_VALUE"""),44237.66666666667)</f>
        <v>44237.66667</v>
      </c>
      <c r="B59" s="1">
        <f>IFERROR(__xludf.DUMMYFUNCTION("""COMPUTED_VALUE"""),804.82)</f>
        <v>804.82</v>
      </c>
      <c r="C59" s="2">
        <v>768.038218471995</v>
      </c>
    </row>
    <row r="60">
      <c r="A60" s="3">
        <f>IFERROR(__xludf.DUMMYFUNCTION("""COMPUTED_VALUE"""),44238.66666666667)</f>
        <v>44238.66667</v>
      </c>
      <c r="B60" s="1">
        <f>IFERROR(__xludf.DUMMYFUNCTION("""COMPUTED_VALUE"""),811.66)</f>
        <v>811.66</v>
      </c>
      <c r="C60" s="2">
        <v>767.705125242043</v>
      </c>
    </row>
    <row r="61">
      <c r="A61" s="3">
        <f>IFERROR(__xludf.DUMMYFUNCTION("""COMPUTED_VALUE"""),44239.66666666667)</f>
        <v>44239.66667</v>
      </c>
      <c r="B61" s="1">
        <f>IFERROR(__xludf.DUMMYFUNCTION("""COMPUTED_VALUE"""),816.12)</f>
        <v>816.12</v>
      </c>
      <c r="C61" s="2">
        <v>768.155155240642</v>
      </c>
    </row>
    <row r="62">
      <c r="A62" s="3">
        <f>IFERROR(__xludf.DUMMYFUNCTION("""COMPUTED_VALUE"""),44243.66666666667)</f>
        <v>44243.66667</v>
      </c>
      <c r="B62" s="1">
        <f>IFERROR(__xludf.DUMMYFUNCTION("""COMPUTED_VALUE"""),796.22)</f>
        <v>796.22</v>
      </c>
      <c r="C62" s="2">
        <v>758.347055946584</v>
      </c>
    </row>
    <row r="63">
      <c r="A63" s="3">
        <f>IFERROR(__xludf.DUMMYFUNCTION("""COMPUTED_VALUE"""),44244.66666666667)</f>
        <v>44244.66667</v>
      </c>
      <c r="B63" s="1">
        <f>IFERROR(__xludf.DUMMYFUNCTION("""COMPUTED_VALUE"""),798.15)</f>
        <v>798.15</v>
      </c>
      <c r="C63" s="2">
        <v>757.472460705159</v>
      </c>
    </row>
    <row r="64">
      <c r="A64" s="3">
        <f>IFERROR(__xludf.DUMMYFUNCTION("""COMPUTED_VALUE"""),44245.66666666667)</f>
        <v>44245.66667</v>
      </c>
      <c r="B64" s="1">
        <f>IFERROR(__xludf.DUMMYFUNCTION("""COMPUTED_VALUE"""),787.38)</f>
        <v>787.38</v>
      </c>
      <c r="C64" s="2">
        <v>757.139367475133</v>
      </c>
    </row>
    <row r="65">
      <c r="A65" s="3">
        <f>IFERROR(__xludf.DUMMYFUNCTION("""COMPUTED_VALUE"""),44246.66666666667)</f>
        <v>44246.66667</v>
      </c>
      <c r="B65" s="1">
        <f>IFERROR(__xludf.DUMMYFUNCTION("""COMPUTED_VALUE"""),781.3)</f>
        <v>781.3</v>
      </c>
      <c r="C65" s="2">
        <v>757.589397473766</v>
      </c>
    </row>
    <row r="66">
      <c r="A66" s="3">
        <f>IFERROR(__xludf.DUMMYFUNCTION("""COMPUTED_VALUE"""),44249.66666666667)</f>
        <v>44249.66667</v>
      </c>
      <c r="B66" s="1">
        <f>IFERROR(__xludf.DUMMYFUNCTION("""COMPUTED_VALUE"""),714.5)</f>
        <v>714.5</v>
      </c>
      <c r="C66" s="2">
        <v>750.501266939202</v>
      </c>
    </row>
    <row r="67">
      <c r="A67" s="3">
        <f>IFERROR(__xludf.DUMMYFUNCTION("""COMPUTED_VALUE"""),44250.66666666667)</f>
        <v>44250.66667</v>
      </c>
      <c r="B67" s="1">
        <f>IFERROR(__xludf.DUMMYFUNCTION("""COMPUTED_VALUE"""),698.84)</f>
        <v>698.84</v>
      </c>
      <c r="C67" s="2">
        <v>747.78129817511</v>
      </c>
    </row>
    <row r="68">
      <c r="A68" s="3">
        <f>IFERROR(__xludf.DUMMYFUNCTION("""COMPUTED_VALUE"""),44251.66666666667)</f>
        <v>44251.66667</v>
      </c>
      <c r="B68" s="1">
        <f>IFERROR(__xludf.DUMMYFUNCTION("""COMPUTED_VALUE"""),742.02)</f>
        <v>742.02</v>
      </c>
      <c r="C68" s="2">
        <v>746.9067029289</v>
      </c>
    </row>
    <row r="69">
      <c r="A69" s="3">
        <f>IFERROR(__xludf.DUMMYFUNCTION("""COMPUTED_VALUE"""),44252.66666666667)</f>
        <v>44252.66667</v>
      </c>
      <c r="B69" s="1">
        <f>IFERROR(__xludf.DUMMYFUNCTION("""COMPUTED_VALUE"""),682.22)</f>
        <v>682.22</v>
      </c>
      <c r="C69" s="2">
        <v>746.573609694174</v>
      </c>
    </row>
    <row r="70">
      <c r="A70" s="3">
        <f>IFERROR(__xludf.DUMMYFUNCTION("""COMPUTED_VALUE"""),44253.66666666667)</f>
        <v>44253.66667</v>
      </c>
      <c r="B70" s="1">
        <f>IFERROR(__xludf.DUMMYFUNCTION("""COMPUTED_VALUE"""),675.5)</f>
        <v>675.5</v>
      </c>
      <c r="C70" s="2">
        <v>747.023639688034</v>
      </c>
    </row>
    <row r="71">
      <c r="A71" s="3">
        <f>IFERROR(__xludf.DUMMYFUNCTION("""COMPUTED_VALUE"""),44256.66666666667)</f>
        <v>44256.66667</v>
      </c>
      <c r="B71" s="1">
        <f>IFERROR(__xludf.DUMMYFUNCTION("""COMPUTED_VALUE"""),718.43)</f>
        <v>718.43</v>
      </c>
      <c r="C71" s="2">
        <v>739.935509139194</v>
      </c>
    </row>
    <row r="72">
      <c r="A72" s="3">
        <f>IFERROR(__xludf.DUMMYFUNCTION("""COMPUTED_VALUE"""),44257.66666666667)</f>
        <v>44257.66667</v>
      </c>
      <c r="B72" s="1">
        <f>IFERROR(__xludf.DUMMYFUNCTION("""COMPUTED_VALUE"""),686.44)</f>
        <v>686.44</v>
      </c>
      <c r="C72" s="2">
        <v>737.215540375258</v>
      </c>
    </row>
    <row r="73">
      <c r="A73" s="3">
        <f>IFERROR(__xludf.DUMMYFUNCTION("""COMPUTED_VALUE"""),44258.66666666667)</f>
        <v>44258.66667</v>
      </c>
      <c r="B73" s="1">
        <f>IFERROR(__xludf.DUMMYFUNCTION("""COMPUTED_VALUE"""),653.2)</f>
        <v>653.2</v>
      </c>
      <c r="C73" s="2">
        <v>736.340945129065</v>
      </c>
    </row>
    <row r="74">
      <c r="A74" s="3">
        <f>IFERROR(__xludf.DUMMYFUNCTION("""COMPUTED_VALUE"""),44259.66666666667)</f>
        <v>44259.66667</v>
      </c>
      <c r="B74" s="1">
        <f>IFERROR(__xludf.DUMMYFUNCTION("""COMPUTED_VALUE"""),621.44)</f>
        <v>621.44</v>
      </c>
      <c r="C74" s="2">
        <v>736.007851894336</v>
      </c>
    </row>
    <row r="75">
      <c r="A75" s="3">
        <f>IFERROR(__xludf.DUMMYFUNCTION("""COMPUTED_VALUE"""),44260.66666666667)</f>
        <v>44260.66667</v>
      </c>
      <c r="B75" s="1">
        <f>IFERROR(__xludf.DUMMYFUNCTION("""COMPUTED_VALUE"""),597.95)</f>
        <v>597.95</v>
      </c>
      <c r="C75" s="2">
        <v>736.457881910559</v>
      </c>
    </row>
    <row r="76">
      <c r="A76" s="3">
        <f>IFERROR(__xludf.DUMMYFUNCTION("""COMPUTED_VALUE"""),44263.66666666667)</f>
        <v>44263.66667</v>
      </c>
      <c r="B76" s="1">
        <f>IFERROR(__xludf.DUMMYFUNCTION("""COMPUTED_VALUE"""),563.0)</f>
        <v>563</v>
      </c>
      <c r="C76" s="2">
        <v>729.369751428309</v>
      </c>
    </row>
    <row r="77">
      <c r="A77" s="3">
        <f>IFERROR(__xludf.DUMMYFUNCTION("""COMPUTED_VALUE"""),44264.66666666667)</f>
        <v>44264.66667</v>
      </c>
      <c r="B77" s="1">
        <f>IFERROR(__xludf.DUMMYFUNCTION("""COMPUTED_VALUE"""),673.58)</f>
        <v>673.58</v>
      </c>
      <c r="C77" s="2">
        <v>726.649782686541</v>
      </c>
    </row>
    <row r="78">
      <c r="A78" s="3">
        <f>IFERROR(__xludf.DUMMYFUNCTION("""COMPUTED_VALUE"""),44265.66666666667)</f>
        <v>44265.66667</v>
      </c>
      <c r="B78" s="1">
        <f>IFERROR(__xludf.DUMMYFUNCTION("""COMPUTED_VALUE"""),668.06)</f>
        <v>668.06</v>
      </c>
      <c r="C78" s="2">
        <v>725.775187462596</v>
      </c>
    </row>
    <row r="79">
      <c r="A79" s="3">
        <f>IFERROR(__xludf.DUMMYFUNCTION("""COMPUTED_VALUE"""),44266.66666666667)</f>
        <v>44266.66667</v>
      </c>
      <c r="B79" s="1">
        <f>IFERROR(__xludf.DUMMYFUNCTION("""COMPUTED_VALUE"""),699.6)</f>
        <v>699.6</v>
      </c>
      <c r="C79" s="2">
        <v>725.442094250132</v>
      </c>
    </row>
    <row r="80">
      <c r="A80" s="3">
        <f>IFERROR(__xludf.DUMMYFUNCTION("""COMPUTED_VALUE"""),44267.66666666667)</f>
        <v>44267.66667</v>
      </c>
      <c r="B80" s="1">
        <f>IFERROR(__xludf.DUMMYFUNCTION("""COMPUTED_VALUE"""),693.73)</f>
        <v>693.73</v>
      </c>
      <c r="C80" s="2">
        <v>725.892124266317</v>
      </c>
    </row>
    <row r="81">
      <c r="A81" s="3">
        <f>IFERROR(__xludf.DUMMYFUNCTION("""COMPUTED_VALUE"""),44270.66666666667)</f>
        <v>44270.66667</v>
      </c>
      <c r="B81" s="1">
        <f>IFERROR(__xludf.DUMMYFUNCTION("""COMPUTED_VALUE"""),707.94)</f>
        <v>707.94</v>
      </c>
      <c r="C81" s="2">
        <v>718.803993784107</v>
      </c>
    </row>
    <row r="82">
      <c r="A82" s="3">
        <f>IFERROR(__xludf.DUMMYFUNCTION("""COMPUTED_VALUE"""),44271.66666666667)</f>
        <v>44271.66667</v>
      </c>
      <c r="B82" s="1">
        <f>IFERROR(__xludf.DUMMYFUNCTION("""COMPUTED_VALUE"""),676.88)</f>
        <v>676.88</v>
      </c>
      <c r="C82" s="2">
        <v>716.08402504228</v>
      </c>
    </row>
    <row r="83">
      <c r="A83" s="3">
        <f>IFERROR(__xludf.DUMMYFUNCTION("""COMPUTED_VALUE"""),44272.66666666667)</f>
        <v>44272.66667</v>
      </c>
      <c r="B83" s="1">
        <f>IFERROR(__xludf.DUMMYFUNCTION("""COMPUTED_VALUE"""),701.81)</f>
        <v>701.81</v>
      </c>
      <c r="C83" s="2">
        <v>715.21294393253</v>
      </c>
    </row>
    <row r="84">
      <c r="A84" s="3">
        <f>IFERROR(__xludf.DUMMYFUNCTION("""COMPUTED_VALUE"""),44273.66666666667)</f>
        <v>44273.66667</v>
      </c>
      <c r="B84" s="1">
        <f>IFERROR(__xludf.DUMMYFUNCTION("""COMPUTED_VALUE"""),653.16)</f>
        <v>653.16</v>
      </c>
      <c r="C84" s="2">
        <v>714.883364834248</v>
      </c>
    </row>
    <row r="85">
      <c r="A85" s="3">
        <f>IFERROR(__xludf.DUMMYFUNCTION("""COMPUTED_VALUE"""),44274.66666666667)</f>
        <v>44274.66667</v>
      </c>
      <c r="B85" s="1">
        <f>IFERROR(__xludf.DUMMYFUNCTION("""COMPUTED_VALUE"""),654.87)</f>
        <v>654.87</v>
      </c>
      <c r="C85" s="2">
        <v>715.336908964578</v>
      </c>
    </row>
    <row r="86">
      <c r="A86" s="3">
        <f>IFERROR(__xludf.DUMMYFUNCTION("""COMPUTED_VALUE"""),44277.66666666667)</f>
        <v>44277.66667</v>
      </c>
      <c r="B86" s="1">
        <f>IFERROR(__xludf.DUMMYFUNCTION("""COMPUTED_VALUE"""),670.0)</f>
        <v>670</v>
      </c>
      <c r="C86" s="2">
        <v>708.259320824827</v>
      </c>
    </row>
    <row r="87">
      <c r="A87" s="3">
        <f>IFERROR(__xludf.DUMMYFUNCTION("""COMPUTED_VALUE"""),44278.66666666667)</f>
        <v>44278.66667</v>
      </c>
      <c r="B87" s="1">
        <f>IFERROR(__xludf.DUMMYFUNCTION("""COMPUTED_VALUE"""),662.16)</f>
        <v>662.16</v>
      </c>
      <c r="C87" s="2">
        <v>705.542866197319</v>
      </c>
    </row>
    <row r="88">
      <c r="A88" s="3">
        <f>IFERROR(__xludf.DUMMYFUNCTION("""COMPUTED_VALUE"""),44279.66666666667)</f>
        <v>44279.66667</v>
      </c>
      <c r="B88" s="1">
        <f>IFERROR(__xludf.DUMMYFUNCTION("""COMPUTED_VALUE"""),630.27)</f>
        <v>630.27</v>
      </c>
      <c r="C88" s="2">
        <v>704.671785087563</v>
      </c>
    </row>
    <row r="89">
      <c r="A89" s="3">
        <f>IFERROR(__xludf.DUMMYFUNCTION("""COMPUTED_VALUE"""),44280.66666666667)</f>
        <v>44280.66667</v>
      </c>
      <c r="B89" s="1">
        <f>IFERROR(__xludf.DUMMYFUNCTION("""COMPUTED_VALUE"""),640.39)</f>
        <v>640.39</v>
      </c>
      <c r="C89" s="2">
        <v>704.342205989275</v>
      </c>
    </row>
    <row r="90">
      <c r="A90" s="3">
        <f>IFERROR(__xludf.DUMMYFUNCTION("""COMPUTED_VALUE"""),44281.66666666667)</f>
        <v>44281.66667</v>
      </c>
      <c r="B90" s="1">
        <f>IFERROR(__xludf.DUMMYFUNCTION("""COMPUTED_VALUE"""),618.71)</f>
        <v>618.71</v>
      </c>
      <c r="C90" s="2">
        <v>704.795750119568</v>
      </c>
    </row>
    <row r="91">
      <c r="A91" s="3">
        <f>IFERROR(__xludf.DUMMYFUNCTION("""COMPUTED_VALUE"""),44284.66666666667)</f>
        <v>44284.66667</v>
      </c>
      <c r="B91" s="1">
        <f>IFERROR(__xludf.DUMMYFUNCTION("""COMPUTED_VALUE"""),611.29)</f>
        <v>611.29</v>
      </c>
      <c r="C91" s="2">
        <v>698.220054986033</v>
      </c>
    </row>
    <row r="92">
      <c r="A92" s="3">
        <f>IFERROR(__xludf.DUMMYFUNCTION("""COMPUTED_VALUE"""),44285.66666666667)</f>
        <v>44285.66667</v>
      </c>
      <c r="B92" s="1">
        <f>IFERROR(__xludf.DUMMYFUNCTION("""COMPUTED_VALUE"""),635.62)</f>
        <v>635.62</v>
      </c>
      <c r="C92" s="2">
        <v>695.670898027211</v>
      </c>
    </row>
    <row r="93">
      <c r="A93" s="3">
        <f>IFERROR(__xludf.DUMMYFUNCTION("""COMPUTED_VALUE"""),44286.66666666667)</f>
        <v>44286.66667</v>
      </c>
      <c r="B93" s="1">
        <f>IFERROR(__xludf.DUMMYFUNCTION("""COMPUTED_VALUE"""),667.93)</f>
        <v>667.93</v>
      </c>
      <c r="C93" s="2">
        <v>694.967114586225</v>
      </c>
    </row>
    <row r="94">
      <c r="A94" s="3">
        <f>IFERROR(__xludf.DUMMYFUNCTION("""COMPUTED_VALUE"""),44287.66666666667)</f>
        <v>44287.66667</v>
      </c>
      <c r="B94" s="1">
        <f>IFERROR(__xludf.DUMMYFUNCTION("""COMPUTED_VALUE"""),661.75)</f>
        <v>661.75</v>
      </c>
      <c r="C94" s="2">
        <v>694.804833156704</v>
      </c>
    </row>
    <row r="95">
      <c r="A95" s="3">
        <f>IFERROR(__xludf.DUMMYFUNCTION("""COMPUTED_VALUE"""),44291.66666666667)</f>
        <v>44291.66667</v>
      </c>
      <c r="B95" s="1">
        <f>IFERROR(__xludf.DUMMYFUNCTION("""COMPUTED_VALUE"""),691.05)</f>
        <v>691.05</v>
      </c>
      <c r="C95" s="2">
        <v>688.849979822236</v>
      </c>
    </row>
    <row r="96">
      <c r="A96" s="3">
        <f>IFERROR(__xludf.DUMMYFUNCTION("""COMPUTED_VALUE"""),44292.66666666667)</f>
        <v>44292.66667</v>
      </c>
      <c r="B96" s="1">
        <f>IFERROR(__xludf.DUMMYFUNCTION("""COMPUTED_VALUE"""),691.62)</f>
        <v>691.62</v>
      </c>
      <c r="C96" s="2">
        <v>686.300822863335</v>
      </c>
    </row>
    <row r="97">
      <c r="A97" s="3">
        <f>IFERROR(__xludf.DUMMYFUNCTION("""COMPUTED_VALUE"""),44293.66666666667)</f>
        <v>44293.66667</v>
      </c>
      <c r="B97" s="1">
        <f>IFERROR(__xludf.DUMMYFUNCTION("""COMPUTED_VALUE"""),670.97)</f>
        <v>670.97</v>
      </c>
      <c r="C97" s="2">
        <v>685.597039422342</v>
      </c>
    </row>
    <row r="98">
      <c r="A98" s="3">
        <f>IFERROR(__xludf.DUMMYFUNCTION("""COMPUTED_VALUE"""),44294.66666666667)</f>
        <v>44294.66667</v>
      </c>
      <c r="B98" s="1">
        <f>IFERROR(__xludf.DUMMYFUNCTION("""COMPUTED_VALUE"""),683.8)</f>
        <v>683.8</v>
      </c>
      <c r="C98" s="2">
        <v>685.434757992745</v>
      </c>
    </row>
    <row r="99">
      <c r="A99" s="3">
        <f>IFERROR(__xludf.DUMMYFUNCTION("""COMPUTED_VALUE"""),44295.66666666667)</f>
        <v>44295.66667</v>
      </c>
      <c r="B99" s="1">
        <f>IFERROR(__xludf.DUMMYFUNCTION("""COMPUTED_VALUE"""),677.02)</f>
        <v>677.02</v>
      </c>
      <c r="C99" s="2">
        <v>686.055599850699</v>
      </c>
    </row>
    <row r="100">
      <c r="A100" s="3">
        <f>IFERROR(__xludf.DUMMYFUNCTION("""COMPUTED_VALUE"""),44298.66666666667)</f>
        <v>44298.66667</v>
      </c>
      <c r="B100" s="1">
        <f>IFERROR(__xludf.DUMMYFUNCTION("""COMPUTED_VALUE"""),701.98)</f>
        <v>701.98</v>
      </c>
      <c r="C100" s="2">
        <v>679.479904893408</v>
      </c>
    </row>
    <row r="101">
      <c r="A101" s="3">
        <f>IFERROR(__xludf.DUMMYFUNCTION("""COMPUTED_VALUE"""),44299.66666666667)</f>
        <v>44299.66667</v>
      </c>
      <c r="B101" s="1">
        <f>IFERROR(__xludf.DUMMYFUNCTION("""COMPUTED_VALUE"""),762.32)</f>
        <v>762.32</v>
      </c>
      <c r="C101" s="2">
        <v>676.930747993325</v>
      </c>
    </row>
    <row r="102">
      <c r="A102" s="3">
        <f>IFERROR(__xludf.DUMMYFUNCTION("""COMPUTED_VALUE"""),44300.66666666667)</f>
        <v>44300.66667</v>
      </c>
      <c r="B102" s="1">
        <f>IFERROR(__xludf.DUMMYFUNCTION("""COMPUTED_VALUE"""),732.23)</f>
        <v>732.23</v>
      </c>
      <c r="C102" s="2">
        <v>676.226964611051</v>
      </c>
    </row>
    <row r="103">
      <c r="A103" s="3">
        <f>IFERROR(__xludf.DUMMYFUNCTION("""COMPUTED_VALUE"""),44301.66666666667)</f>
        <v>44301.66667</v>
      </c>
      <c r="B103" s="1">
        <f>IFERROR(__xludf.DUMMYFUNCTION("""COMPUTED_VALUE"""),738.85)</f>
        <v>738.85</v>
      </c>
      <c r="C103" s="2">
        <v>676.064683240235</v>
      </c>
    </row>
    <row r="104">
      <c r="A104" s="3">
        <f>IFERROR(__xludf.DUMMYFUNCTION("""COMPUTED_VALUE"""),44302.66666666667)</f>
        <v>44302.66667</v>
      </c>
      <c r="B104" s="1">
        <f>IFERROR(__xludf.DUMMYFUNCTION("""COMPUTED_VALUE"""),739.78)</f>
        <v>739.78</v>
      </c>
      <c r="C104" s="2">
        <v>676.685525098087</v>
      </c>
    </row>
    <row r="105">
      <c r="A105" s="3">
        <f>IFERROR(__xludf.DUMMYFUNCTION("""COMPUTED_VALUE"""),44305.66666666667)</f>
        <v>44305.66667</v>
      </c>
      <c r="B105" s="1">
        <f>IFERROR(__xludf.DUMMYFUNCTION("""COMPUTED_VALUE"""),714.63)</f>
        <v>714.63</v>
      </c>
      <c r="C105" s="2">
        <v>670.109830140875</v>
      </c>
    </row>
    <row r="106">
      <c r="A106" s="3">
        <f>IFERROR(__xludf.DUMMYFUNCTION("""COMPUTED_VALUE"""),44306.66666666667)</f>
        <v>44306.66667</v>
      </c>
      <c r="B106" s="1">
        <f>IFERROR(__xludf.DUMMYFUNCTION("""COMPUTED_VALUE"""),718.99)</f>
        <v>718.99</v>
      </c>
      <c r="C106" s="2">
        <v>667.560673240779</v>
      </c>
    </row>
    <row r="107">
      <c r="A107" s="3">
        <f>IFERROR(__xludf.DUMMYFUNCTION("""COMPUTED_VALUE"""),44307.66666666667)</f>
        <v>44307.66667</v>
      </c>
      <c r="B107" s="1">
        <f>IFERROR(__xludf.DUMMYFUNCTION("""COMPUTED_VALUE"""),744.12)</f>
        <v>744.12</v>
      </c>
      <c r="C107" s="2">
        <v>666.856889868369</v>
      </c>
    </row>
    <row r="108">
      <c r="A108" s="3">
        <f>IFERROR(__xludf.DUMMYFUNCTION("""COMPUTED_VALUE"""),44308.66666666667)</f>
        <v>44308.66667</v>
      </c>
      <c r="B108" s="1">
        <f>IFERROR(__xludf.DUMMYFUNCTION("""COMPUTED_VALUE"""),719.69)</f>
        <v>719.69</v>
      </c>
      <c r="C108" s="2">
        <v>666.694608507414</v>
      </c>
    </row>
    <row r="109">
      <c r="A109" s="3">
        <f>IFERROR(__xludf.DUMMYFUNCTION("""COMPUTED_VALUE"""),44309.66666666667)</f>
        <v>44309.66667</v>
      </c>
      <c r="B109" s="1">
        <f>IFERROR(__xludf.DUMMYFUNCTION("""COMPUTED_VALUE"""),729.4)</f>
        <v>729.4</v>
      </c>
      <c r="C109" s="2">
        <v>667.315450375093</v>
      </c>
    </row>
    <row r="110">
      <c r="A110" s="3">
        <f>IFERROR(__xludf.DUMMYFUNCTION("""COMPUTED_VALUE"""),44312.66666666667)</f>
        <v>44312.66667</v>
      </c>
      <c r="B110" s="1">
        <f>IFERROR(__xludf.DUMMYFUNCTION("""COMPUTED_VALUE"""),738.2)</f>
        <v>738.2</v>
      </c>
      <c r="C110" s="2">
        <v>660.739755447455</v>
      </c>
    </row>
    <row r="111">
      <c r="A111" s="3">
        <f>IFERROR(__xludf.DUMMYFUNCTION("""COMPUTED_VALUE"""),44313.66666666667)</f>
        <v>44313.66667</v>
      </c>
      <c r="B111" s="1">
        <f>IFERROR(__xludf.DUMMYFUNCTION("""COMPUTED_VALUE"""),704.74)</f>
        <v>704.74</v>
      </c>
      <c r="C111" s="2">
        <v>658.190598557144</v>
      </c>
    </row>
    <row r="112">
      <c r="A112" s="3">
        <f>IFERROR(__xludf.DUMMYFUNCTION("""COMPUTED_VALUE"""),44314.66666666667)</f>
        <v>44314.66667</v>
      </c>
      <c r="B112" s="1">
        <f>IFERROR(__xludf.DUMMYFUNCTION("""COMPUTED_VALUE"""),694.4)</f>
        <v>694.4</v>
      </c>
      <c r="C112" s="2">
        <v>657.486815184751</v>
      </c>
    </row>
    <row r="113">
      <c r="A113" s="3">
        <f>IFERROR(__xludf.DUMMYFUNCTION("""COMPUTED_VALUE"""),44315.66666666667)</f>
        <v>44315.66667</v>
      </c>
      <c r="B113" s="1">
        <f>IFERROR(__xludf.DUMMYFUNCTION("""COMPUTED_VALUE"""),677.0)</f>
        <v>677</v>
      </c>
      <c r="C113" s="2">
        <v>657.324533823744</v>
      </c>
    </row>
    <row r="114">
      <c r="A114" s="3">
        <f>IFERROR(__xludf.DUMMYFUNCTION("""COMPUTED_VALUE"""),44316.66666666667)</f>
        <v>44316.66667</v>
      </c>
      <c r="B114" s="1">
        <f>IFERROR(__xludf.DUMMYFUNCTION("""COMPUTED_VALUE"""),709.44)</f>
        <v>709.44</v>
      </c>
      <c r="C114" s="2">
        <v>657.945375691478</v>
      </c>
    </row>
    <row r="115">
      <c r="A115" s="3">
        <f>IFERROR(__xludf.DUMMYFUNCTION("""COMPUTED_VALUE"""),44319.66666666667)</f>
        <v>44319.66667</v>
      </c>
      <c r="B115" s="1">
        <f>IFERROR(__xludf.DUMMYFUNCTION("""COMPUTED_VALUE"""),684.9)</f>
        <v>684.9</v>
      </c>
      <c r="C115" s="2">
        <v>651.369681152552</v>
      </c>
    </row>
    <row r="116">
      <c r="A116" s="3">
        <f>IFERROR(__xludf.DUMMYFUNCTION("""COMPUTED_VALUE"""),44320.66666666667)</f>
        <v>44320.66667</v>
      </c>
      <c r="B116" s="1">
        <f>IFERROR(__xludf.DUMMYFUNCTION("""COMPUTED_VALUE"""),673.6)</f>
        <v>673.6</v>
      </c>
      <c r="C116" s="2">
        <v>648.820524391766</v>
      </c>
    </row>
    <row r="117">
      <c r="A117" s="3">
        <f>IFERROR(__xludf.DUMMYFUNCTION("""COMPUTED_VALUE"""),44321.66666666667)</f>
        <v>44321.66667</v>
      </c>
      <c r="B117" s="1">
        <f>IFERROR(__xludf.DUMMYFUNCTION("""COMPUTED_VALUE"""),670.94)</f>
        <v>670.94</v>
      </c>
      <c r="C117" s="2">
        <v>648.116741148921</v>
      </c>
    </row>
    <row r="118">
      <c r="A118" s="3">
        <f>IFERROR(__xludf.DUMMYFUNCTION("""COMPUTED_VALUE"""),44322.66666666667)</f>
        <v>44322.66667</v>
      </c>
      <c r="B118" s="1">
        <f>IFERROR(__xludf.DUMMYFUNCTION("""COMPUTED_VALUE"""),663.54)</f>
        <v>663.54</v>
      </c>
      <c r="C118" s="2">
        <v>647.954459917468</v>
      </c>
    </row>
    <row r="119">
      <c r="A119" s="3">
        <f>IFERROR(__xludf.DUMMYFUNCTION("""COMPUTED_VALUE"""),44323.66666666667)</f>
        <v>44323.66667</v>
      </c>
      <c r="B119" s="1">
        <f>IFERROR(__xludf.DUMMYFUNCTION("""COMPUTED_VALUE"""),672.37)</f>
        <v>672.37</v>
      </c>
      <c r="C119" s="2">
        <v>648.57530191468</v>
      </c>
    </row>
    <row r="120">
      <c r="A120" s="3">
        <f>IFERROR(__xludf.DUMMYFUNCTION("""COMPUTED_VALUE"""),44326.66666666667)</f>
        <v>44326.66667</v>
      </c>
      <c r="B120" s="1">
        <f>IFERROR(__xludf.DUMMYFUNCTION("""COMPUTED_VALUE"""),629.04)</f>
        <v>629.04</v>
      </c>
      <c r="C120" s="2">
        <v>641.99960737571</v>
      </c>
    </row>
    <row r="121">
      <c r="A121" s="3">
        <f>IFERROR(__xludf.DUMMYFUNCTION("""COMPUTED_VALUE"""),44327.66666666667)</f>
        <v>44327.66667</v>
      </c>
      <c r="B121" s="1">
        <f>IFERROR(__xludf.DUMMYFUNCTION("""COMPUTED_VALUE"""),617.2)</f>
        <v>617.2</v>
      </c>
      <c r="C121" s="2">
        <v>639.450450615061</v>
      </c>
    </row>
    <row r="122">
      <c r="A122" s="3">
        <f>IFERROR(__xludf.DUMMYFUNCTION("""COMPUTED_VALUE"""),44328.66666666667)</f>
        <v>44328.66667</v>
      </c>
      <c r="B122" s="1">
        <f>IFERROR(__xludf.DUMMYFUNCTION("""COMPUTED_VALUE"""),589.89)</f>
        <v>589.89</v>
      </c>
      <c r="C122" s="2">
        <v>638.746667372206</v>
      </c>
    </row>
    <row r="123">
      <c r="A123" s="3">
        <f>IFERROR(__xludf.DUMMYFUNCTION("""COMPUTED_VALUE"""),44329.66666666667)</f>
        <v>44329.66667</v>
      </c>
      <c r="B123" s="1">
        <f>IFERROR(__xludf.DUMMYFUNCTION("""COMPUTED_VALUE"""),571.69)</f>
        <v>571.69</v>
      </c>
      <c r="C123" s="2">
        <v>638.811286165231</v>
      </c>
    </row>
    <row r="124">
      <c r="A124" s="3">
        <f>IFERROR(__xludf.DUMMYFUNCTION("""COMPUTED_VALUE"""),44330.66666666667)</f>
        <v>44330.66667</v>
      </c>
      <c r="B124" s="1">
        <f>IFERROR(__xludf.DUMMYFUNCTION("""COMPUTED_VALUE"""),589.74)</f>
        <v>589.74</v>
      </c>
      <c r="C124" s="2">
        <v>639.659028186885</v>
      </c>
    </row>
    <row r="125">
      <c r="A125" s="3">
        <f>IFERROR(__xludf.DUMMYFUNCTION("""COMPUTED_VALUE"""),44333.66666666667)</f>
        <v>44333.66667</v>
      </c>
      <c r="B125" s="1">
        <f>IFERROR(__xludf.DUMMYFUNCTION("""COMPUTED_VALUE"""),576.83)</f>
        <v>576.83</v>
      </c>
      <c r="C125" s="2">
        <v>633.764033721286</v>
      </c>
    </row>
    <row r="126">
      <c r="A126" s="3">
        <f>IFERROR(__xludf.DUMMYFUNCTION("""COMPUTED_VALUE"""),44334.66666666667)</f>
        <v>44334.66667</v>
      </c>
      <c r="B126" s="1">
        <f>IFERROR(__xludf.DUMMYFUNCTION("""COMPUTED_VALUE"""),577.87)</f>
        <v>577.87</v>
      </c>
      <c r="C126" s="2">
        <v>631.441776985056</v>
      </c>
    </row>
    <row r="127">
      <c r="A127" s="3">
        <f>IFERROR(__xludf.DUMMYFUNCTION("""COMPUTED_VALUE"""),44335.66666666667)</f>
        <v>44335.66667</v>
      </c>
      <c r="B127" s="1">
        <f>IFERROR(__xludf.DUMMYFUNCTION("""COMPUTED_VALUE"""),563.46)</f>
        <v>563.46</v>
      </c>
      <c r="C127" s="2">
        <v>630.964893766706</v>
      </c>
    </row>
    <row r="128">
      <c r="A128" s="3">
        <f>IFERROR(__xludf.DUMMYFUNCTION("""COMPUTED_VALUE"""),44336.66666666667)</f>
        <v>44336.66667</v>
      </c>
      <c r="B128" s="1">
        <f>IFERROR(__xludf.DUMMYFUNCTION("""COMPUTED_VALUE"""),586.78)</f>
        <v>586.78</v>
      </c>
      <c r="C128" s="2">
        <v>631.029512559748</v>
      </c>
    </row>
    <row r="129">
      <c r="A129" s="3">
        <f>IFERROR(__xludf.DUMMYFUNCTION("""COMPUTED_VALUE"""),44337.66666666667)</f>
        <v>44337.66667</v>
      </c>
      <c r="B129" s="1">
        <f>IFERROR(__xludf.DUMMYFUNCTION("""COMPUTED_VALUE"""),580.88)</f>
        <v>580.88</v>
      </c>
      <c r="C129" s="2">
        <v>631.877254581518</v>
      </c>
    </row>
    <row r="130">
      <c r="A130" s="3">
        <f>IFERROR(__xludf.DUMMYFUNCTION("""COMPUTED_VALUE"""),44340.66666666667)</f>
        <v>44340.66667</v>
      </c>
      <c r="B130" s="1">
        <f>IFERROR(__xludf.DUMMYFUNCTION("""COMPUTED_VALUE"""),606.44)</f>
        <v>606.44</v>
      </c>
      <c r="C130" s="2">
        <v>625.982260115873</v>
      </c>
    </row>
    <row r="131">
      <c r="A131" s="3">
        <f>IFERROR(__xludf.DUMMYFUNCTION("""COMPUTED_VALUE"""),44341.66666666667)</f>
        <v>44341.66667</v>
      </c>
      <c r="B131" s="1">
        <f>IFERROR(__xludf.DUMMYFUNCTION("""COMPUTED_VALUE"""),604.69)</f>
        <v>604.69</v>
      </c>
      <c r="C131" s="2">
        <v>624.47217287588</v>
      </c>
    </row>
    <row r="132">
      <c r="A132" s="3">
        <f>IFERROR(__xludf.DUMMYFUNCTION("""COMPUTED_VALUE"""),44342.66666666667)</f>
        <v>44342.66667</v>
      </c>
      <c r="B132" s="1">
        <f>IFERROR(__xludf.DUMMYFUNCTION("""COMPUTED_VALUE"""),619.13)</f>
        <v>619.13</v>
      </c>
      <c r="C132" s="2">
        <v>624.807459153833</v>
      </c>
    </row>
    <row r="133">
      <c r="A133" s="3">
        <f>IFERROR(__xludf.DUMMYFUNCTION("""COMPUTED_VALUE"""),44343.66666666667)</f>
        <v>44343.66667</v>
      </c>
      <c r="B133" s="1">
        <f>IFERROR(__xludf.DUMMYFUNCTION("""COMPUTED_VALUE"""),630.85)</f>
        <v>630.85</v>
      </c>
      <c r="C133" s="2">
        <v>625.684247443212</v>
      </c>
    </row>
    <row r="134">
      <c r="A134" s="3">
        <f>IFERROR(__xludf.DUMMYFUNCTION("""COMPUTED_VALUE"""),44344.66666666667)</f>
        <v>44344.66667</v>
      </c>
      <c r="B134" s="1">
        <f>IFERROR(__xludf.DUMMYFUNCTION("""COMPUTED_VALUE"""),625.22)</f>
        <v>625.22</v>
      </c>
      <c r="C134" s="2">
        <v>627.34415896128</v>
      </c>
    </row>
    <row r="135">
      <c r="A135" s="3">
        <f>IFERROR(__xludf.DUMMYFUNCTION("""COMPUTED_VALUE"""),44348.66666666667)</f>
        <v>44348.66667</v>
      </c>
      <c r="B135" s="1">
        <f>IFERROR(__xludf.DUMMYFUNCTION("""COMPUTED_VALUE"""),623.9)</f>
        <v>623.9</v>
      </c>
      <c r="C135" s="2">
        <v>622.375585744635</v>
      </c>
    </row>
    <row r="136">
      <c r="A136" s="3">
        <f>IFERROR(__xludf.DUMMYFUNCTION("""COMPUTED_VALUE"""),44349.66666666667)</f>
        <v>44349.66667</v>
      </c>
      <c r="B136" s="1">
        <f>IFERROR(__xludf.DUMMYFUNCTION("""COMPUTED_VALUE"""),605.12)</f>
        <v>605.12</v>
      </c>
      <c r="C136" s="2">
        <v>622.710872022541</v>
      </c>
    </row>
    <row r="137">
      <c r="A137" s="3">
        <f>IFERROR(__xludf.DUMMYFUNCTION("""COMPUTED_VALUE"""),44350.66666666667)</f>
        <v>44350.66667</v>
      </c>
      <c r="B137" s="1">
        <f>IFERROR(__xludf.DUMMYFUNCTION("""COMPUTED_VALUE"""),572.84)</f>
        <v>572.84</v>
      </c>
      <c r="C137" s="2">
        <v>623.587660311915</v>
      </c>
    </row>
    <row r="138">
      <c r="A138" s="3">
        <f>IFERROR(__xludf.DUMMYFUNCTION("""COMPUTED_VALUE"""),44351.66666666667)</f>
        <v>44351.66667</v>
      </c>
      <c r="B138" s="1">
        <f>IFERROR(__xludf.DUMMYFUNCTION("""COMPUTED_VALUE"""),599.05)</f>
        <v>599.05</v>
      </c>
      <c r="C138" s="2">
        <v>625.247571829903</v>
      </c>
    </row>
    <row r="139">
      <c r="A139" s="3">
        <f>IFERROR(__xludf.DUMMYFUNCTION("""COMPUTED_VALUE"""),44354.66666666667)</f>
        <v>44354.66667</v>
      </c>
      <c r="B139" s="1">
        <f>IFERROR(__xludf.DUMMYFUNCTION("""COMPUTED_VALUE"""),605.13)</f>
        <v>605.13</v>
      </c>
      <c r="C139" s="2">
        <v>624.673158191378</v>
      </c>
    </row>
    <row r="140">
      <c r="A140" s="3">
        <f>IFERROR(__xludf.DUMMYFUNCTION("""COMPUTED_VALUE"""),44355.66666666667)</f>
        <v>44355.66667</v>
      </c>
      <c r="B140" s="1">
        <f>IFERROR(__xludf.DUMMYFUNCTION("""COMPUTED_VALUE"""),603.59)</f>
        <v>603.59</v>
      </c>
      <c r="C140" s="2">
        <v>624.124428397397</v>
      </c>
    </row>
    <row r="141">
      <c r="A141" s="3">
        <f>IFERROR(__xludf.DUMMYFUNCTION("""COMPUTED_VALUE"""),44356.66666666667)</f>
        <v>44356.66667</v>
      </c>
      <c r="B141" s="1">
        <f>IFERROR(__xludf.DUMMYFUNCTION("""COMPUTED_VALUE"""),598.78)</f>
        <v>598.78</v>
      </c>
      <c r="C141" s="2">
        <v>625.421072121339</v>
      </c>
    </row>
    <row r="142">
      <c r="A142" s="3">
        <f>IFERROR(__xludf.DUMMYFUNCTION("""COMPUTED_VALUE"""),44357.66666666667)</f>
        <v>44357.66667</v>
      </c>
      <c r="B142" s="1">
        <f>IFERROR(__xludf.DUMMYFUNCTION("""COMPUTED_VALUE"""),610.12)</f>
        <v>610.12</v>
      </c>
      <c r="C142" s="2">
        <v>627.259217856771</v>
      </c>
    </row>
    <row r="143">
      <c r="A143" s="3">
        <f>IFERROR(__xludf.DUMMYFUNCTION("""COMPUTED_VALUE"""),44358.66666666667)</f>
        <v>44358.66667</v>
      </c>
      <c r="B143" s="1">
        <f>IFERROR(__xludf.DUMMYFUNCTION("""COMPUTED_VALUE"""),609.89)</f>
        <v>609.89</v>
      </c>
      <c r="C143" s="2">
        <v>629.880486820739</v>
      </c>
    </row>
    <row r="144">
      <c r="A144" s="3">
        <f>IFERROR(__xludf.DUMMYFUNCTION("""COMPUTED_VALUE"""),44361.66666666667)</f>
        <v>44361.66667</v>
      </c>
      <c r="B144" s="1">
        <f>IFERROR(__xludf.DUMMYFUNCTION("""COMPUTED_VALUE"""),617.69)</f>
        <v>617.69</v>
      </c>
      <c r="C144" s="2">
        <v>629.306073182254</v>
      </c>
    </row>
    <row r="145">
      <c r="A145" s="3">
        <f>IFERROR(__xludf.DUMMYFUNCTION("""COMPUTED_VALUE"""),44362.66666666667)</f>
        <v>44362.66667</v>
      </c>
      <c r="B145" s="1">
        <f>IFERROR(__xludf.DUMMYFUNCTION("""COMPUTED_VALUE"""),599.36)</f>
        <v>599.36</v>
      </c>
      <c r="C145" s="2">
        <v>628.757343388213</v>
      </c>
    </row>
    <row r="146">
      <c r="A146" s="3">
        <f>IFERROR(__xludf.DUMMYFUNCTION("""COMPUTED_VALUE"""),44363.66666666667)</f>
        <v>44363.66667</v>
      </c>
      <c r="B146" s="1">
        <f>IFERROR(__xludf.DUMMYFUNCTION("""COMPUTED_VALUE"""),604.87)</f>
        <v>604.87</v>
      </c>
      <c r="C146" s="2">
        <v>630.053987112172</v>
      </c>
    </row>
    <row r="147">
      <c r="A147" s="3">
        <f>IFERROR(__xludf.DUMMYFUNCTION("""COMPUTED_VALUE"""),44364.66666666667)</f>
        <v>44364.66667</v>
      </c>
      <c r="B147" s="1">
        <f>IFERROR(__xludf.DUMMYFUNCTION("""COMPUTED_VALUE"""),616.6)</f>
        <v>616.6</v>
      </c>
      <c r="C147" s="2">
        <v>632.088412132702</v>
      </c>
    </row>
    <row r="148">
      <c r="A148" s="3">
        <f>IFERROR(__xludf.DUMMYFUNCTION("""COMPUTED_VALUE"""),44365.66666666667)</f>
        <v>44365.66667</v>
      </c>
      <c r="B148" s="1">
        <f>IFERROR(__xludf.DUMMYFUNCTION("""COMPUTED_VALUE"""),623.31)</f>
        <v>623.31</v>
      </c>
      <c r="C148" s="2">
        <v>634.905960382048</v>
      </c>
    </row>
    <row r="149">
      <c r="A149" s="3">
        <f>IFERROR(__xludf.DUMMYFUNCTION("""COMPUTED_VALUE"""),44368.66666666667)</f>
        <v>44368.66667</v>
      </c>
      <c r="B149" s="1">
        <f>IFERROR(__xludf.DUMMYFUNCTION("""COMPUTED_VALUE"""),620.83)</f>
        <v>620.83</v>
      </c>
      <c r="C149" s="2">
        <v>634.920384598983</v>
      </c>
    </row>
    <row r="150">
      <c r="A150" s="3">
        <f>IFERROR(__xludf.DUMMYFUNCTION("""COMPUTED_VALUE"""),44369.66666666667)</f>
        <v>44369.66667</v>
      </c>
      <c r="B150" s="1">
        <f>IFERROR(__xludf.DUMMYFUNCTION("""COMPUTED_VALUE"""),623.71)</f>
        <v>623.71</v>
      </c>
      <c r="C150" s="2">
        <v>634.567934090147</v>
      </c>
    </row>
    <row r="151">
      <c r="A151" s="3">
        <f>IFERROR(__xludf.DUMMYFUNCTION("""COMPUTED_VALUE"""),44370.66666666667)</f>
        <v>44370.66667</v>
      </c>
      <c r="B151" s="1">
        <f>IFERROR(__xludf.DUMMYFUNCTION("""COMPUTED_VALUE"""),656.57)</f>
        <v>656.57</v>
      </c>
      <c r="C151" s="2">
        <v>636.060857099205</v>
      </c>
    </row>
    <row r="152">
      <c r="A152" s="3">
        <f>IFERROR(__xludf.DUMMYFUNCTION("""COMPUTED_VALUE"""),44371.66666666667)</f>
        <v>44371.66667</v>
      </c>
      <c r="B152" s="1">
        <f>IFERROR(__xludf.DUMMYFUNCTION("""COMPUTED_VALUE"""),679.82)</f>
        <v>679.82</v>
      </c>
      <c r="C152" s="2">
        <v>638.095282119749</v>
      </c>
    </row>
    <row r="153">
      <c r="A153" s="3">
        <f>IFERROR(__xludf.DUMMYFUNCTION("""COMPUTED_VALUE"""),44372.66666666667)</f>
        <v>44372.66667</v>
      </c>
      <c r="B153" s="1">
        <f>IFERROR(__xludf.DUMMYFUNCTION("""COMPUTED_VALUE"""),671.87)</f>
        <v>671.87</v>
      </c>
      <c r="C153" s="2">
        <v>640.912830369035</v>
      </c>
    </row>
    <row r="154">
      <c r="A154" s="3">
        <f>IFERROR(__xludf.DUMMYFUNCTION("""COMPUTED_VALUE"""),44375.66666666667)</f>
        <v>44375.66667</v>
      </c>
      <c r="B154" s="1">
        <f>IFERROR(__xludf.DUMMYFUNCTION("""COMPUTED_VALUE"""),688.72)</f>
        <v>688.72</v>
      </c>
      <c r="C154" s="2">
        <v>640.927254585838</v>
      </c>
    </row>
    <row r="155">
      <c r="A155" s="3">
        <f>IFERROR(__xludf.DUMMYFUNCTION("""COMPUTED_VALUE"""),44376.66666666667)</f>
        <v>44376.66667</v>
      </c>
      <c r="B155" s="1">
        <f>IFERROR(__xludf.DUMMYFUNCTION("""COMPUTED_VALUE"""),680.76)</f>
        <v>680.76</v>
      </c>
      <c r="C155" s="2">
        <v>640.574804848979</v>
      </c>
    </row>
    <row r="156">
      <c r="A156" s="3">
        <f>IFERROR(__xludf.DUMMYFUNCTION("""COMPUTED_VALUE"""),44377.66666666667)</f>
        <v>44377.66667</v>
      </c>
      <c r="B156" s="1">
        <f>IFERROR(__xludf.DUMMYFUNCTION("""COMPUTED_VALUE"""),679.7)</f>
        <v>679.7</v>
      </c>
      <c r="C156" s="2">
        <v>642.06772862993</v>
      </c>
    </row>
    <row r="157">
      <c r="A157" s="3">
        <f>IFERROR(__xludf.DUMMYFUNCTION("""COMPUTED_VALUE"""),44378.66666666667)</f>
        <v>44378.66667</v>
      </c>
      <c r="B157" s="1">
        <f>IFERROR(__xludf.DUMMYFUNCTION("""COMPUTED_VALUE"""),677.92)</f>
        <v>677.92</v>
      </c>
      <c r="C157" s="2">
        <v>644.102154422341</v>
      </c>
    </row>
    <row r="158">
      <c r="A158" s="3">
        <f>IFERROR(__xludf.DUMMYFUNCTION("""COMPUTED_VALUE"""),44379.66666666667)</f>
        <v>44379.66667</v>
      </c>
      <c r="B158" s="1">
        <f>IFERROR(__xludf.DUMMYFUNCTION("""COMPUTED_VALUE"""),678.9)</f>
        <v>678.9</v>
      </c>
      <c r="C158" s="2">
        <v>646.919703443417</v>
      </c>
    </row>
    <row r="159">
      <c r="A159" s="3">
        <f>IFERROR(__xludf.DUMMYFUNCTION("""COMPUTED_VALUE"""),44383.66666666667)</f>
        <v>44383.66667</v>
      </c>
      <c r="B159" s="1">
        <f>IFERROR(__xludf.DUMMYFUNCTION("""COMPUTED_VALUE"""),659.58)</f>
        <v>659.58</v>
      </c>
      <c r="C159" s="2">
        <v>646.581680238956</v>
      </c>
    </row>
    <row r="160">
      <c r="A160" s="3">
        <f>IFERROR(__xludf.DUMMYFUNCTION("""COMPUTED_VALUE"""),44384.66666666667)</f>
        <v>44384.66667</v>
      </c>
      <c r="B160" s="1">
        <f>IFERROR(__xludf.DUMMYFUNCTION("""COMPUTED_VALUE"""),644.65)</f>
        <v>644.65</v>
      </c>
      <c r="C160" s="2">
        <v>648.0746040199</v>
      </c>
    </row>
    <row r="161">
      <c r="A161" s="3">
        <f>IFERROR(__xludf.DUMMYFUNCTION("""COMPUTED_VALUE"""),44385.66666666667)</f>
        <v>44385.66667</v>
      </c>
      <c r="B161" s="1">
        <f>IFERROR(__xludf.DUMMYFUNCTION("""COMPUTED_VALUE"""),652.81)</f>
        <v>652.81</v>
      </c>
      <c r="C161" s="2">
        <v>650.109029812327</v>
      </c>
    </row>
    <row r="162">
      <c r="A162" s="3">
        <f>IFERROR(__xludf.DUMMYFUNCTION("""COMPUTED_VALUE"""),44386.66666666667)</f>
        <v>44386.66667</v>
      </c>
      <c r="B162" s="1">
        <f>IFERROR(__xludf.DUMMYFUNCTION("""COMPUTED_VALUE"""),656.95)</f>
        <v>656.95</v>
      </c>
      <c r="C162" s="2">
        <v>652.926578833386</v>
      </c>
    </row>
    <row r="163">
      <c r="A163" s="3">
        <f>IFERROR(__xludf.DUMMYFUNCTION("""COMPUTED_VALUE"""),44389.66666666667)</f>
        <v>44389.66667</v>
      </c>
      <c r="B163" s="1">
        <f>IFERROR(__xludf.DUMMYFUNCTION("""COMPUTED_VALUE"""),685.7)</f>
        <v>685.7</v>
      </c>
      <c r="C163" s="2">
        <v>652.941005641908</v>
      </c>
    </row>
    <row r="164">
      <c r="A164" s="3">
        <f>IFERROR(__xludf.DUMMYFUNCTION("""COMPUTED_VALUE"""),44390.66666666667)</f>
        <v>44390.66667</v>
      </c>
      <c r="B164" s="1">
        <f>IFERROR(__xludf.DUMMYFUNCTION("""COMPUTED_VALUE"""),668.54)</f>
        <v>668.54</v>
      </c>
      <c r="C164" s="2">
        <v>652.588555996974</v>
      </c>
    </row>
    <row r="165">
      <c r="A165" s="3">
        <f>IFERROR(__xludf.DUMMYFUNCTION("""COMPUTED_VALUE"""),44391.66666666667)</f>
        <v>44391.66667</v>
      </c>
      <c r="B165" s="1">
        <f>IFERROR(__xludf.DUMMYFUNCTION("""COMPUTED_VALUE"""),653.38)</f>
        <v>653.38</v>
      </c>
      <c r="C165" s="2">
        <v>654.08147986995</v>
      </c>
    </row>
    <row r="166">
      <c r="A166" s="3">
        <f>IFERROR(__xludf.DUMMYFUNCTION("""COMPUTED_VALUE"""),44392.66666666667)</f>
        <v>44392.66667</v>
      </c>
      <c r="B166" s="1">
        <f>IFERROR(__xludf.DUMMYFUNCTION("""COMPUTED_VALUE"""),650.6)</f>
        <v>650.6</v>
      </c>
      <c r="C166" s="2">
        <v>656.115905754323</v>
      </c>
    </row>
    <row r="167">
      <c r="A167" s="3">
        <f>IFERROR(__xludf.DUMMYFUNCTION("""COMPUTED_VALUE"""),44393.66666666667)</f>
        <v>44393.66667</v>
      </c>
      <c r="B167" s="1">
        <f>IFERROR(__xludf.DUMMYFUNCTION("""COMPUTED_VALUE"""),644.22)</f>
        <v>644.22</v>
      </c>
      <c r="C167" s="2">
        <v>658.93345486739</v>
      </c>
    </row>
    <row r="168">
      <c r="A168" s="3">
        <f>IFERROR(__xludf.DUMMYFUNCTION("""COMPUTED_VALUE"""),44396.66666666667)</f>
        <v>44396.66667</v>
      </c>
      <c r="B168" s="1">
        <f>IFERROR(__xludf.DUMMYFUNCTION("""COMPUTED_VALUE"""),646.22)</f>
        <v>646.22</v>
      </c>
      <c r="C168" s="2">
        <v>658.947881675867</v>
      </c>
    </row>
    <row r="169">
      <c r="A169" s="3">
        <f>IFERROR(__xludf.DUMMYFUNCTION("""COMPUTED_VALUE"""),44397.66666666667)</f>
        <v>44397.66667</v>
      </c>
      <c r="B169" s="1">
        <f>IFERROR(__xludf.DUMMYFUNCTION("""COMPUTED_VALUE"""),660.5)</f>
        <v>660.5</v>
      </c>
      <c r="C169" s="2">
        <v>658.595432031071</v>
      </c>
    </row>
    <row r="170">
      <c r="A170" s="3">
        <f>IFERROR(__xludf.DUMMYFUNCTION("""COMPUTED_VALUE"""),44398.66666666667)</f>
        <v>44398.66667</v>
      </c>
      <c r="B170" s="1">
        <f>IFERROR(__xludf.DUMMYFUNCTION("""COMPUTED_VALUE"""),655.29)</f>
        <v>655.29</v>
      </c>
      <c r="C170" s="2">
        <v>660.088355904039</v>
      </c>
    </row>
    <row r="171">
      <c r="A171" s="3">
        <f>IFERROR(__xludf.DUMMYFUNCTION("""COMPUTED_VALUE"""),44399.66666666667)</f>
        <v>44399.66667</v>
      </c>
      <c r="B171" s="1">
        <f>IFERROR(__xludf.DUMMYFUNCTION("""COMPUTED_VALUE"""),649.26)</f>
        <v>649.26</v>
      </c>
      <c r="C171" s="2">
        <v>662.122781902546</v>
      </c>
    </row>
    <row r="172">
      <c r="A172" s="3">
        <f>IFERROR(__xludf.DUMMYFUNCTION("""COMPUTED_VALUE"""),44400.66666666667)</f>
        <v>44400.66667</v>
      </c>
      <c r="B172" s="1">
        <f>IFERROR(__xludf.DUMMYFUNCTION("""COMPUTED_VALUE"""),643.38)</f>
        <v>643.38</v>
      </c>
      <c r="C172" s="2">
        <v>664.94033112976</v>
      </c>
    </row>
    <row r="173">
      <c r="A173" s="3">
        <f>IFERROR(__xludf.DUMMYFUNCTION("""COMPUTED_VALUE"""),44403.66666666667)</f>
        <v>44403.66667</v>
      </c>
      <c r="B173" s="1">
        <f>IFERROR(__xludf.DUMMYFUNCTION("""COMPUTED_VALUE"""),657.62)</f>
        <v>657.62</v>
      </c>
      <c r="C173" s="2">
        <v>664.954758280652</v>
      </c>
    </row>
    <row r="174">
      <c r="A174" s="3">
        <f>IFERROR(__xludf.DUMMYFUNCTION("""COMPUTED_VALUE"""),44404.66666666667)</f>
        <v>44404.66667</v>
      </c>
      <c r="B174" s="1">
        <f>IFERROR(__xludf.DUMMYFUNCTION("""COMPUTED_VALUE"""),644.78)</f>
        <v>644.78</v>
      </c>
      <c r="C174" s="2">
        <v>664.602308749955</v>
      </c>
    </row>
    <row r="175">
      <c r="A175" s="3">
        <f>IFERROR(__xludf.DUMMYFUNCTION("""COMPUTED_VALUE"""),44405.66666666667)</f>
        <v>44405.66667</v>
      </c>
      <c r="B175" s="1">
        <f>IFERROR(__xludf.DUMMYFUNCTION("""COMPUTED_VALUE"""),646.98)</f>
        <v>646.98</v>
      </c>
      <c r="C175" s="2">
        <v>666.095232737108</v>
      </c>
    </row>
    <row r="176">
      <c r="A176" s="3">
        <f>IFERROR(__xludf.DUMMYFUNCTION("""COMPUTED_VALUE"""),44406.66666666667)</f>
        <v>44406.66667</v>
      </c>
      <c r="B176" s="1">
        <f>IFERROR(__xludf.DUMMYFUNCTION("""COMPUTED_VALUE"""),677.35)</f>
        <v>677.35</v>
      </c>
      <c r="C176" s="2">
        <v>668.129658735656</v>
      </c>
    </row>
    <row r="177">
      <c r="A177" s="3">
        <f>IFERROR(__xludf.DUMMYFUNCTION("""COMPUTED_VALUE"""),44407.66666666667)</f>
        <v>44407.66667</v>
      </c>
      <c r="B177" s="1">
        <f>IFERROR(__xludf.DUMMYFUNCTION("""COMPUTED_VALUE"""),687.2)</f>
        <v>687.2</v>
      </c>
      <c r="C177" s="2">
        <v>670.947207962962</v>
      </c>
    </row>
    <row r="178">
      <c r="A178" s="3">
        <f>IFERROR(__xludf.DUMMYFUNCTION("""COMPUTED_VALUE"""),44410.66666666667)</f>
        <v>44410.66667</v>
      </c>
      <c r="B178" s="1">
        <f>IFERROR(__xludf.DUMMYFUNCTION("""COMPUTED_VALUE"""),709.67)</f>
        <v>709.67</v>
      </c>
      <c r="C178" s="2">
        <v>670.961635113808</v>
      </c>
    </row>
    <row r="179">
      <c r="A179" s="3">
        <f>IFERROR(__xludf.DUMMYFUNCTION("""COMPUTED_VALUE"""),44411.66666666667)</f>
        <v>44411.66667</v>
      </c>
      <c r="B179" s="1">
        <f>IFERROR(__xludf.DUMMYFUNCTION("""COMPUTED_VALUE"""),709.74)</f>
        <v>709.74</v>
      </c>
      <c r="C179" s="2">
        <v>670.609185597988</v>
      </c>
    </row>
    <row r="180">
      <c r="A180" s="3">
        <f>IFERROR(__xludf.DUMMYFUNCTION("""COMPUTED_VALUE"""),44412.66666666667)</f>
        <v>44412.66667</v>
      </c>
      <c r="B180" s="1">
        <f>IFERROR(__xludf.DUMMYFUNCTION("""COMPUTED_VALUE"""),710.92)</f>
        <v>710.92</v>
      </c>
      <c r="C180" s="2">
        <v>672.10210960009</v>
      </c>
    </row>
    <row r="181">
      <c r="A181" s="3">
        <f>IFERROR(__xludf.DUMMYFUNCTION("""COMPUTED_VALUE"""),44413.66666666667)</f>
        <v>44413.66667</v>
      </c>
      <c r="B181" s="1">
        <f>IFERROR(__xludf.DUMMYFUNCTION("""COMPUTED_VALUE"""),714.63)</f>
        <v>714.63</v>
      </c>
      <c r="C181" s="2">
        <v>674.136535613584</v>
      </c>
    </row>
    <row r="182">
      <c r="A182" s="3">
        <f>IFERROR(__xludf.DUMMYFUNCTION("""COMPUTED_VALUE"""),44414.66666666667)</f>
        <v>44414.66667</v>
      </c>
      <c r="B182" s="1">
        <f>IFERROR(__xludf.DUMMYFUNCTION("""COMPUTED_VALUE"""),699.1)</f>
        <v>699.1</v>
      </c>
      <c r="C182" s="2">
        <v>676.954084855808</v>
      </c>
    </row>
    <row r="183">
      <c r="A183" s="3">
        <f>IFERROR(__xludf.DUMMYFUNCTION("""COMPUTED_VALUE"""),44417.66666666667)</f>
        <v>44417.66667</v>
      </c>
      <c r="B183" s="1">
        <f>IFERROR(__xludf.DUMMYFUNCTION("""COMPUTED_VALUE"""),713.76)</f>
        <v>713.76</v>
      </c>
      <c r="C183" s="2">
        <v>676.968512051555</v>
      </c>
    </row>
    <row r="184">
      <c r="A184" s="3">
        <f>IFERROR(__xludf.DUMMYFUNCTION("""COMPUTED_VALUE"""),44418.66666666667)</f>
        <v>44418.66667</v>
      </c>
      <c r="B184" s="1">
        <f>IFERROR(__xludf.DUMMYFUNCTION("""COMPUTED_VALUE"""),709.99)</f>
        <v>709.99</v>
      </c>
      <c r="C184" s="2">
        <v>676.616062535787</v>
      </c>
    </row>
    <row r="185">
      <c r="A185" s="3">
        <f>IFERROR(__xludf.DUMMYFUNCTION("""COMPUTED_VALUE"""),44419.66666666667)</f>
        <v>44419.66667</v>
      </c>
      <c r="B185" s="1">
        <f>IFERROR(__xludf.DUMMYFUNCTION("""COMPUTED_VALUE"""),707.82)</f>
        <v>707.82</v>
      </c>
      <c r="C185" s="2">
        <v>678.108986537841</v>
      </c>
    </row>
    <row r="186">
      <c r="A186" s="3">
        <f>IFERROR(__xludf.DUMMYFUNCTION("""COMPUTED_VALUE"""),44420.66666666667)</f>
        <v>44420.66667</v>
      </c>
      <c r="B186" s="1">
        <f>IFERROR(__xludf.DUMMYFUNCTION("""COMPUTED_VALUE"""),722.25)</f>
        <v>722.25</v>
      </c>
      <c r="C186" s="2">
        <v>680.143412551354</v>
      </c>
    </row>
    <row r="187">
      <c r="A187" s="3">
        <f>IFERROR(__xludf.DUMMYFUNCTION("""COMPUTED_VALUE"""),44421.66666666667)</f>
        <v>44421.66667</v>
      </c>
      <c r="B187" s="1">
        <f>IFERROR(__xludf.DUMMYFUNCTION("""COMPUTED_VALUE"""),717.17)</f>
        <v>717.17</v>
      </c>
      <c r="C187" s="2">
        <v>682.960986086094</v>
      </c>
    </row>
    <row r="188">
      <c r="A188" s="3">
        <f>IFERROR(__xludf.DUMMYFUNCTION("""COMPUTED_VALUE"""),44424.66666666667)</f>
        <v>44424.66667</v>
      </c>
      <c r="B188" s="1">
        <f>IFERROR(__xludf.DUMMYFUNCTION("""COMPUTED_VALUE"""),686.17)</f>
        <v>686.17</v>
      </c>
      <c r="C188" s="2">
        <v>682.975486159607</v>
      </c>
    </row>
    <row r="189">
      <c r="A189" s="3">
        <f>IFERROR(__xludf.DUMMYFUNCTION("""COMPUTED_VALUE"""),44425.66666666667)</f>
        <v>44425.66667</v>
      </c>
      <c r="B189" s="1">
        <f>IFERROR(__xludf.DUMMYFUNCTION("""COMPUTED_VALUE"""),665.71)</f>
        <v>665.71</v>
      </c>
      <c r="C189" s="2">
        <v>682.623060936401</v>
      </c>
    </row>
    <row r="190">
      <c r="A190" s="3">
        <f>IFERROR(__xludf.DUMMYFUNCTION("""COMPUTED_VALUE"""),44426.66666666667)</f>
        <v>44426.66667</v>
      </c>
      <c r="B190" s="1">
        <f>IFERROR(__xludf.DUMMYFUNCTION("""COMPUTED_VALUE"""),688.99)</f>
        <v>688.99</v>
      </c>
      <c r="C190" s="2">
        <v>684.116009231046</v>
      </c>
    </row>
    <row r="191">
      <c r="A191" s="3">
        <f>IFERROR(__xludf.DUMMYFUNCTION("""COMPUTED_VALUE"""),44427.66666666667)</f>
        <v>44427.66667</v>
      </c>
      <c r="B191" s="1">
        <f>IFERROR(__xludf.DUMMYFUNCTION("""COMPUTED_VALUE"""),673.47)</f>
        <v>673.47</v>
      </c>
      <c r="C191" s="2">
        <v>686.150459537157</v>
      </c>
    </row>
    <row r="192">
      <c r="A192" s="3">
        <f>IFERROR(__xludf.DUMMYFUNCTION("""COMPUTED_VALUE"""),44428.66666666667)</f>
        <v>44428.66667</v>
      </c>
      <c r="B192" s="1">
        <f>IFERROR(__xludf.DUMMYFUNCTION("""COMPUTED_VALUE"""),680.26)</f>
        <v>680.26</v>
      </c>
      <c r="C192" s="2">
        <v>688.968033071881</v>
      </c>
    </row>
    <row r="193">
      <c r="A193" s="3">
        <f>IFERROR(__xludf.DUMMYFUNCTION("""COMPUTED_VALUE"""),44431.66666666667)</f>
        <v>44431.66667</v>
      </c>
      <c r="B193" s="1">
        <f>IFERROR(__xludf.DUMMYFUNCTION("""COMPUTED_VALUE"""),706.3)</f>
        <v>706.3</v>
      </c>
      <c r="C193" s="2">
        <v>688.982533145479</v>
      </c>
    </row>
    <row r="194">
      <c r="A194" s="3">
        <f>IFERROR(__xludf.DUMMYFUNCTION("""COMPUTED_VALUE"""),44432.66666666667)</f>
        <v>44432.66667</v>
      </c>
      <c r="B194" s="1">
        <f>IFERROR(__xludf.DUMMYFUNCTION("""COMPUTED_VALUE"""),708.49)</f>
        <v>708.49</v>
      </c>
      <c r="C194" s="2">
        <v>688.630107922168</v>
      </c>
    </row>
    <row r="195">
      <c r="A195" s="3">
        <f>IFERROR(__xludf.DUMMYFUNCTION("""COMPUTED_VALUE"""),44433.66666666667)</f>
        <v>44433.66667</v>
      </c>
      <c r="B195" s="1">
        <f>IFERROR(__xludf.DUMMYFUNCTION("""COMPUTED_VALUE"""),711.2)</f>
        <v>711.2</v>
      </c>
      <c r="C195" s="2">
        <v>691.530610421312</v>
      </c>
    </row>
    <row r="196">
      <c r="A196" s="3">
        <f>IFERROR(__xludf.DUMMYFUNCTION("""COMPUTED_VALUE"""),44434.66666666667)</f>
        <v>44434.66667</v>
      </c>
      <c r="B196" s="1">
        <f>IFERROR(__xludf.DUMMYFUNCTION("""COMPUTED_VALUE"""),701.16)</f>
        <v>701.16</v>
      </c>
      <c r="C196" s="2">
        <v>694.972614931854</v>
      </c>
    </row>
    <row r="197">
      <c r="A197" s="3">
        <f>IFERROR(__xludf.DUMMYFUNCTION("""COMPUTED_VALUE"""),44435.66666666667)</f>
        <v>44435.66667</v>
      </c>
      <c r="B197" s="1">
        <f>IFERROR(__xludf.DUMMYFUNCTION("""COMPUTED_VALUE"""),711.92)</f>
        <v>711.92</v>
      </c>
      <c r="C197" s="2">
        <v>699.197742671115</v>
      </c>
    </row>
    <row r="198">
      <c r="A198" s="3">
        <f>IFERROR(__xludf.DUMMYFUNCTION("""COMPUTED_VALUE"""),44438.66666666667)</f>
        <v>44438.66667</v>
      </c>
      <c r="B198" s="1">
        <f>IFERROR(__xludf.DUMMYFUNCTION("""COMPUTED_VALUE"""),730.91)</f>
        <v>730.91</v>
      </c>
      <c r="C198" s="2">
        <v>703.434905358155</v>
      </c>
    </row>
    <row r="199">
      <c r="A199" s="3">
        <f>IFERROR(__xludf.DUMMYFUNCTION("""COMPUTED_VALUE"""),44439.66666666667)</f>
        <v>44439.66667</v>
      </c>
      <c r="B199" s="1">
        <f>IFERROR(__xludf.DUMMYFUNCTION("""COMPUTED_VALUE"""),735.72)</f>
        <v>735.72</v>
      </c>
      <c r="C199" s="2">
        <v>704.49003433934</v>
      </c>
    </row>
    <row r="200">
      <c r="A200" s="3">
        <f>IFERROR(__xludf.DUMMYFUNCTION("""COMPUTED_VALUE"""),44440.66666666667)</f>
        <v>44440.66667</v>
      </c>
      <c r="B200" s="1">
        <f>IFERROR(__xludf.DUMMYFUNCTION("""COMPUTED_VALUE"""),734.09)</f>
        <v>734.09</v>
      </c>
      <c r="C200" s="2">
        <v>707.39053683848</v>
      </c>
    </row>
    <row r="201">
      <c r="A201" s="3">
        <f>IFERROR(__xludf.DUMMYFUNCTION("""COMPUTED_VALUE"""),44441.66666666667)</f>
        <v>44441.66667</v>
      </c>
      <c r="B201" s="1">
        <f>IFERROR(__xludf.DUMMYFUNCTION("""COMPUTED_VALUE"""),732.39)</f>
        <v>732.39</v>
      </c>
      <c r="C201" s="2">
        <v>710.832541349013</v>
      </c>
    </row>
    <row r="202">
      <c r="A202" s="3">
        <f>IFERROR(__xludf.DUMMYFUNCTION("""COMPUTED_VALUE"""),44442.66666666667)</f>
        <v>44442.66667</v>
      </c>
      <c r="B202" s="1">
        <f>IFERROR(__xludf.DUMMYFUNCTION("""COMPUTED_VALUE"""),733.57)</f>
        <v>733.57</v>
      </c>
      <c r="C202" s="2">
        <v>715.057669088194</v>
      </c>
    </row>
    <row r="203">
      <c r="A203" s="3">
        <f>IFERROR(__xludf.DUMMYFUNCTION("""COMPUTED_VALUE"""),44446.66666666667)</f>
        <v>44446.66667</v>
      </c>
      <c r="B203" s="1">
        <f>IFERROR(__xludf.DUMMYFUNCTION("""COMPUTED_VALUE"""),752.92)</f>
        <v>752.92</v>
      </c>
      <c r="C203" s="2">
        <v>730.885092164904</v>
      </c>
    </row>
    <row r="204">
      <c r="A204" s="3">
        <f>IFERROR(__xludf.DUMMYFUNCTION("""COMPUTED_VALUE"""),44447.66666666667)</f>
        <v>44447.66667</v>
      </c>
      <c r="B204" s="1">
        <f>IFERROR(__xludf.DUMMYFUNCTION("""COMPUTED_VALUE"""),753.87)</f>
        <v>753.87</v>
      </c>
      <c r="C204" s="2">
        <v>736.419377516199</v>
      </c>
    </row>
    <row r="205">
      <c r="A205" s="3">
        <f>IFERROR(__xludf.DUMMYFUNCTION("""COMPUTED_VALUE"""),44448.66666666667)</f>
        <v>44448.66667</v>
      </c>
      <c r="B205" s="1">
        <f>IFERROR(__xludf.DUMMYFUNCTION("""COMPUTED_VALUE"""),754.86)</f>
        <v>754.86</v>
      </c>
      <c r="C205" s="2">
        <v>742.495164878885</v>
      </c>
    </row>
    <row r="206">
      <c r="A206" s="3">
        <f>IFERROR(__xludf.DUMMYFUNCTION("""COMPUTED_VALUE"""),44449.66666666667)</f>
        <v>44449.66667</v>
      </c>
      <c r="B206" s="1">
        <f>IFERROR(__xludf.DUMMYFUNCTION("""COMPUTED_VALUE"""),736.27)</f>
        <v>736.27</v>
      </c>
      <c r="C206" s="2">
        <v>749.354075470139</v>
      </c>
    </row>
    <row r="207">
      <c r="A207" s="3">
        <f>IFERROR(__xludf.DUMMYFUNCTION("""COMPUTED_VALUE"""),44452.66666666667)</f>
        <v>44452.66667</v>
      </c>
      <c r="B207" s="1">
        <f>IFERROR(__xludf.DUMMYFUNCTION("""COMPUTED_VALUE"""),743.0)</f>
        <v>743</v>
      </c>
      <c r="C207" s="2">
        <v>761.492586713462</v>
      </c>
    </row>
    <row r="208">
      <c r="A208" s="3">
        <f>IFERROR(__xludf.DUMMYFUNCTION("""COMPUTED_VALUE"""),44453.66666666667)</f>
        <v>44453.66667</v>
      </c>
      <c r="B208" s="1">
        <f>IFERROR(__xludf.DUMMYFUNCTION("""COMPUTED_VALUE"""),744.49)</f>
        <v>744.49</v>
      </c>
      <c r="C208" s="2">
        <v>765.181498546922</v>
      </c>
    </row>
    <row r="209">
      <c r="A209" s="3">
        <f>IFERROR(__xludf.DUMMYFUNCTION("""COMPUTED_VALUE"""),44454.66666666667)</f>
        <v>44454.66667</v>
      </c>
      <c r="B209" s="1">
        <f>IFERROR(__xludf.DUMMYFUNCTION("""COMPUTED_VALUE"""),755.83)</f>
        <v>755.83</v>
      </c>
      <c r="C209" s="2">
        <v>770.715783898143</v>
      </c>
    </row>
    <row r="210">
      <c r="A210" s="3">
        <f>IFERROR(__xludf.DUMMYFUNCTION("""COMPUTED_VALUE"""),44455.66666666667)</f>
        <v>44455.66667</v>
      </c>
      <c r="B210" s="1">
        <f>IFERROR(__xludf.DUMMYFUNCTION("""COMPUTED_VALUE"""),756.99)</f>
        <v>756.99</v>
      </c>
      <c r="C210" s="2">
        <v>776.791571260823</v>
      </c>
    </row>
    <row r="211">
      <c r="A211" s="3">
        <f>IFERROR(__xludf.DUMMYFUNCTION("""COMPUTED_VALUE"""),44456.66666666667)</f>
        <v>44456.66667</v>
      </c>
      <c r="B211" s="1">
        <f>IFERROR(__xludf.DUMMYFUNCTION("""COMPUTED_VALUE"""),759.49)</f>
        <v>759.49</v>
      </c>
      <c r="C211" s="2">
        <v>783.650481852214</v>
      </c>
    </row>
    <row r="212">
      <c r="A212" s="3">
        <f>IFERROR(__xludf.DUMMYFUNCTION("""COMPUTED_VALUE"""),44459.66666666667)</f>
        <v>44459.66667</v>
      </c>
      <c r="B212" s="1">
        <f>IFERROR(__xludf.DUMMYFUNCTION("""COMPUTED_VALUE"""),730.17)</f>
        <v>730.17</v>
      </c>
      <c r="C212" s="2">
        <v>795.788993095492</v>
      </c>
    </row>
    <row r="213">
      <c r="A213" s="3">
        <f>IFERROR(__xludf.DUMMYFUNCTION("""COMPUTED_VALUE"""),44460.66666666667)</f>
        <v>44460.66667</v>
      </c>
      <c r="B213" s="1">
        <f>IFERROR(__xludf.DUMMYFUNCTION("""COMPUTED_VALUE"""),739.38)</f>
        <v>739.38</v>
      </c>
      <c r="C213" s="2">
        <v>799.477904928873</v>
      </c>
    </row>
    <row r="214">
      <c r="A214" s="3">
        <f>IFERROR(__xludf.DUMMYFUNCTION("""COMPUTED_VALUE"""),44461.66666666667)</f>
        <v>44461.66667</v>
      </c>
      <c r="B214" s="1">
        <f>IFERROR(__xludf.DUMMYFUNCTION("""COMPUTED_VALUE"""),751.94)</f>
        <v>751.94</v>
      </c>
      <c r="C214" s="2">
        <v>805.012190280082</v>
      </c>
    </row>
    <row r="215">
      <c r="A215" s="3">
        <f>IFERROR(__xludf.DUMMYFUNCTION("""COMPUTED_VALUE"""),44462.66666666667)</f>
        <v>44462.66667</v>
      </c>
      <c r="B215" s="1">
        <f>IFERROR(__xludf.DUMMYFUNCTION("""COMPUTED_VALUE"""),753.64)</f>
        <v>753.64</v>
      </c>
      <c r="C215" s="2">
        <v>811.087977642783</v>
      </c>
    </row>
    <row r="216">
      <c r="A216" s="3">
        <f>IFERROR(__xludf.DUMMYFUNCTION("""COMPUTED_VALUE"""),44463.66666666667)</f>
        <v>44463.66667</v>
      </c>
      <c r="B216" s="1">
        <f>IFERROR(__xludf.DUMMYFUNCTION("""COMPUTED_VALUE"""),774.39)</f>
        <v>774.39</v>
      </c>
      <c r="C216" s="2">
        <v>817.946888234115</v>
      </c>
    </row>
    <row r="217">
      <c r="A217" s="3">
        <f>IFERROR(__xludf.DUMMYFUNCTION("""COMPUTED_VALUE"""),44466.66666666667)</f>
        <v>44466.66667</v>
      </c>
      <c r="B217" s="1">
        <f>IFERROR(__xludf.DUMMYFUNCTION("""COMPUTED_VALUE"""),791.36)</f>
        <v>791.36</v>
      </c>
      <c r="C217" s="2">
        <v>830.08539947743</v>
      </c>
    </row>
    <row r="218">
      <c r="A218" s="3">
        <f>IFERROR(__xludf.DUMMYFUNCTION("""COMPUTED_VALUE"""),44467.66666666667)</f>
        <v>44467.66667</v>
      </c>
      <c r="B218" s="1">
        <f>IFERROR(__xludf.DUMMYFUNCTION("""COMPUTED_VALUE"""),777.56)</f>
        <v>777.56</v>
      </c>
      <c r="C218" s="2">
        <v>833.774311310798</v>
      </c>
    </row>
    <row r="219">
      <c r="A219" s="3">
        <f>IFERROR(__xludf.DUMMYFUNCTION("""COMPUTED_VALUE"""),44468.66666666667)</f>
        <v>44468.66667</v>
      </c>
      <c r="B219" s="1">
        <f>IFERROR(__xludf.DUMMYFUNCTION("""COMPUTED_VALUE"""),781.31)</f>
        <v>781.31</v>
      </c>
      <c r="C219" s="2">
        <v>839.308596662026</v>
      </c>
    </row>
    <row r="220">
      <c r="A220" s="3">
        <f>IFERROR(__xludf.DUMMYFUNCTION("""COMPUTED_VALUE"""),44469.66666666667)</f>
        <v>44469.66667</v>
      </c>
      <c r="B220" s="1">
        <f>IFERROR(__xludf.DUMMYFUNCTION("""COMPUTED_VALUE"""),775.48)</f>
        <v>775.48</v>
      </c>
      <c r="C220" s="2">
        <v>845.384384024722</v>
      </c>
    </row>
    <row r="221">
      <c r="A221" s="3">
        <f>IFERROR(__xludf.DUMMYFUNCTION("""COMPUTED_VALUE"""),44470.66666666667)</f>
        <v>44470.66667</v>
      </c>
      <c r="B221" s="1">
        <f>IFERROR(__xludf.DUMMYFUNCTION("""COMPUTED_VALUE"""),775.22)</f>
        <v>775.22</v>
      </c>
      <c r="C221" s="2">
        <v>852.243294616016</v>
      </c>
    </row>
    <row r="222">
      <c r="A222" s="3">
        <f>IFERROR(__xludf.DUMMYFUNCTION("""COMPUTED_VALUE"""),44473.66666666667)</f>
        <v>44473.66667</v>
      </c>
      <c r="B222" s="1">
        <f>IFERROR(__xludf.DUMMYFUNCTION("""COMPUTED_VALUE"""),781.53)</f>
        <v>781.53</v>
      </c>
      <c r="C222" s="2">
        <v>864.381805859413</v>
      </c>
    </row>
    <row r="223">
      <c r="A223" s="3">
        <f>IFERROR(__xludf.DUMMYFUNCTION("""COMPUTED_VALUE"""),44474.66666666667)</f>
        <v>44474.66667</v>
      </c>
      <c r="B223" s="1">
        <f>IFERROR(__xludf.DUMMYFUNCTION("""COMPUTED_VALUE"""),780.59)</f>
        <v>780.59</v>
      </c>
      <c r="C223" s="2">
        <v>868.070717692722</v>
      </c>
    </row>
    <row r="224">
      <c r="A224" s="3">
        <f>IFERROR(__xludf.DUMMYFUNCTION("""COMPUTED_VALUE"""),44475.66666666667)</f>
        <v>44475.66667</v>
      </c>
      <c r="B224" s="1">
        <f>IFERROR(__xludf.DUMMYFUNCTION("""COMPUTED_VALUE"""),782.75)</f>
        <v>782.75</v>
      </c>
      <c r="C224" s="2">
        <v>873.605003043967</v>
      </c>
    </row>
    <row r="225">
      <c r="A225" s="3">
        <f>IFERROR(__xludf.DUMMYFUNCTION("""COMPUTED_VALUE"""),44476.66666666667)</f>
        <v>44476.66667</v>
      </c>
      <c r="B225" s="1">
        <f>IFERROR(__xludf.DUMMYFUNCTION("""COMPUTED_VALUE"""),793.61)</f>
        <v>793.61</v>
      </c>
      <c r="C225" s="2">
        <v>879.680790406704</v>
      </c>
    </row>
    <row r="226">
      <c r="A226" s="3">
        <f>IFERROR(__xludf.DUMMYFUNCTION("""COMPUTED_VALUE"""),44477.66666666667)</f>
        <v>44477.66667</v>
      </c>
      <c r="B226" s="1">
        <f>IFERROR(__xludf.DUMMYFUNCTION("""COMPUTED_VALUE"""),785.49)</f>
        <v>785.49</v>
      </c>
      <c r="C226" s="2">
        <v>886.539700998134</v>
      </c>
    </row>
    <row r="227">
      <c r="A227" s="3">
        <f>IFERROR(__xludf.DUMMYFUNCTION("""COMPUTED_VALUE"""),44480.66666666667)</f>
        <v>44480.66667</v>
      </c>
      <c r="B227" s="1">
        <f>IFERROR(__xludf.DUMMYFUNCTION("""COMPUTED_VALUE"""),791.94)</f>
        <v>791.94</v>
      </c>
      <c r="C227" s="2">
        <v>898.678212241227</v>
      </c>
    </row>
    <row r="228">
      <c r="A228" s="3">
        <f>IFERROR(__xludf.DUMMYFUNCTION("""COMPUTED_VALUE"""),44481.66666666667)</f>
        <v>44481.66667</v>
      </c>
      <c r="B228" s="1">
        <f>IFERROR(__xludf.DUMMYFUNCTION("""COMPUTED_VALUE"""),805.72)</f>
        <v>805.72</v>
      </c>
      <c r="C228" s="2">
        <v>902.367124074646</v>
      </c>
    </row>
    <row r="229">
      <c r="A229" s="3">
        <f>IFERROR(__xludf.DUMMYFUNCTION("""COMPUTED_VALUE"""),44482.66666666667)</f>
        <v>44482.66667</v>
      </c>
      <c r="B229" s="1">
        <f>IFERROR(__xludf.DUMMYFUNCTION("""COMPUTED_VALUE"""),811.08)</f>
        <v>811.08</v>
      </c>
      <c r="C229" s="2">
        <v>907.901409425914</v>
      </c>
    </row>
    <row r="230">
      <c r="A230" s="3">
        <f>IFERROR(__xludf.DUMMYFUNCTION("""COMPUTED_VALUE"""),44483.66666666667)</f>
        <v>44483.66667</v>
      </c>
      <c r="B230" s="1">
        <f>IFERROR(__xludf.DUMMYFUNCTION("""COMPUTED_VALUE"""),818.32)</f>
        <v>818.32</v>
      </c>
      <c r="C230" s="2">
        <v>913.977196788572</v>
      </c>
    </row>
    <row r="231">
      <c r="A231" s="3">
        <f>IFERROR(__xludf.DUMMYFUNCTION("""COMPUTED_VALUE"""),44484.66666666667)</f>
        <v>44484.66667</v>
      </c>
      <c r="B231" s="1">
        <f>IFERROR(__xludf.DUMMYFUNCTION("""COMPUTED_VALUE"""),843.03)</f>
        <v>843.03</v>
      </c>
      <c r="C231" s="2">
        <v>920.836107379992</v>
      </c>
    </row>
    <row r="232">
      <c r="A232" s="3">
        <f>IFERROR(__xludf.DUMMYFUNCTION("""COMPUTED_VALUE"""),44487.66666666667)</f>
        <v>44487.66667</v>
      </c>
      <c r="B232" s="1">
        <f>IFERROR(__xludf.DUMMYFUNCTION("""COMPUTED_VALUE"""),870.11)</f>
        <v>870.11</v>
      </c>
      <c r="C232" s="2">
        <v>932.974618623211</v>
      </c>
    </row>
    <row r="233">
      <c r="A233" s="3">
        <f>IFERROR(__xludf.DUMMYFUNCTION("""COMPUTED_VALUE"""),44488.66666666667)</f>
        <v>44488.66667</v>
      </c>
      <c r="B233" s="1">
        <f>IFERROR(__xludf.DUMMYFUNCTION("""COMPUTED_VALUE"""),864.27)</f>
        <v>864.27</v>
      </c>
      <c r="C233" s="2">
        <v>936.663530456664</v>
      </c>
    </row>
    <row r="234">
      <c r="A234" s="3">
        <f>IFERROR(__xludf.DUMMYFUNCTION("""COMPUTED_VALUE"""),44489.66666666667)</f>
        <v>44489.66667</v>
      </c>
      <c r="B234" s="1">
        <f>IFERROR(__xludf.DUMMYFUNCTION("""COMPUTED_VALUE"""),865.8)</f>
        <v>865.8</v>
      </c>
      <c r="C234" s="2">
        <v>942.197815807855</v>
      </c>
    </row>
    <row r="235">
      <c r="A235" s="3">
        <f>IFERROR(__xludf.DUMMYFUNCTION("""COMPUTED_VALUE"""),44490.66666666667)</f>
        <v>44490.66667</v>
      </c>
      <c r="B235" s="1">
        <f>IFERROR(__xludf.DUMMYFUNCTION("""COMPUTED_VALUE"""),894.0)</f>
        <v>894</v>
      </c>
      <c r="C235" s="2">
        <v>948.273603170532</v>
      </c>
    </row>
    <row r="236">
      <c r="A236" s="3">
        <f>IFERROR(__xludf.DUMMYFUNCTION("""COMPUTED_VALUE"""),44491.66666666667)</f>
        <v>44491.66667</v>
      </c>
      <c r="B236" s="1">
        <f>IFERROR(__xludf.DUMMYFUNCTION("""COMPUTED_VALUE"""),909.68)</f>
        <v>909.68</v>
      </c>
      <c r="C236" s="2">
        <v>955.132513761936</v>
      </c>
    </row>
    <row r="237">
      <c r="A237" s="3">
        <f>IFERROR(__xludf.DUMMYFUNCTION("""COMPUTED_VALUE"""),44494.66666666667)</f>
        <v>44494.66667</v>
      </c>
      <c r="B237" s="1">
        <f>IFERROR(__xludf.DUMMYFUNCTION("""COMPUTED_VALUE"""),1024.86)</f>
        <v>1024.86</v>
      </c>
      <c r="C237" s="2">
        <v>967.271025005149</v>
      </c>
    </row>
    <row r="238">
      <c r="A238" s="3">
        <f>IFERROR(__xludf.DUMMYFUNCTION("""COMPUTED_VALUE"""),44495.66666666667)</f>
        <v>44495.66667</v>
      </c>
      <c r="B238" s="1">
        <f>IFERROR(__xludf.DUMMYFUNCTION("""COMPUTED_VALUE"""),1018.43)</f>
        <v>1018.43</v>
      </c>
      <c r="C238" s="2">
        <v>970.959936838561</v>
      </c>
    </row>
    <row r="239">
      <c r="A239" s="3">
        <f>IFERROR(__xludf.DUMMYFUNCTION("""COMPUTED_VALUE"""),44496.66666666667)</f>
        <v>44496.66667</v>
      </c>
      <c r="B239" s="1">
        <f>IFERROR(__xludf.DUMMYFUNCTION("""COMPUTED_VALUE"""),1037.86)</f>
        <v>1037.86</v>
      </c>
      <c r="C239" s="2">
        <v>976.494222189797</v>
      </c>
    </row>
    <row r="240">
      <c r="A240" s="3">
        <f>IFERROR(__xludf.DUMMYFUNCTION("""COMPUTED_VALUE"""),44497.66666666667)</f>
        <v>44497.66667</v>
      </c>
      <c r="B240" s="1">
        <f>IFERROR(__xludf.DUMMYFUNCTION("""COMPUTED_VALUE"""),1077.04)</f>
        <v>1077.04</v>
      </c>
      <c r="C240" s="2">
        <v>982.570009552492</v>
      </c>
    </row>
    <row r="241">
      <c r="A241" s="3">
        <f>IFERROR(__xludf.DUMMYFUNCTION("""COMPUTED_VALUE"""),44498.66666666667)</f>
        <v>44498.66667</v>
      </c>
      <c r="B241" s="1">
        <f>IFERROR(__xludf.DUMMYFUNCTION("""COMPUTED_VALUE"""),1114.0)</f>
        <v>1114</v>
      </c>
      <c r="C241" s="2">
        <v>989.428920143838</v>
      </c>
    </row>
    <row r="242">
      <c r="A242" s="3">
        <f>IFERROR(__xludf.DUMMYFUNCTION("""COMPUTED_VALUE"""),44501.66666666667)</f>
        <v>44501.66667</v>
      </c>
      <c r="B242" s="1">
        <f>IFERROR(__xludf.DUMMYFUNCTION("""COMPUTED_VALUE"""),1208.59)</f>
        <v>1208.59</v>
      </c>
      <c r="C242" s="2">
        <v>1001.56743138717</v>
      </c>
    </row>
    <row r="243">
      <c r="A243" s="3">
        <f>IFERROR(__xludf.DUMMYFUNCTION("""COMPUTED_VALUE"""),44502.66666666667)</f>
        <v>44502.66667</v>
      </c>
      <c r="B243" s="1">
        <f>IFERROR(__xludf.DUMMYFUNCTION("""COMPUTED_VALUE"""),1172.0)</f>
        <v>1172</v>
      </c>
      <c r="C243" s="2">
        <v>1005.25634322051</v>
      </c>
    </row>
    <row r="244">
      <c r="A244" s="3">
        <f>IFERROR(__xludf.DUMMYFUNCTION("""COMPUTED_VALUE"""),44503.66666666667)</f>
        <v>44503.66667</v>
      </c>
      <c r="B244" s="1">
        <f>IFERROR(__xludf.DUMMYFUNCTION("""COMPUTED_VALUE"""),1213.86)</f>
        <v>1213.86</v>
      </c>
      <c r="C244" s="2">
        <v>1010.79062857174</v>
      </c>
    </row>
    <row r="245">
      <c r="A245" s="3">
        <f>IFERROR(__xludf.DUMMYFUNCTION("""COMPUTED_VALUE"""),44504.66666666667)</f>
        <v>44504.66667</v>
      </c>
      <c r="B245" s="1">
        <f>IFERROR(__xludf.DUMMYFUNCTION("""COMPUTED_VALUE"""),1229.91)</f>
        <v>1229.91</v>
      </c>
      <c r="C245" s="2">
        <v>1016.86641593438</v>
      </c>
    </row>
    <row r="246">
      <c r="A246" s="3">
        <f>IFERROR(__xludf.DUMMYFUNCTION("""COMPUTED_VALUE"""),44505.66666666667)</f>
        <v>44505.66667</v>
      </c>
      <c r="B246" s="1">
        <f>IFERROR(__xludf.DUMMYFUNCTION("""COMPUTED_VALUE"""),1222.09)</f>
        <v>1222.09</v>
      </c>
      <c r="C246" s="2">
        <v>1023.72532652578</v>
      </c>
    </row>
    <row r="247">
      <c r="A247" s="3">
        <f>IFERROR(__xludf.DUMMYFUNCTION("""COMPUTED_VALUE"""),44508.66666666667)</f>
        <v>44508.66667</v>
      </c>
      <c r="B247" s="1">
        <f>IFERROR(__xludf.DUMMYFUNCTION("""COMPUTED_VALUE"""),1162.94)</f>
        <v>1162.94</v>
      </c>
      <c r="C247" s="2">
        <v>1035.86383776911</v>
      </c>
    </row>
    <row r="248">
      <c r="A248" s="3">
        <f>IFERROR(__xludf.DUMMYFUNCTION("""COMPUTED_VALUE"""),44509.66666666667)</f>
        <v>44509.66667</v>
      </c>
      <c r="B248" s="1">
        <f>IFERROR(__xludf.DUMMYFUNCTION("""COMPUTED_VALUE"""),1023.5)</f>
        <v>1023.5</v>
      </c>
      <c r="C248" s="2">
        <v>1039.55274960243</v>
      </c>
    </row>
    <row r="249">
      <c r="A249" s="3">
        <f>IFERROR(__xludf.DUMMYFUNCTION("""COMPUTED_VALUE"""),44510.66666666667)</f>
        <v>44510.66667</v>
      </c>
      <c r="B249" s="1">
        <f>IFERROR(__xludf.DUMMYFUNCTION("""COMPUTED_VALUE"""),1067.95)</f>
        <v>1067.95</v>
      </c>
      <c r="C249" s="2">
        <v>1045.08703495368</v>
      </c>
    </row>
    <row r="250">
      <c r="A250" s="3">
        <f>IFERROR(__xludf.DUMMYFUNCTION("""COMPUTED_VALUE"""),44511.66666666667)</f>
        <v>44511.66667</v>
      </c>
      <c r="B250" s="1">
        <f>IFERROR(__xludf.DUMMYFUNCTION("""COMPUTED_VALUE"""),1063.51)</f>
        <v>1063.51</v>
      </c>
      <c r="C250" s="2">
        <v>1051.16282231632</v>
      </c>
    </row>
    <row r="251">
      <c r="A251" s="3">
        <f>IFERROR(__xludf.DUMMYFUNCTION("""COMPUTED_VALUE"""),44512.66666666667)</f>
        <v>44512.66667</v>
      </c>
      <c r="B251" s="1">
        <f>IFERROR(__xludf.DUMMYFUNCTION("""COMPUTED_VALUE"""),1033.42)</f>
        <v>1033.42</v>
      </c>
      <c r="C251" s="2">
        <v>1058.02173290764</v>
      </c>
    </row>
    <row r="252">
      <c r="A252" s="3">
        <f>IFERROR(__xludf.DUMMYFUNCTION("""COMPUTED_VALUE"""),44515.66666666667)</f>
        <v>44515.66667</v>
      </c>
      <c r="B252" s="1">
        <f>IFERROR(__xludf.DUMMYFUNCTION("""COMPUTED_VALUE"""),1013.39)</f>
        <v>1013.39</v>
      </c>
      <c r="C252" s="2">
        <v>1070.16024415093</v>
      </c>
    </row>
    <row r="253">
      <c r="A253" s="4">
        <v>44516.0</v>
      </c>
      <c r="B253" s="2">
        <v>1054.72</v>
      </c>
      <c r="C253" s="2">
        <v>1073.84915598436</v>
      </c>
    </row>
    <row r="254">
      <c r="C254" s="2">
        <v>1079.38344133562</v>
      </c>
    </row>
    <row r="255">
      <c r="C255" s="2">
        <v>1085.4592286983</v>
      </c>
    </row>
    <row r="256">
      <c r="C256" s="2">
        <v>1092.31813928958</v>
      </c>
    </row>
    <row r="257">
      <c r="C257" s="2">
        <v>1036.72458255882</v>
      </c>
    </row>
    <row r="258">
      <c r="C258" s="2">
        <v>1041.62406897051</v>
      </c>
    </row>
    <row r="259">
      <c r="C259" s="2">
        <v>1104.45665053286</v>
      </c>
    </row>
    <row r="260">
      <c r="C260" s="2">
        <v>1108.14556236628</v>
      </c>
    </row>
    <row r="261">
      <c r="C261" s="2">
        <v>1113.67984771756</v>
      </c>
    </row>
    <row r="262">
      <c r="C262" s="2">
        <v>1119.75563508024</v>
      </c>
    </row>
    <row r="263">
      <c r="C263" s="2">
        <v>1126.61454567165</v>
      </c>
    </row>
    <row r="264">
      <c r="C264" s="2">
        <v>1071.02098894074</v>
      </c>
    </row>
    <row r="265">
      <c r="C265" s="2">
        <v>1075.92047535248</v>
      </c>
    </row>
    <row r="266">
      <c r="C266" s="2">
        <v>1138.75305691489</v>
      </c>
    </row>
    <row r="267">
      <c r="C267" s="2">
        <v>1142.44196874823</v>
      </c>
    </row>
    <row r="268">
      <c r="C268" s="2">
        <v>1147.9762540995</v>
      </c>
    </row>
    <row r="269">
      <c r="C269" s="2">
        <v>1154.05204146218</v>
      </c>
    </row>
    <row r="270">
      <c r="C270" s="2">
        <v>1160.91095205356</v>
      </c>
    </row>
    <row r="271">
      <c r="C271" s="2">
        <v>1105.31739532267</v>
      </c>
    </row>
    <row r="272">
      <c r="C272" s="2">
        <v>1110.21688173443</v>
      </c>
    </row>
    <row r="273">
      <c r="C273" s="2">
        <v>1173.04946329683</v>
      </c>
    </row>
    <row r="274">
      <c r="C274" s="2">
        <v>1176.7383751302</v>
      </c>
    </row>
    <row r="275">
      <c r="C275" s="2">
        <v>1182.27266048144</v>
      </c>
    </row>
    <row r="276">
      <c r="C276" s="2">
        <v>1188.34844784414</v>
      </c>
    </row>
    <row r="277">
      <c r="C277" s="2">
        <v>1195.20735843546</v>
      </c>
    </row>
    <row r="278">
      <c r="C278" s="2">
        <v>1139.61380170471</v>
      </c>
    </row>
    <row r="279">
      <c r="C279" s="2">
        <v>1144.51328811623</v>
      </c>
    </row>
    <row r="280">
      <c r="C280" s="2">
        <v>1207.34586967877</v>
      </c>
    </row>
    <row r="281">
      <c r="C281" s="2">
        <v>1211.03478151215</v>
      </c>
    </row>
    <row r="282">
      <c r="C282" s="2">
        <v>1216.56906686339</v>
      </c>
    </row>
    <row r="283">
      <c r="C283" s="2">
        <v>1222.6448542261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0</v>
      </c>
    </row>
    <row r="2">
      <c r="A2" s="2">
        <v>0.0</v>
      </c>
      <c r="B2" s="5">
        <v>44152.0</v>
      </c>
      <c r="C2" s="2">
        <v>522.3074953537</v>
      </c>
      <c r="D2" s="2">
        <v>466.065139996353</v>
      </c>
      <c r="E2" s="2">
        <v>609.240317952378</v>
      </c>
      <c r="F2" s="2">
        <v>522.3074953537</v>
      </c>
      <c r="G2" s="2">
        <v>522.3074953537</v>
      </c>
      <c r="H2" s="2">
        <v>15.1454348094625</v>
      </c>
      <c r="I2" s="2">
        <v>15.1454348094625</v>
      </c>
      <c r="J2" s="2">
        <v>15.1454348094625</v>
      </c>
      <c r="K2" s="2">
        <v>15.1454348094625</v>
      </c>
      <c r="L2" s="2">
        <v>15.1454348094625</v>
      </c>
      <c r="M2" s="2">
        <v>15.1454348094625</v>
      </c>
      <c r="N2" s="2">
        <v>0.0</v>
      </c>
      <c r="O2" s="2">
        <v>0.0</v>
      </c>
      <c r="P2" s="2">
        <v>0.0</v>
      </c>
      <c r="Q2" s="2">
        <v>537.452930163163</v>
      </c>
    </row>
    <row r="3">
      <c r="A3" s="2">
        <v>1.0</v>
      </c>
      <c r="B3" s="5">
        <v>44153.0</v>
      </c>
      <c r="C3" s="2">
        <v>526.381391587628</v>
      </c>
      <c r="D3" s="2">
        <v>468.813454738094</v>
      </c>
      <c r="E3" s="2">
        <v>616.13411570925</v>
      </c>
      <c r="F3" s="2">
        <v>526.381391587628</v>
      </c>
      <c r="G3" s="2">
        <v>526.381391587628</v>
      </c>
      <c r="H3" s="2">
        <v>15.7802335347041</v>
      </c>
      <c r="I3" s="2">
        <v>15.7802335347041</v>
      </c>
      <c r="J3" s="2">
        <v>15.7802335347041</v>
      </c>
      <c r="K3" s="2">
        <v>15.7802335347041</v>
      </c>
      <c r="L3" s="2">
        <v>15.7802335347041</v>
      </c>
      <c r="M3" s="2">
        <v>15.7802335347041</v>
      </c>
      <c r="N3" s="2">
        <v>0.0</v>
      </c>
      <c r="O3" s="2">
        <v>0.0</v>
      </c>
      <c r="P3" s="2">
        <v>0.0</v>
      </c>
      <c r="Q3" s="2">
        <v>542.161625122332</v>
      </c>
    </row>
    <row r="4">
      <c r="A4" s="2">
        <v>2.0</v>
      </c>
      <c r="B4" s="5">
        <v>44154.0</v>
      </c>
      <c r="C4" s="2">
        <v>530.455287821555</v>
      </c>
      <c r="D4" s="2">
        <v>474.917345309178</v>
      </c>
      <c r="E4" s="2">
        <v>629.961566547525</v>
      </c>
      <c r="F4" s="2">
        <v>530.455287821555</v>
      </c>
      <c r="G4" s="2">
        <v>530.455287821555</v>
      </c>
      <c r="H4" s="2">
        <v>16.9565342714169</v>
      </c>
      <c r="I4" s="2">
        <v>16.9565342714169</v>
      </c>
      <c r="J4" s="2">
        <v>16.9565342714169</v>
      </c>
      <c r="K4" s="2">
        <v>16.9565342714169</v>
      </c>
      <c r="L4" s="2">
        <v>16.9565342714169</v>
      </c>
      <c r="M4" s="2">
        <v>16.9565342714169</v>
      </c>
      <c r="N4" s="2">
        <v>0.0</v>
      </c>
      <c r="O4" s="2">
        <v>0.0</v>
      </c>
      <c r="P4" s="2">
        <v>0.0</v>
      </c>
      <c r="Q4" s="2">
        <v>547.411822092972</v>
      </c>
    </row>
    <row r="5">
      <c r="A5" s="2">
        <v>3.0</v>
      </c>
      <c r="B5" s="5">
        <v>44155.0</v>
      </c>
      <c r="C5" s="2">
        <v>534.529184055483</v>
      </c>
      <c r="D5" s="2">
        <v>480.279770310043</v>
      </c>
      <c r="E5" s="2">
        <v>626.061084352897</v>
      </c>
      <c r="F5" s="2">
        <v>534.529184055483</v>
      </c>
      <c r="G5" s="2">
        <v>534.529184055483</v>
      </c>
      <c r="H5" s="2">
        <v>18.9159582367553</v>
      </c>
      <c r="I5" s="2">
        <v>18.9159582367553</v>
      </c>
      <c r="J5" s="2">
        <v>18.9159582367553</v>
      </c>
      <c r="K5" s="2">
        <v>18.9159582367553</v>
      </c>
      <c r="L5" s="2">
        <v>18.9159582367553</v>
      </c>
      <c r="M5" s="2">
        <v>18.9159582367553</v>
      </c>
      <c r="N5" s="2">
        <v>0.0</v>
      </c>
      <c r="O5" s="2">
        <v>0.0</v>
      </c>
      <c r="P5" s="2">
        <v>0.0</v>
      </c>
      <c r="Q5" s="2">
        <v>553.445142292238</v>
      </c>
    </row>
    <row r="6">
      <c r="A6" s="2">
        <v>4.0</v>
      </c>
      <c r="B6" s="5">
        <v>44158.0</v>
      </c>
      <c r="C6" s="2">
        <v>546.750872757265</v>
      </c>
      <c r="D6" s="2">
        <v>487.745255702559</v>
      </c>
      <c r="E6" s="2">
        <v>640.140821835155</v>
      </c>
      <c r="F6" s="2">
        <v>546.750872757265</v>
      </c>
      <c r="G6" s="2">
        <v>546.750872757265</v>
      </c>
      <c r="H6" s="2">
        <v>16.3560096021427</v>
      </c>
      <c r="I6" s="2">
        <v>16.3560096021427</v>
      </c>
      <c r="J6" s="2">
        <v>16.3560096021427</v>
      </c>
      <c r="K6" s="2">
        <v>16.3560096021427</v>
      </c>
      <c r="L6" s="2">
        <v>16.3560096021427</v>
      </c>
      <c r="M6" s="2">
        <v>16.3560096021427</v>
      </c>
      <c r="N6" s="2">
        <v>0.0</v>
      </c>
      <c r="O6" s="2">
        <v>0.0</v>
      </c>
      <c r="P6" s="2">
        <v>0.0</v>
      </c>
      <c r="Q6" s="2">
        <v>563.106882359408</v>
      </c>
    </row>
    <row r="7">
      <c r="A7" s="2">
        <v>5.0</v>
      </c>
      <c r="B7" s="5">
        <v>44159.0</v>
      </c>
      <c r="C7" s="2">
        <v>550.824768991193</v>
      </c>
      <c r="D7" s="2">
        <v>497.628418141639</v>
      </c>
      <c r="E7" s="2">
        <v>641.174060859505</v>
      </c>
      <c r="F7" s="2">
        <v>550.824768991193</v>
      </c>
      <c r="G7" s="2">
        <v>550.824768991193</v>
      </c>
      <c r="H7" s="2">
        <v>15.1454348094713</v>
      </c>
      <c r="I7" s="2">
        <v>15.1454348094713</v>
      </c>
      <c r="J7" s="2">
        <v>15.1454348094713</v>
      </c>
      <c r="K7" s="2">
        <v>15.1454348094713</v>
      </c>
      <c r="L7" s="2">
        <v>15.1454348094713</v>
      </c>
      <c r="M7" s="2">
        <v>15.1454348094713</v>
      </c>
      <c r="N7" s="2">
        <v>0.0</v>
      </c>
      <c r="O7" s="2">
        <v>0.0</v>
      </c>
      <c r="P7" s="2">
        <v>0.0</v>
      </c>
      <c r="Q7" s="2">
        <v>565.970203800664</v>
      </c>
    </row>
    <row r="8">
      <c r="A8" s="2">
        <v>6.0</v>
      </c>
      <c r="B8" s="5">
        <v>44160.0</v>
      </c>
      <c r="C8" s="2">
        <v>554.89866522512</v>
      </c>
      <c r="D8" s="2">
        <v>498.1426171325</v>
      </c>
      <c r="E8" s="2">
        <v>647.323361100553</v>
      </c>
      <c r="F8" s="2">
        <v>554.89866522512</v>
      </c>
      <c r="G8" s="2">
        <v>554.89866522512</v>
      </c>
      <c r="H8" s="2">
        <v>15.7802335347081</v>
      </c>
      <c r="I8" s="2">
        <v>15.7802335347081</v>
      </c>
      <c r="J8" s="2">
        <v>15.7802335347081</v>
      </c>
      <c r="K8" s="2">
        <v>15.7802335347081</v>
      </c>
      <c r="L8" s="2">
        <v>15.7802335347081</v>
      </c>
      <c r="M8" s="2">
        <v>15.7802335347081</v>
      </c>
      <c r="N8" s="2">
        <v>0.0</v>
      </c>
      <c r="O8" s="2">
        <v>0.0</v>
      </c>
      <c r="P8" s="2">
        <v>0.0</v>
      </c>
      <c r="Q8" s="2">
        <v>570.678898759829</v>
      </c>
    </row>
    <row r="9">
      <c r="A9" s="2">
        <v>7.0</v>
      </c>
      <c r="B9" s="5">
        <v>44162.0</v>
      </c>
      <c r="C9" s="2">
        <v>563.046457692976</v>
      </c>
      <c r="D9" s="2">
        <v>507.481371060404</v>
      </c>
      <c r="E9" s="2">
        <v>657.131336580499</v>
      </c>
      <c r="F9" s="2">
        <v>563.046457692976</v>
      </c>
      <c r="G9" s="2">
        <v>563.046457692976</v>
      </c>
      <c r="H9" s="2">
        <v>18.9159582367139</v>
      </c>
      <c r="I9" s="2">
        <v>18.9159582367139</v>
      </c>
      <c r="J9" s="2">
        <v>18.9159582367139</v>
      </c>
      <c r="K9" s="2">
        <v>18.9159582367139</v>
      </c>
      <c r="L9" s="2">
        <v>18.9159582367139</v>
      </c>
      <c r="M9" s="2">
        <v>18.9159582367139</v>
      </c>
      <c r="N9" s="2">
        <v>0.0</v>
      </c>
      <c r="O9" s="2">
        <v>0.0</v>
      </c>
      <c r="P9" s="2">
        <v>0.0</v>
      </c>
      <c r="Q9" s="2">
        <v>581.96241592969</v>
      </c>
    </row>
    <row r="10">
      <c r="A10" s="2">
        <v>8.0</v>
      </c>
      <c r="B10" s="5">
        <v>44165.0</v>
      </c>
      <c r="C10" s="2">
        <v>575.268146394758</v>
      </c>
      <c r="D10" s="2">
        <v>514.404153567955</v>
      </c>
      <c r="E10" s="2">
        <v>671.170665041132</v>
      </c>
      <c r="F10" s="2">
        <v>575.268146394758</v>
      </c>
      <c r="G10" s="2">
        <v>575.268146394758</v>
      </c>
      <c r="H10" s="2">
        <v>16.3560096021379</v>
      </c>
      <c r="I10" s="2">
        <v>16.3560096021379</v>
      </c>
      <c r="J10" s="2">
        <v>16.3560096021379</v>
      </c>
      <c r="K10" s="2">
        <v>16.3560096021379</v>
      </c>
      <c r="L10" s="2">
        <v>16.3560096021379</v>
      </c>
      <c r="M10" s="2">
        <v>16.3560096021379</v>
      </c>
      <c r="N10" s="2">
        <v>0.0</v>
      </c>
      <c r="O10" s="2">
        <v>0.0</v>
      </c>
      <c r="P10" s="2">
        <v>0.0</v>
      </c>
      <c r="Q10" s="2">
        <v>591.624155996896</v>
      </c>
    </row>
    <row r="11">
      <c r="A11" s="2">
        <v>9.0</v>
      </c>
      <c r="B11" s="5">
        <v>44166.0</v>
      </c>
      <c r="C11" s="2">
        <v>579.342042596653</v>
      </c>
      <c r="D11" s="2">
        <v>521.640220823257</v>
      </c>
      <c r="E11" s="2">
        <v>666.292216769944</v>
      </c>
      <c r="F11" s="2">
        <v>579.342042596653</v>
      </c>
      <c r="G11" s="2">
        <v>579.342042596653</v>
      </c>
      <c r="H11" s="2">
        <v>15.1454348094262</v>
      </c>
      <c r="I11" s="2">
        <v>15.1454348094262</v>
      </c>
      <c r="J11" s="2">
        <v>15.1454348094262</v>
      </c>
      <c r="K11" s="2">
        <v>15.1454348094262</v>
      </c>
      <c r="L11" s="2">
        <v>15.1454348094262</v>
      </c>
      <c r="M11" s="2">
        <v>15.1454348094262</v>
      </c>
      <c r="N11" s="2">
        <v>0.0</v>
      </c>
      <c r="O11" s="2">
        <v>0.0</v>
      </c>
      <c r="P11" s="2">
        <v>0.0</v>
      </c>
      <c r="Q11" s="2">
        <v>594.48747740608</v>
      </c>
    </row>
    <row r="12">
      <c r="A12" s="2">
        <v>10.0</v>
      </c>
      <c r="B12" s="5">
        <v>44167.0</v>
      </c>
      <c r="C12" s="2">
        <v>583.415938798548</v>
      </c>
      <c r="D12" s="2">
        <v>523.401143415763</v>
      </c>
      <c r="E12" s="2">
        <v>671.554373928921</v>
      </c>
      <c r="F12" s="2">
        <v>583.415938798548</v>
      </c>
      <c r="G12" s="2">
        <v>583.415938798548</v>
      </c>
      <c r="H12" s="2">
        <v>15.7802335347072</v>
      </c>
      <c r="I12" s="2">
        <v>15.7802335347072</v>
      </c>
      <c r="J12" s="2">
        <v>15.7802335347072</v>
      </c>
      <c r="K12" s="2">
        <v>15.7802335347072</v>
      </c>
      <c r="L12" s="2">
        <v>15.7802335347072</v>
      </c>
      <c r="M12" s="2">
        <v>15.7802335347072</v>
      </c>
      <c r="N12" s="2">
        <v>0.0</v>
      </c>
      <c r="O12" s="2">
        <v>0.0</v>
      </c>
      <c r="P12" s="2">
        <v>0.0</v>
      </c>
      <c r="Q12" s="2">
        <v>599.196172333256</v>
      </c>
    </row>
    <row r="13">
      <c r="A13" s="2">
        <v>11.0</v>
      </c>
      <c r="B13" s="5">
        <v>44168.0</v>
      </c>
      <c r="C13" s="2">
        <v>587.489835000443</v>
      </c>
      <c r="D13" s="2">
        <v>530.223821996867</v>
      </c>
      <c r="E13" s="2">
        <v>679.410744790432</v>
      </c>
      <c r="F13" s="2">
        <v>587.489835000443</v>
      </c>
      <c r="G13" s="2">
        <v>587.489835000443</v>
      </c>
      <c r="H13" s="2">
        <v>16.9565342714528</v>
      </c>
      <c r="I13" s="2">
        <v>16.9565342714528</v>
      </c>
      <c r="J13" s="2">
        <v>16.9565342714528</v>
      </c>
      <c r="K13" s="2">
        <v>16.9565342714528</v>
      </c>
      <c r="L13" s="2">
        <v>16.9565342714528</v>
      </c>
      <c r="M13" s="2">
        <v>16.9565342714528</v>
      </c>
      <c r="N13" s="2">
        <v>0.0</v>
      </c>
      <c r="O13" s="2">
        <v>0.0</v>
      </c>
      <c r="P13" s="2">
        <v>0.0</v>
      </c>
      <c r="Q13" s="2">
        <v>604.446369271896</v>
      </c>
    </row>
    <row r="14">
      <c r="A14" s="2">
        <v>12.0</v>
      </c>
      <c r="B14" s="5">
        <v>44169.0</v>
      </c>
      <c r="C14" s="2">
        <v>591.563731202338</v>
      </c>
      <c r="D14" s="2">
        <v>539.35103046281</v>
      </c>
      <c r="E14" s="2">
        <v>686.780697356447</v>
      </c>
      <c r="F14" s="2">
        <v>591.563731202338</v>
      </c>
      <c r="G14" s="2">
        <v>591.563731202338</v>
      </c>
      <c r="H14" s="2">
        <v>18.9159582368466</v>
      </c>
      <c r="I14" s="2">
        <v>18.9159582368466</v>
      </c>
      <c r="J14" s="2">
        <v>18.9159582368466</v>
      </c>
      <c r="K14" s="2">
        <v>18.9159582368466</v>
      </c>
      <c r="L14" s="2">
        <v>18.9159582368466</v>
      </c>
      <c r="M14" s="2">
        <v>18.9159582368466</v>
      </c>
      <c r="N14" s="2">
        <v>0.0</v>
      </c>
      <c r="O14" s="2">
        <v>0.0</v>
      </c>
      <c r="P14" s="2">
        <v>0.0</v>
      </c>
      <c r="Q14" s="2">
        <v>610.479689439185</v>
      </c>
    </row>
    <row r="15">
      <c r="A15" s="2">
        <v>13.0</v>
      </c>
      <c r="B15" s="5">
        <v>44172.0</v>
      </c>
      <c r="C15" s="2">
        <v>603.785419808024</v>
      </c>
      <c r="D15" s="2">
        <v>550.168848833478</v>
      </c>
      <c r="E15" s="2">
        <v>694.072841043127</v>
      </c>
      <c r="F15" s="2">
        <v>603.785419808024</v>
      </c>
      <c r="G15" s="2">
        <v>603.785419808024</v>
      </c>
      <c r="H15" s="2">
        <v>16.3560096019635</v>
      </c>
      <c r="I15" s="2">
        <v>16.3560096019635</v>
      </c>
      <c r="J15" s="2">
        <v>16.3560096019635</v>
      </c>
      <c r="K15" s="2">
        <v>16.3560096019635</v>
      </c>
      <c r="L15" s="2">
        <v>16.3560096019635</v>
      </c>
      <c r="M15" s="2">
        <v>16.3560096019635</v>
      </c>
      <c r="N15" s="2">
        <v>0.0</v>
      </c>
      <c r="O15" s="2">
        <v>0.0</v>
      </c>
      <c r="P15" s="2">
        <v>0.0</v>
      </c>
      <c r="Q15" s="2">
        <v>620.141429409987</v>
      </c>
    </row>
    <row r="16">
      <c r="A16" s="2">
        <v>14.0</v>
      </c>
      <c r="B16" s="5">
        <v>44173.0</v>
      </c>
      <c r="C16" s="2">
        <v>607.859316009919</v>
      </c>
      <c r="D16" s="2">
        <v>544.788392642474</v>
      </c>
      <c r="E16" s="2">
        <v>699.186038852054</v>
      </c>
      <c r="F16" s="2">
        <v>607.859316009919</v>
      </c>
      <c r="G16" s="2">
        <v>607.859316009919</v>
      </c>
      <c r="H16" s="2">
        <v>15.145434809435</v>
      </c>
      <c r="I16" s="2">
        <v>15.145434809435</v>
      </c>
      <c r="J16" s="2">
        <v>15.145434809435</v>
      </c>
      <c r="K16" s="2">
        <v>15.145434809435</v>
      </c>
      <c r="L16" s="2">
        <v>15.145434809435</v>
      </c>
      <c r="M16" s="2">
        <v>15.145434809435</v>
      </c>
      <c r="N16" s="2">
        <v>0.0</v>
      </c>
      <c r="O16" s="2">
        <v>0.0</v>
      </c>
      <c r="P16" s="2">
        <v>0.0</v>
      </c>
      <c r="Q16" s="2">
        <v>623.004750819354</v>
      </c>
    </row>
    <row r="17">
      <c r="A17" s="2">
        <v>15.0</v>
      </c>
      <c r="B17" s="5">
        <v>44174.0</v>
      </c>
      <c r="C17" s="2">
        <v>611.933212211814</v>
      </c>
      <c r="D17" s="2">
        <v>552.250719526369</v>
      </c>
      <c r="E17" s="2">
        <v>701.14955028253</v>
      </c>
      <c r="F17" s="2">
        <v>611.933212211814</v>
      </c>
      <c r="G17" s="2">
        <v>611.933212211814</v>
      </c>
      <c r="H17" s="2">
        <v>15.7802335347087</v>
      </c>
      <c r="I17" s="2">
        <v>15.7802335347087</v>
      </c>
      <c r="J17" s="2">
        <v>15.7802335347087</v>
      </c>
      <c r="K17" s="2">
        <v>15.7802335347087</v>
      </c>
      <c r="L17" s="2">
        <v>15.7802335347087</v>
      </c>
      <c r="M17" s="2">
        <v>15.7802335347087</v>
      </c>
      <c r="N17" s="2">
        <v>0.0</v>
      </c>
      <c r="O17" s="2">
        <v>0.0</v>
      </c>
      <c r="P17" s="2">
        <v>0.0</v>
      </c>
      <c r="Q17" s="2">
        <v>627.713445746523</v>
      </c>
    </row>
    <row r="18">
      <c r="A18" s="2">
        <v>16.0</v>
      </c>
      <c r="B18" s="5">
        <v>44175.0</v>
      </c>
      <c r="C18" s="2">
        <v>616.007108413709</v>
      </c>
      <c r="D18" s="2">
        <v>557.255450018043</v>
      </c>
      <c r="E18" s="2">
        <v>708.762798269724</v>
      </c>
      <c r="F18" s="2">
        <v>616.007108413709</v>
      </c>
      <c r="G18" s="2">
        <v>616.007108413709</v>
      </c>
      <c r="H18" s="2">
        <v>16.9565342713777</v>
      </c>
      <c r="I18" s="2">
        <v>16.9565342713777</v>
      </c>
      <c r="J18" s="2">
        <v>16.9565342713777</v>
      </c>
      <c r="K18" s="2">
        <v>16.9565342713777</v>
      </c>
      <c r="L18" s="2">
        <v>16.9565342713777</v>
      </c>
      <c r="M18" s="2">
        <v>16.9565342713777</v>
      </c>
      <c r="N18" s="2">
        <v>0.0</v>
      </c>
      <c r="O18" s="2">
        <v>0.0</v>
      </c>
      <c r="P18" s="2">
        <v>0.0</v>
      </c>
      <c r="Q18" s="2">
        <v>632.963642685087</v>
      </c>
    </row>
    <row r="19">
      <c r="A19" s="2">
        <v>17.0</v>
      </c>
      <c r="B19" s="5">
        <v>44176.0</v>
      </c>
      <c r="C19" s="2">
        <v>620.081004626312</v>
      </c>
      <c r="D19" s="2">
        <v>564.243946233138</v>
      </c>
      <c r="E19" s="2">
        <v>713.174697248286</v>
      </c>
      <c r="F19" s="2">
        <v>620.081004626312</v>
      </c>
      <c r="G19" s="2">
        <v>620.081004626312</v>
      </c>
      <c r="H19" s="2">
        <v>18.9159582368481</v>
      </c>
      <c r="I19" s="2">
        <v>18.9159582368481</v>
      </c>
      <c r="J19" s="2">
        <v>18.9159582368481</v>
      </c>
      <c r="K19" s="2">
        <v>18.9159582368481</v>
      </c>
      <c r="L19" s="2">
        <v>18.9159582368481</v>
      </c>
      <c r="M19" s="2">
        <v>18.9159582368481</v>
      </c>
      <c r="N19" s="2">
        <v>0.0</v>
      </c>
      <c r="O19" s="2">
        <v>0.0</v>
      </c>
      <c r="P19" s="2">
        <v>0.0</v>
      </c>
      <c r="Q19" s="2">
        <v>638.99696286316</v>
      </c>
    </row>
    <row r="20">
      <c r="A20" s="2">
        <v>18.0</v>
      </c>
      <c r="B20" s="5">
        <v>44179.0</v>
      </c>
      <c r="C20" s="2">
        <v>632.30269326412</v>
      </c>
      <c r="D20" s="2">
        <v>574.788019767909</v>
      </c>
      <c r="E20" s="2">
        <v>727.602772082334</v>
      </c>
      <c r="F20" s="2">
        <v>632.30269326412</v>
      </c>
      <c r="G20" s="2">
        <v>632.30269326412</v>
      </c>
      <c r="H20" s="2">
        <v>16.3560096020508</v>
      </c>
      <c r="I20" s="2">
        <v>16.3560096020508</v>
      </c>
      <c r="J20" s="2">
        <v>16.3560096020508</v>
      </c>
      <c r="K20" s="2">
        <v>16.3560096020508</v>
      </c>
      <c r="L20" s="2">
        <v>16.3560096020508</v>
      </c>
      <c r="M20" s="2">
        <v>16.3560096020508</v>
      </c>
      <c r="N20" s="2">
        <v>0.0</v>
      </c>
      <c r="O20" s="2">
        <v>0.0</v>
      </c>
      <c r="P20" s="2">
        <v>0.0</v>
      </c>
      <c r="Q20" s="2">
        <v>648.658702866171</v>
      </c>
    </row>
    <row r="21">
      <c r="A21" s="2">
        <v>19.0</v>
      </c>
      <c r="B21" s="5">
        <v>44180.0</v>
      </c>
      <c r="C21" s="2">
        <v>636.376589476723</v>
      </c>
      <c r="D21" s="2">
        <v>578.070647885451</v>
      </c>
      <c r="E21" s="2">
        <v>724.517604531727</v>
      </c>
      <c r="F21" s="2">
        <v>636.376589476723</v>
      </c>
      <c r="G21" s="2">
        <v>636.376589476723</v>
      </c>
      <c r="H21" s="2">
        <v>15.145434809483</v>
      </c>
      <c r="I21" s="2">
        <v>15.145434809483</v>
      </c>
      <c r="J21" s="2">
        <v>15.145434809483</v>
      </c>
      <c r="K21" s="2">
        <v>15.145434809483</v>
      </c>
      <c r="L21" s="2">
        <v>15.145434809483</v>
      </c>
      <c r="M21" s="2">
        <v>15.145434809483</v>
      </c>
      <c r="N21" s="2">
        <v>0.0</v>
      </c>
      <c r="O21" s="2">
        <v>0.0</v>
      </c>
      <c r="P21" s="2">
        <v>0.0</v>
      </c>
      <c r="Q21" s="2">
        <v>651.522024286206</v>
      </c>
    </row>
    <row r="22">
      <c r="A22" s="2">
        <v>20.0</v>
      </c>
      <c r="B22" s="5">
        <v>44181.0</v>
      </c>
      <c r="C22" s="2">
        <v>640.450485689326</v>
      </c>
      <c r="D22" s="2">
        <v>577.572381759152</v>
      </c>
      <c r="E22" s="2">
        <v>732.617377412337</v>
      </c>
      <c r="F22" s="2">
        <v>640.450485689326</v>
      </c>
      <c r="G22" s="2">
        <v>640.450485689326</v>
      </c>
      <c r="H22" s="2">
        <v>15.7802335347103</v>
      </c>
      <c r="I22" s="2">
        <v>15.7802335347103</v>
      </c>
      <c r="J22" s="2">
        <v>15.7802335347103</v>
      </c>
      <c r="K22" s="2">
        <v>15.7802335347103</v>
      </c>
      <c r="L22" s="2">
        <v>15.7802335347103</v>
      </c>
      <c r="M22" s="2">
        <v>15.7802335347103</v>
      </c>
      <c r="N22" s="2">
        <v>0.0</v>
      </c>
      <c r="O22" s="2">
        <v>0.0</v>
      </c>
      <c r="P22" s="2">
        <v>0.0</v>
      </c>
      <c r="Q22" s="2">
        <v>656.230719224036</v>
      </c>
    </row>
    <row r="23">
      <c r="A23" s="2">
        <v>21.0</v>
      </c>
      <c r="B23" s="5">
        <v>44182.0</v>
      </c>
      <c r="C23" s="2">
        <v>644.524381901929</v>
      </c>
      <c r="D23" s="2">
        <v>591.702339199725</v>
      </c>
      <c r="E23" s="2">
        <v>729.890906259387</v>
      </c>
      <c r="F23" s="2">
        <v>644.524381901929</v>
      </c>
      <c r="G23" s="2">
        <v>644.524381901929</v>
      </c>
      <c r="H23" s="2">
        <v>16.9565342713956</v>
      </c>
      <c r="I23" s="2">
        <v>16.9565342713956</v>
      </c>
      <c r="J23" s="2">
        <v>16.9565342713956</v>
      </c>
      <c r="K23" s="2">
        <v>16.9565342713956</v>
      </c>
      <c r="L23" s="2">
        <v>16.9565342713956</v>
      </c>
      <c r="M23" s="2">
        <v>16.9565342713956</v>
      </c>
      <c r="N23" s="2">
        <v>0.0</v>
      </c>
      <c r="O23" s="2">
        <v>0.0</v>
      </c>
      <c r="P23" s="2">
        <v>0.0</v>
      </c>
      <c r="Q23" s="2">
        <v>661.480916173324</v>
      </c>
    </row>
    <row r="24">
      <c r="A24" s="2">
        <v>22.0</v>
      </c>
      <c r="B24" s="5">
        <v>44183.0</v>
      </c>
      <c r="C24" s="2">
        <v>648.598278114532</v>
      </c>
      <c r="D24" s="2">
        <v>593.449715528945</v>
      </c>
      <c r="E24" s="2">
        <v>739.700253490532</v>
      </c>
      <c r="F24" s="2">
        <v>648.598278114532</v>
      </c>
      <c r="G24" s="2">
        <v>648.598278114532</v>
      </c>
      <c r="H24" s="2">
        <v>18.9159582367638</v>
      </c>
      <c r="I24" s="2">
        <v>18.9159582367638</v>
      </c>
      <c r="J24" s="2">
        <v>18.9159582367638</v>
      </c>
      <c r="K24" s="2">
        <v>18.9159582367638</v>
      </c>
      <c r="L24" s="2">
        <v>18.9159582367638</v>
      </c>
      <c r="M24" s="2">
        <v>18.9159582367638</v>
      </c>
      <c r="N24" s="2">
        <v>0.0</v>
      </c>
      <c r="O24" s="2">
        <v>0.0</v>
      </c>
      <c r="P24" s="2">
        <v>0.0</v>
      </c>
      <c r="Q24" s="2">
        <v>667.514236351296</v>
      </c>
    </row>
    <row r="25">
      <c r="A25" s="2">
        <v>23.0</v>
      </c>
      <c r="B25" s="5">
        <v>44186.0</v>
      </c>
      <c r="C25" s="2">
        <v>660.81996675234</v>
      </c>
      <c r="D25" s="2">
        <v>604.042744962568</v>
      </c>
      <c r="E25" s="2">
        <v>754.618538771555</v>
      </c>
      <c r="F25" s="2">
        <v>660.81996675234</v>
      </c>
      <c r="G25" s="2">
        <v>660.81996675234</v>
      </c>
      <c r="H25" s="2">
        <v>16.3560096020461</v>
      </c>
      <c r="I25" s="2">
        <v>16.3560096020461</v>
      </c>
      <c r="J25" s="2">
        <v>16.3560096020461</v>
      </c>
      <c r="K25" s="2">
        <v>16.3560096020461</v>
      </c>
      <c r="L25" s="2">
        <v>16.3560096020461</v>
      </c>
      <c r="M25" s="2">
        <v>16.3560096020461</v>
      </c>
      <c r="N25" s="2">
        <v>0.0</v>
      </c>
      <c r="O25" s="2">
        <v>0.0</v>
      </c>
      <c r="P25" s="2">
        <v>0.0</v>
      </c>
      <c r="Q25" s="2">
        <v>677.175976354386</v>
      </c>
    </row>
    <row r="26">
      <c r="A26" s="2">
        <v>24.0</v>
      </c>
      <c r="B26" s="5">
        <v>44187.0</v>
      </c>
      <c r="C26" s="2">
        <v>664.893862964943</v>
      </c>
      <c r="D26" s="2">
        <v>601.188171973752</v>
      </c>
      <c r="E26" s="2">
        <v>754.629711748815</v>
      </c>
      <c r="F26" s="2">
        <v>664.893862964943</v>
      </c>
      <c r="G26" s="2">
        <v>664.893862964943</v>
      </c>
      <c r="H26" s="2">
        <v>15.1454348094919</v>
      </c>
      <c r="I26" s="2">
        <v>15.1454348094919</v>
      </c>
      <c r="J26" s="2">
        <v>15.1454348094919</v>
      </c>
      <c r="K26" s="2">
        <v>15.1454348094919</v>
      </c>
      <c r="L26" s="2">
        <v>15.1454348094919</v>
      </c>
      <c r="M26" s="2">
        <v>15.1454348094919</v>
      </c>
      <c r="N26" s="2">
        <v>0.0</v>
      </c>
      <c r="O26" s="2">
        <v>0.0</v>
      </c>
      <c r="P26" s="2">
        <v>0.0</v>
      </c>
      <c r="Q26" s="2">
        <v>680.039297774435</v>
      </c>
    </row>
    <row r="27">
      <c r="A27" s="2">
        <v>25.0</v>
      </c>
      <c r="B27" s="5">
        <v>44188.0</v>
      </c>
      <c r="C27" s="2">
        <v>668.967759135365</v>
      </c>
      <c r="D27" s="2">
        <v>612.563727814212</v>
      </c>
      <c r="E27" s="2">
        <v>761.530146472063</v>
      </c>
      <c r="F27" s="2">
        <v>668.967759135365</v>
      </c>
      <c r="G27" s="2">
        <v>668.967759135365</v>
      </c>
      <c r="H27" s="2">
        <v>15.7802335347119</v>
      </c>
      <c r="I27" s="2">
        <v>15.7802335347119</v>
      </c>
      <c r="J27" s="2">
        <v>15.7802335347119</v>
      </c>
      <c r="K27" s="2">
        <v>15.7802335347119</v>
      </c>
      <c r="L27" s="2">
        <v>15.7802335347119</v>
      </c>
      <c r="M27" s="2">
        <v>15.7802335347119</v>
      </c>
      <c r="N27" s="2">
        <v>0.0</v>
      </c>
      <c r="O27" s="2">
        <v>0.0</v>
      </c>
      <c r="P27" s="2">
        <v>0.0</v>
      </c>
      <c r="Q27" s="2">
        <v>684.747992670077</v>
      </c>
    </row>
    <row r="28">
      <c r="A28" s="2">
        <v>26.0</v>
      </c>
      <c r="B28" s="5">
        <v>44189.0</v>
      </c>
      <c r="C28" s="2">
        <v>673.041655305787</v>
      </c>
      <c r="D28" s="2">
        <v>617.519042709111</v>
      </c>
      <c r="E28" s="2">
        <v>766.62943969751</v>
      </c>
      <c r="F28" s="2">
        <v>673.041655305787</v>
      </c>
      <c r="G28" s="2">
        <v>673.041655305787</v>
      </c>
      <c r="H28" s="2">
        <v>16.9565342713911</v>
      </c>
      <c r="I28" s="2">
        <v>16.9565342713911</v>
      </c>
      <c r="J28" s="2">
        <v>16.9565342713911</v>
      </c>
      <c r="K28" s="2">
        <v>16.9565342713911</v>
      </c>
      <c r="L28" s="2">
        <v>16.9565342713911</v>
      </c>
      <c r="M28" s="2">
        <v>16.9565342713911</v>
      </c>
      <c r="N28" s="2">
        <v>0.0</v>
      </c>
      <c r="O28" s="2">
        <v>0.0</v>
      </c>
      <c r="P28" s="2">
        <v>0.0</v>
      </c>
      <c r="Q28" s="2">
        <v>689.998189577178</v>
      </c>
    </row>
    <row r="29">
      <c r="A29" s="2">
        <v>27.0</v>
      </c>
      <c r="B29" s="5">
        <v>44193.0</v>
      </c>
      <c r="C29" s="2">
        <v>689.337239987475</v>
      </c>
      <c r="D29" s="2">
        <v>628.939863831921</v>
      </c>
      <c r="E29" s="2">
        <v>783.307224656905</v>
      </c>
      <c r="F29" s="2">
        <v>689.337239987475</v>
      </c>
      <c r="G29" s="2">
        <v>689.337239987475</v>
      </c>
      <c r="H29" s="2">
        <v>16.3560096020874</v>
      </c>
      <c r="I29" s="2">
        <v>16.3560096020874</v>
      </c>
      <c r="J29" s="2">
        <v>16.3560096020874</v>
      </c>
      <c r="K29" s="2">
        <v>16.3560096020874</v>
      </c>
      <c r="L29" s="2">
        <v>16.3560096020874</v>
      </c>
      <c r="M29" s="2">
        <v>16.3560096020874</v>
      </c>
      <c r="N29" s="2">
        <v>0.0</v>
      </c>
      <c r="O29" s="2">
        <v>0.0</v>
      </c>
      <c r="P29" s="2">
        <v>0.0</v>
      </c>
      <c r="Q29" s="2">
        <v>705.693249589562</v>
      </c>
    </row>
    <row r="30">
      <c r="A30" s="2">
        <v>28.0</v>
      </c>
      <c r="B30" s="5">
        <v>44194.0</v>
      </c>
      <c r="C30" s="2">
        <v>693.411136157897</v>
      </c>
      <c r="D30" s="2">
        <v>634.168709957105</v>
      </c>
      <c r="E30" s="2">
        <v>783.242687604402</v>
      </c>
      <c r="F30" s="2">
        <v>693.411136157897</v>
      </c>
      <c r="G30" s="2">
        <v>693.411136157897</v>
      </c>
      <c r="H30" s="2">
        <v>15.1454348094468</v>
      </c>
      <c r="I30" s="2">
        <v>15.1454348094468</v>
      </c>
      <c r="J30" s="2">
        <v>15.1454348094468</v>
      </c>
      <c r="K30" s="2">
        <v>15.1454348094468</v>
      </c>
      <c r="L30" s="2">
        <v>15.1454348094468</v>
      </c>
      <c r="M30" s="2">
        <v>15.1454348094468</v>
      </c>
      <c r="N30" s="2">
        <v>0.0</v>
      </c>
      <c r="O30" s="2">
        <v>0.0</v>
      </c>
      <c r="P30" s="2">
        <v>0.0</v>
      </c>
      <c r="Q30" s="2">
        <v>708.556570967344</v>
      </c>
    </row>
    <row r="31">
      <c r="A31" s="2">
        <v>29.0</v>
      </c>
      <c r="B31" s="5">
        <v>44195.0</v>
      </c>
      <c r="C31" s="2">
        <v>697.485032328319</v>
      </c>
      <c r="D31" s="2">
        <v>640.056350129174</v>
      </c>
      <c r="E31" s="2">
        <v>789.557505140891</v>
      </c>
      <c r="F31" s="2">
        <v>697.485032328319</v>
      </c>
      <c r="G31" s="2">
        <v>697.485032328319</v>
      </c>
      <c r="H31" s="2">
        <v>15.7802335347109</v>
      </c>
      <c r="I31" s="2">
        <v>15.7802335347109</v>
      </c>
      <c r="J31" s="2">
        <v>15.7802335347109</v>
      </c>
      <c r="K31" s="2">
        <v>15.7802335347109</v>
      </c>
      <c r="L31" s="2">
        <v>15.7802335347109</v>
      </c>
      <c r="M31" s="2">
        <v>15.7802335347109</v>
      </c>
      <c r="N31" s="2">
        <v>0.0</v>
      </c>
      <c r="O31" s="2">
        <v>0.0</v>
      </c>
      <c r="P31" s="2">
        <v>0.0</v>
      </c>
      <c r="Q31" s="2">
        <v>713.26526586303</v>
      </c>
    </row>
    <row r="32">
      <c r="A32" s="2">
        <v>30.0</v>
      </c>
      <c r="B32" s="5">
        <v>44196.0</v>
      </c>
      <c r="C32" s="2">
        <v>701.558928498741</v>
      </c>
      <c r="D32" s="2">
        <v>642.09613888705</v>
      </c>
      <c r="E32" s="2">
        <v>791.346430477763</v>
      </c>
      <c r="F32" s="2">
        <v>701.558928498741</v>
      </c>
      <c r="G32" s="2">
        <v>701.558928498741</v>
      </c>
      <c r="H32" s="2">
        <v>16.9565342713608</v>
      </c>
      <c r="I32" s="2">
        <v>16.9565342713608</v>
      </c>
      <c r="J32" s="2">
        <v>16.9565342713608</v>
      </c>
      <c r="K32" s="2">
        <v>16.9565342713608</v>
      </c>
      <c r="L32" s="2">
        <v>16.9565342713608</v>
      </c>
      <c r="M32" s="2">
        <v>16.9565342713608</v>
      </c>
      <c r="N32" s="2">
        <v>0.0</v>
      </c>
      <c r="O32" s="2">
        <v>0.0</v>
      </c>
      <c r="P32" s="2">
        <v>0.0</v>
      </c>
      <c r="Q32" s="2">
        <v>718.515462770102</v>
      </c>
    </row>
    <row r="33">
      <c r="A33" s="2">
        <v>31.0</v>
      </c>
      <c r="B33" s="5">
        <v>44200.0</v>
      </c>
      <c r="C33" s="2">
        <v>717.854513180429</v>
      </c>
      <c r="D33" s="2">
        <v>659.529882677397</v>
      </c>
      <c r="E33" s="2">
        <v>804.76642732431</v>
      </c>
      <c r="F33" s="2">
        <v>717.854513180429</v>
      </c>
      <c r="G33" s="2">
        <v>717.854513180429</v>
      </c>
      <c r="H33" s="2">
        <v>16.3560096021287</v>
      </c>
      <c r="I33" s="2">
        <v>16.3560096021287</v>
      </c>
      <c r="J33" s="2">
        <v>16.3560096021287</v>
      </c>
      <c r="K33" s="2">
        <v>16.3560096021287</v>
      </c>
      <c r="L33" s="2">
        <v>16.3560096021287</v>
      </c>
      <c r="M33" s="2">
        <v>16.3560096021287</v>
      </c>
      <c r="N33" s="2">
        <v>0.0</v>
      </c>
      <c r="O33" s="2">
        <v>0.0</v>
      </c>
      <c r="P33" s="2">
        <v>0.0</v>
      </c>
      <c r="Q33" s="2">
        <v>734.210522782557</v>
      </c>
    </row>
    <row r="34">
      <c r="A34" s="2">
        <v>32.0</v>
      </c>
      <c r="B34" s="5">
        <v>44201.0</v>
      </c>
      <c r="C34" s="2">
        <v>721.928409350851</v>
      </c>
      <c r="D34" s="2">
        <v>665.841294393825</v>
      </c>
      <c r="E34" s="2">
        <v>816.301243146355</v>
      </c>
      <c r="F34" s="2">
        <v>721.928409350851</v>
      </c>
      <c r="G34" s="2">
        <v>721.928409350851</v>
      </c>
      <c r="H34" s="2">
        <v>15.1454348094556</v>
      </c>
      <c r="I34" s="2">
        <v>15.1454348094556</v>
      </c>
      <c r="J34" s="2">
        <v>15.1454348094556</v>
      </c>
      <c r="K34" s="2">
        <v>15.1454348094556</v>
      </c>
      <c r="L34" s="2">
        <v>15.1454348094556</v>
      </c>
      <c r="M34" s="2">
        <v>15.1454348094556</v>
      </c>
      <c r="N34" s="2">
        <v>0.0</v>
      </c>
      <c r="O34" s="2">
        <v>0.0</v>
      </c>
      <c r="P34" s="2">
        <v>0.0</v>
      </c>
      <c r="Q34" s="2">
        <v>737.073844160306</v>
      </c>
    </row>
    <row r="35">
      <c r="A35" s="2">
        <v>33.0</v>
      </c>
      <c r="B35" s="5">
        <v>44202.0</v>
      </c>
      <c r="C35" s="2">
        <v>725.539589523148</v>
      </c>
      <c r="D35" s="2">
        <v>668.362280266227</v>
      </c>
      <c r="E35" s="2">
        <v>810.894447486943</v>
      </c>
      <c r="F35" s="2">
        <v>725.539589523148</v>
      </c>
      <c r="G35" s="2">
        <v>725.539589523148</v>
      </c>
      <c r="H35" s="2">
        <v>15.7802335347096</v>
      </c>
      <c r="I35" s="2">
        <v>15.7802335347096</v>
      </c>
      <c r="J35" s="2">
        <v>15.7802335347096</v>
      </c>
      <c r="K35" s="2">
        <v>15.7802335347096</v>
      </c>
      <c r="L35" s="2">
        <v>15.7802335347096</v>
      </c>
      <c r="M35" s="2">
        <v>15.7802335347096</v>
      </c>
      <c r="N35" s="2">
        <v>0.0</v>
      </c>
      <c r="O35" s="2">
        <v>0.0</v>
      </c>
      <c r="P35" s="2">
        <v>0.0</v>
      </c>
      <c r="Q35" s="2">
        <v>741.319823057858</v>
      </c>
    </row>
    <row r="36">
      <c r="A36" s="2">
        <v>34.0</v>
      </c>
      <c r="B36" s="5">
        <v>44203.0</v>
      </c>
      <c r="C36" s="2">
        <v>729.150769695445</v>
      </c>
      <c r="D36" s="2">
        <v>675.239395153131</v>
      </c>
      <c r="E36" s="2">
        <v>824.232286845688</v>
      </c>
      <c r="F36" s="2">
        <v>729.150769695445</v>
      </c>
      <c r="G36" s="2">
        <v>729.150769695445</v>
      </c>
      <c r="H36" s="2">
        <v>16.9565342713563</v>
      </c>
      <c r="I36" s="2">
        <v>16.9565342713563</v>
      </c>
      <c r="J36" s="2">
        <v>16.9565342713563</v>
      </c>
      <c r="K36" s="2">
        <v>16.9565342713563</v>
      </c>
      <c r="L36" s="2">
        <v>16.9565342713563</v>
      </c>
      <c r="M36" s="2">
        <v>16.9565342713563</v>
      </c>
      <c r="N36" s="2">
        <v>0.0</v>
      </c>
      <c r="O36" s="2">
        <v>0.0</v>
      </c>
      <c r="P36" s="2">
        <v>0.0</v>
      </c>
      <c r="Q36" s="2">
        <v>746.107303966802</v>
      </c>
    </row>
    <row r="37">
      <c r="A37" s="2">
        <v>35.0</v>
      </c>
      <c r="B37" s="5">
        <v>44204.0</v>
      </c>
      <c r="C37" s="2">
        <v>732.761949867743</v>
      </c>
      <c r="D37" s="2">
        <v>681.90553267168</v>
      </c>
      <c r="E37" s="2">
        <v>825.082605332774</v>
      </c>
      <c r="F37" s="2">
        <v>732.761949867743</v>
      </c>
      <c r="G37" s="2">
        <v>732.761949867743</v>
      </c>
      <c r="H37" s="2">
        <v>18.9159582367255</v>
      </c>
      <c r="I37" s="2">
        <v>18.9159582367255</v>
      </c>
      <c r="J37" s="2">
        <v>18.9159582367255</v>
      </c>
      <c r="K37" s="2">
        <v>18.9159582367255</v>
      </c>
      <c r="L37" s="2">
        <v>18.9159582367255</v>
      </c>
      <c r="M37" s="2">
        <v>18.9159582367255</v>
      </c>
      <c r="N37" s="2">
        <v>0.0</v>
      </c>
      <c r="O37" s="2">
        <v>0.0</v>
      </c>
      <c r="P37" s="2">
        <v>0.0</v>
      </c>
      <c r="Q37" s="2">
        <v>751.677908104468</v>
      </c>
    </row>
    <row r="38">
      <c r="A38" s="2">
        <v>36.0</v>
      </c>
      <c r="B38" s="5">
        <v>44207.0</v>
      </c>
      <c r="C38" s="2">
        <v>743.595490384635</v>
      </c>
      <c r="D38" s="2">
        <v>688.761495354825</v>
      </c>
      <c r="E38" s="2">
        <v>831.536239870271</v>
      </c>
      <c r="F38" s="2">
        <v>743.595490384635</v>
      </c>
      <c r="G38" s="2">
        <v>743.595490384635</v>
      </c>
      <c r="H38" s="2">
        <v>16.3560096020002</v>
      </c>
      <c r="I38" s="2">
        <v>16.3560096020002</v>
      </c>
      <c r="J38" s="2">
        <v>16.3560096020002</v>
      </c>
      <c r="K38" s="2">
        <v>16.3560096020002</v>
      </c>
      <c r="L38" s="2">
        <v>16.3560096020002</v>
      </c>
      <c r="M38" s="2">
        <v>16.3560096020002</v>
      </c>
      <c r="N38" s="2">
        <v>0.0</v>
      </c>
      <c r="O38" s="2">
        <v>0.0</v>
      </c>
      <c r="P38" s="2">
        <v>0.0</v>
      </c>
      <c r="Q38" s="2">
        <v>759.951499986635</v>
      </c>
    </row>
    <row r="39">
      <c r="A39" s="2">
        <v>37.0</v>
      </c>
      <c r="B39" s="5">
        <v>44208.0</v>
      </c>
      <c r="C39" s="2">
        <v>747.206670556932</v>
      </c>
      <c r="D39" s="2">
        <v>683.164885051429</v>
      </c>
      <c r="E39" s="2">
        <v>834.627745622991</v>
      </c>
      <c r="F39" s="2">
        <v>747.206670556932</v>
      </c>
      <c r="G39" s="2">
        <v>747.206670556932</v>
      </c>
      <c r="H39" s="2">
        <v>15.1454348094644</v>
      </c>
      <c r="I39" s="2">
        <v>15.1454348094644</v>
      </c>
      <c r="J39" s="2">
        <v>15.1454348094644</v>
      </c>
      <c r="K39" s="2">
        <v>15.1454348094644</v>
      </c>
      <c r="L39" s="2">
        <v>15.1454348094644</v>
      </c>
      <c r="M39" s="2">
        <v>15.1454348094644</v>
      </c>
      <c r="N39" s="2">
        <v>0.0</v>
      </c>
      <c r="O39" s="2">
        <v>0.0</v>
      </c>
      <c r="P39" s="2">
        <v>0.0</v>
      </c>
      <c r="Q39" s="2">
        <v>762.352105366396</v>
      </c>
    </row>
    <row r="40">
      <c r="A40" s="2">
        <v>38.0</v>
      </c>
      <c r="B40" s="5">
        <v>44209.0</v>
      </c>
      <c r="C40" s="2">
        <v>750.817850729229</v>
      </c>
      <c r="D40" s="2">
        <v>694.325087752922</v>
      </c>
      <c r="E40" s="2">
        <v>841.090540824328</v>
      </c>
      <c r="F40" s="2">
        <v>750.817850729229</v>
      </c>
      <c r="G40" s="2">
        <v>750.817850729229</v>
      </c>
      <c r="H40" s="2">
        <v>15.7802335347086</v>
      </c>
      <c r="I40" s="2">
        <v>15.7802335347086</v>
      </c>
      <c r="J40" s="2">
        <v>15.7802335347086</v>
      </c>
      <c r="K40" s="2">
        <v>15.7802335347086</v>
      </c>
      <c r="L40" s="2">
        <v>15.7802335347086</v>
      </c>
      <c r="M40" s="2">
        <v>15.7802335347086</v>
      </c>
      <c r="N40" s="2">
        <v>0.0</v>
      </c>
      <c r="O40" s="2">
        <v>0.0</v>
      </c>
      <c r="P40" s="2">
        <v>0.0</v>
      </c>
      <c r="Q40" s="2">
        <v>766.598084263938</v>
      </c>
    </row>
    <row r="41">
      <c r="A41" s="2">
        <v>39.0</v>
      </c>
      <c r="B41" s="5">
        <v>44210.0</v>
      </c>
      <c r="C41" s="2">
        <v>754.429030901527</v>
      </c>
      <c r="D41" s="2">
        <v>697.661127395143</v>
      </c>
      <c r="E41" s="2">
        <v>844.935246747002</v>
      </c>
      <c r="F41" s="2">
        <v>754.429030901527</v>
      </c>
      <c r="G41" s="2">
        <v>754.429030901527</v>
      </c>
      <c r="H41" s="2">
        <v>16.9565342713743</v>
      </c>
      <c r="I41" s="2">
        <v>16.9565342713743</v>
      </c>
      <c r="J41" s="2">
        <v>16.9565342713743</v>
      </c>
      <c r="K41" s="2">
        <v>16.9565342713743</v>
      </c>
      <c r="L41" s="2">
        <v>16.9565342713743</v>
      </c>
      <c r="M41" s="2">
        <v>16.9565342713743</v>
      </c>
      <c r="N41" s="2">
        <v>0.0</v>
      </c>
      <c r="O41" s="2">
        <v>0.0</v>
      </c>
      <c r="P41" s="2">
        <v>0.0</v>
      </c>
      <c r="Q41" s="2">
        <v>771.385565172901</v>
      </c>
    </row>
    <row r="42">
      <c r="A42" s="2">
        <v>40.0</v>
      </c>
      <c r="B42" s="5">
        <v>44211.0</v>
      </c>
      <c r="C42" s="2">
        <v>758.040211073824</v>
      </c>
      <c r="D42" s="2">
        <v>705.287615863089</v>
      </c>
      <c r="E42" s="2">
        <v>852.889091675424</v>
      </c>
      <c r="F42" s="2">
        <v>758.040211073824</v>
      </c>
      <c r="G42" s="2">
        <v>758.040211073824</v>
      </c>
      <c r="H42" s="2">
        <v>18.9159582366842</v>
      </c>
      <c r="I42" s="2">
        <v>18.9159582366842</v>
      </c>
      <c r="J42" s="2">
        <v>18.9159582366842</v>
      </c>
      <c r="K42" s="2">
        <v>18.9159582366842</v>
      </c>
      <c r="L42" s="2">
        <v>18.9159582366842</v>
      </c>
      <c r="M42" s="2">
        <v>18.9159582366842</v>
      </c>
      <c r="N42" s="2">
        <v>0.0</v>
      </c>
      <c r="O42" s="2">
        <v>0.0</v>
      </c>
      <c r="P42" s="2">
        <v>0.0</v>
      </c>
      <c r="Q42" s="2">
        <v>776.956169310508</v>
      </c>
    </row>
    <row r="43">
      <c r="A43" s="2">
        <v>41.0</v>
      </c>
      <c r="B43" s="5">
        <v>44215.0</v>
      </c>
      <c r="C43" s="2">
        <v>762.298640354718</v>
      </c>
      <c r="D43" s="2">
        <v>705.6173385548</v>
      </c>
      <c r="E43" s="2">
        <v>852.914828978187</v>
      </c>
      <c r="F43" s="2">
        <v>762.298640354718</v>
      </c>
      <c r="G43" s="2">
        <v>762.298640354718</v>
      </c>
      <c r="H43" s="2">
        <v>15.1454348094193</v>
      </c>
      <c r="I43" s="2">
        <v>15.1454348094193</v>
      </c>
      <c r="J43" s="2">
        <v>15.1454348094193</v>
      </c>
      <c r="K43" s="2">
        <v>15.1454348094193</v>
      </c>
      <c r="L43" s="2">
        <v>15.1454348094193</v>
      </c>
      <c r="M43" s="2">
        <v>15.1454348094193</v>
      </c>
      <c r="N43" s="2">
        <v>0.0</v>
      </c>
      <c r="O43" s="2">
        <v>0.0</v>
      </c>
      <c r="P43" s="2">
        <v>0.0</v>
      </c>
      <c r="Q43" s="2">
        <v>777.444075164138</v>
      </c>
    </row>
    <row r="44">
      <c r="A44" s="2">
        <v>42.0</v>
      </c>
      <c r="B44" s="5">
        <v>44216.0</v>
      </c>
      <c r="C44" s="2">
        <v>763.363247674942</v>
      </c>
      <c r="D44" s="2">
        <v>704.924391630455</v>
      </c>
      <c r="E44" s="2">
        <v>851.17815044538</v>
      </c>
      <c r="F44" s="2">
        <v>763.363247674942</v>
      </c>
      <c r="G44" s="2">
        <v>763.363247674942</v>
      </c>
      <c r="H44" s="2">
        <v>15.7802335347101</v>
      </c>
      <c r="I44" s="2">
        <v>15.7802335347101</v>
      </c>
      <c r="J44" s="2">
        <v>15.7802335347101</v>
      </c>
      <c r="K44" s="2">
        <v>15.7802335347101</v>
      </c>
      <c r="L44" s="2">
        <v>15.7802335347101</v>
      </c>
      <c r="M44" s="2">
        <v>15.7802335347101</v>
      </c>
      <c r="N44" s="2">
        <v>0.0</v>
      </c>
      <c r="O44" s="2">
        <v>0.0</v>
      </c>
      <c r="P44" s="2">
        <v>0.0</v>
      </c>
      <c r="Q44" s="2">
        <v>779.143481209652</v>
      </c>
    </row>
    <row r="45">
      <c r="A45" s="2">
        <v>43.0</v>
      </c>
      <c r="B45" s="5">
        <v>44217.0</v>
      </c>
      <c r="C45" s="2">
        <v>764.427854995166</v>
      </c>
      <c r="D45" s="2">
        <v>703.052209961839</v>
      </c>
      <c r="E45" s="2">
        <v>857.733881478731</v>
      </c>
      <c r="F45" s="2">
        <v>764.427854995166</v>
      </c>
      <c r="G45" s="2">
        <v>764.427854995166</v>
      </c>
      <c r="H45" s="2">
        <v>16.9565342713922</v>
      </c>
      <c r="I45" s="2">
        <v>16.9565342713922</v>
      </c>
      <c r="J45" s="2">
        <v>16.9565342713922</v>
      </c>
      <c r="K45" s="2">
        <v>16.9565342713922</v>
      </c>
      <c r="L45" s="2">
        <v>16.9565342713922</v>
      </c>
      <c r="M45" s="2">
        <v>16.9565342713922</v>
      </c>
      <c r="N45" s="2">
        <v>0.0</v>
      </c>
      <c r="O45" s="2">
        <v>0.0</v>
      </c>
      <c r="P45" s="2">
        <v>0.0</v>
      </c>
      <c r="Q45" s="2">
        <v>781.384389266558</v>
      </c>
    </row>
    <row r="46">
      <c r="A46" s="2">
        <v>44.0</v>
      </c>
      <c r="B46" s="5">
        <v>44218.0</v>
      </c>
      <c r="C46" s="2">
        <v>765.492462315389</v>
      </c>
      <c r="D46" s="2">
        <v>709.904041538464</v>
      </c>
      <c r="E46" s="2">
        <v>860.485125442265</v>
      </c>
      <c r="F46" s="2">
        <v>765.492462315389</v>
      </c>
      <c r="G46" s="2">
        <v>765.492462315389</v>
      </c>
      <c r="H46" s="2">
        <v>18.9159582368168</v>
      </c>
      <c r="I46" s="2">
        <v>18.9159582368168</v>
      </c>
      <c r="J46" s="2">
        <v>18.9159582368168</v>
      </c>
      <c r="K46" s="2">
        <v>18.9159582368168</v>
      </c>
      <c r="L46" s="2">
        <v>18.9159582368168</v>
      </c>
      <c r="M46" s="2">
        <v>18.9159582368168</v>
      </c>
      <c r="N46" s="2">
        <v>0.0</v>
      </c>
      <c r="O46" s="2">
        <v>0.0</v>
      </c>
      <c r="P46" s="2">
        <v>0.0</v>
      </c>
      <c r="Q46" s="2">
        <v>784.408420552206</v>
      </c>
    </row>
    <row r="47">
      <c r="A47" s="2">
        <v>45.0</v>
      </c>
      <c r="B47" s="5">
        <v>44221.0</v>
      </c>
      <c r="C47" s="2">
        <v>768.68628427606</v>
      </c>
      <c r="D47" s="2">
        <v>716.403860627566</v>
      </c>
      <c r="E47" s="2">
        <v>854.800950401989</v>
      </c>
      <c r="F47" s="2">
        <v>768.68628427606</v>
      </c>
      <c r="G47" s="2">
        <v>768.68628427606</v>
      </c>
      <c r="H47" s="2">
        <v>16.3560096020368</v>
      </c>
      <c r="I47" s="2">
        <v>16.3560096020368</v>
      </c>
      <c r="J47" s="2">
        <v>16.3560096020368</v>
      </c>
      <c r="K47" s="2">
        <v>16.3560096020368</v>
      </c>
      <c r="L47" s="2">
        <v>16.3560096020368</v>
      </c>
      <c r="M47" s="2">
        <v>16.3560096020368</v>
      </c>
      <c r="N47" s="2">
        <v>0.0</v>
      </c>
      <c r="O47" s="2">
        <v>0.0</v>
      </c>
      <c r="P47" s="2">
        <v>0.0</v>
      </c>
      <c r="Q47" s="2">
        <v>785.042293878097</v>
      </c>
    </row>
    <row r="48">
      <c r="A48" s="2">
        <v>46.0</v>
      </c>
      <c r="B48" s="5">
        <v>44222.0</v>
      </c>
      <c r="C48" s="2">
        <v>769.750891596284</v>
      </c>
      <c r="D48" s="2">
        <v>714.334695968288</v>
      </c>
      <c r="E48" s="2">
        <v>858.142057517581</v>
      </c>
      <c r="F48" s="2">
        <v>769.750891596284</v>
      </c>
      <c r="G48" s="2">
        <v>769.750891596284</v>
      </c>
      <c r="H48" s="2">
        <v>15.1454348094281</v>
      </c>
      <c r="I48" s="2">
        <v>15.1454348094281</v>
      </c>
      <c r="J48" s="2">
        <v>15.1454348094281</v>
      </c>
      <c r="K48" s="2">
        <v>15.1454348094281</v>
      </c>
      <c r="L48" s="2">
        <v>15.1454348094281</v>
      </c>
      <c r="M48" s="2">
        <v>15.1454348094281</v>
      </c>
      <c r="N48" s="2">
        <v>0.0</v>
      </c>
      <c r="O48" s="2">
        <v>0.0</v>
      </c>
      <c r="P48" s="2">
        <v>0.0</v>
      </c>
      <c r="Q48" s="2">
        <v>784.896326405712</v>
      </c>
    </row>
    <row r="49">
      <c r="A49" s="2">
        <v>47.0</v>
      </c>
      <c r="B49" s="5">
        <v>44223.0</v>
      </c>
      <c r="C49" s="2">
        <v>770.815498916507</v>
      </c>
      <c r="D49" s="2">
        <v>711.635484433952</v>
      </c>
      <c r="E49" s="2">
        <v>857.519196438913</v>
      </c>
      <c r="F49" s="2">
        <v>770.815498916507</v>
      </c>
      <c r="G49" s="2">
        <v>770.815498916507</v>
      </c>
      <c r="H49" s="2">
        <v>15.7802335347038</v>
      </c>
      <c r="I49" s="2">
        <v>15.7802335347038</v>
      </c>
      <c r="J49" s="2">
        <v>15.7802335347038</v>
      </c>
      <c r="K49" s="2">
        <v>15.7802335347038</v>
      </c>
      <c r="L49" s="2">
        <v>15.7802335347038</v>
      </c>
      <c r="M49" s="2">
        <v>15.7802335347038</v>
      </c>
      <c r="N49" s="2">
        <v>0.0</v>
      </c>
      <c r="O49" s="2">
        <v>0.0</v>
      </c>
      <c r="P49" s="2">
        <v>0.0</v>
      </c>
      <c r="Q49" s="2">
        <v>786.595732451211</v>
      </c>
    </row>
    <row r="50">
      <c r="A50" s="2">
        <v>48.0</v>
      </c>
      <c r="B50" s="5">
        <v>44224.0</v>
      </c>
      <c r="C50" s="2">
        <v>771.880106236731</v>
      </c>
      <c r="D50" s="2">
        <v>713.831395041431</v>
      </c>
      <c r="E50" s="2">
        <v>863.908288960901</v>
      </c>
      <c r="F50" s="2">
        <v>771.880106236731</v>
      </c>
      <c r="G50" s="2">
        <v>771.880106236731</v>
      </c>
      <c r="H50" s="2">
        <v>16.9565342714101</v>
      </c>
      <c r="I50" s="2">
        <v>16.9565342714101</v>
      </c>
      <c r="J50" s="2">
        <v>16.9565342714101</v>
      </c>
      <c r="K50" s="2">
        <v>16.9565342714101</v>
      </c>
      <c r="L50" s="2">
        <v>16.9565342714101</v>
      </c>
      <c r="M50" s="2">
        <v>16.9565342714101</v>
      </c>
      <c r="N50" s="2">
        <v>0.0</v>
      </c>
      <c r="O50" s="2">
        <v>0.0</v>
      </c>
      <c r="P50" s="2">
        <v>0.0</v>
      </c>
      <c r="Q50" s="2">
        <v>788.836640508141</v>
      </c>
    </row>
    <row r="51">
      <c r="A51" s="2">
        <v>49.0</v>
      </c>
      <c r="B51" s="5">
        <v>44225.0</v>
      </c>
      <c r="C51" s="2">
        <v>770.370712292335</v>
      </c>
      <c r="D51" s="2">
        <v>715.592733370422</v>
      </c>
      <c r="E51" s="2">
        <v>858.279734276693</v>
      </c>
      <c r="F51" s="2">
        <v>770.370712292335</v>
      </c>
      <c r="G51" s="2">
        <v>770.370712292335</v>
      </c>
      <c r="H51" s="2">
        <v>18.9159582368184</v>
      </c>
      <c r="I51" s="2">
        <v>18.9159582368184</v>
      </c>
      <c r="J51" s="2">
        <v>18.9159582368184</v>
      </c>
      <c r="K51" s="2">
        <v>18.9159582368184</v>
      </c>
      <c r="L51" s="2">
        <v>18.9159582368184</v>
      </c>
      <c r="M51" s="2">
        <v>18.9159582368184</v>
      </c>
      <c r="N51" s="2">
        <v>0.0</v>
      </c>
      <c r="O51" s="2">
        <v>0.0</v>
      </c>
      <c r="P51" s="2">
        <v>0.0</v>
      </c>
      <c r="Q51" s="2">
        <v>789.286670529153</v>
      </c>
    </row>
    <row r="52">
      <c r="A52" s="2">
        <v>50.0</v>
      </c>
      <c r="B52" s="5">
        <v>44228.0</v>
      </c>
      <c r="C52" s="2">
        <v>765.842530459147</v>
      </c>
      <c r="D52" s="2">
        <v>711.943583501227</v>
      </c>
      <c r="E52" s="2">
        <v>851.196769673977</v>
      </c>
      <c r="F52" s="2">
        <v>765.842530459147</v>
      </c>
      <c r="G52" s="2">
        <v>765.842530459147</v>
      </c>
      <c r="H52" s="2">
        <v>16.3560096020781</v>
      </c>
      <c r="I52" s="2">
        <v>16.3560096020781</v>
      </c>
      <c r="J52" s="2">
        <v>16.3560096020781</v>
      </c>
      <c r="K52" s="2">
        <v>16.3560096020781</v>
      </c>
      <c r="L52" s="2">
        <v>16.3560096020781</v>
      </c>
      <c r="M52" s="2">
        <v>16.3560096020781</v>
      </c>
      <c r="N52" s="2">
        <v>0.0</v>
      </c>
      <c r="O52" s="2">
        <v>0.0</v>
      </c>
      <c r="P52" s="2">
        <v>0.0</v>
      </c>
      <c r="Q52" s="2">
        <v>782.198540061225</v>
      </c>
    </row>
    <row r="53">
      <c r="A53" s="2">
        <v>51.0</v>
      </c>
      <c r="B53" s="5">
        <v>44229.0</v>
      </c>
      <c r="C53" s="2">
        <v>764.333136514751</v>
      </c>
      <c r="D53" s="2">
        <v>707.686215438984</v>
      </c>
      <c r="E53" s="2">
        <v>854.928552055271</v>
      </c>
      <c r="F53" s="2">
        <v>764.333136514751</v>
      </c>
      <c r="G53" s="2">
        <v>764.333136514751</v>
      </c>
      <c r="H53" s="2">
        <v>15.1454348094761</v>
      </c>
      <c r="I53" s="2">
        <v>15.1454348094761</v>
      </c>
      <c r="J53" s="2">
        <v>15.1454348094761</v>
      </c>
      <c r="K53" s="2">
        <v>15.1454348094761</v>
      </c>
      <c r="L53" s="2">
        <v>15.1454348094761</v>
      </c>
      <c r="M53" s="2">
        <v>15.1454348094761</v>
      </c>
      <c r="N53" s="2">
        <v>0.0</v>
      </c>
      <c r="O53" s="2">
        <v>0.0</v>
      </c>
      <c r="P53" s="2">
        <v>0.0</v>
      </c>
      <c r="Q53" s="2">
        <v>779.478571324227</v>
      </c>
    </row>
    <row r="54">
      <c r="A54" s="2">
        <v>52.0</v>
      </c>
      <c r="B54" s="5">
        <v>44230.0</v>
      </c>
      <c r="C54" s="2">
        <v>762.823742570355</v>
      </c>
      <c r="D54" s="2">
        <v>703.389206966248</v>
      </c>
      <c r="E54" s="2">
        <v>850.457617164402</v>
      </c>
      <c r="F54" s="2">
        <v>762.823742570355</v>
      </c>
      <c r="G54" s="2">
        <v>762.823742570355</v>
      </c>
      <c r="H54" s="2">
        <v>15.7802335347078</v>
      </c>
      <c r="I54" s="2">
        <v>15.7802335347078</v>
      </c>
      <c r="J54" s="2">
        <v>15.7802335347078</v>
      </c>
      <c r="K54" s="2">
        <v>15.7802335347078</v>
      </c>
      <c r="L54" s="2">
        <v>15.7802335347078</v>
      </c>
      <c r="M54" s="2">
        <v>15.7802335347078</v>
      </c>
      <c r="N54" s="2">
        <v>0.0</v>
      </c>
      <c r="O54" s="2">
        <v>0.0</v>
      </c>
      <c r="P54" s="2">
        <v>0.0</v>
      </c>
      <c r="Q54" s="2">
        <v>778.603976105062</v>
      </c>
    </row>
    <row r="55">
      <c r="A55" s="2">
        <v>53.0</v>
      </c>
      <c r="B55" s="5">
        <v>44231.0</v>
      </c>
      <c r="C55" s="2">
        <v>761.314348625958</v>
      </c>
      <c r="D55" s="2">
        <v>707.552499808945</v>
      </c>
      <c r="E55" s="2">
        <v>854.38583821653</v>
      </c>
      <c r="F55" s="2">
        <v>761.314348625958</v>
      </c>
      <c r="G55" s="2">
        <v>761.314348625958</v>
      </c>
      <c r="H55" s="2">
        <v>16.9565342714056</v>
      </c>
      <c r="I55" s="2">
        <v>16.9565342714056</v>
      </c>
      <c r="J55" s="2">
        <v>16.9565342714056</v>
      </c>
      <c r="K55" s="2">
        <v>16.9565342714056</v>
      </c>
      <c r="L55" s="2">
        <v>16.9565342714056</v>
      </c>
      <c r="M55" s="2">
        <v>16.9565342714056</v>
      </c>
      <c r="N55" s="2">
        <v>0.0</v>
      </c>
      <c r="O55" s="2">
        <v>0.0</v>
      </c>
      <c r="P55" s="2">
        <v>0.0</v>
      </c>
      <c r="Q55" s="2">
        <v>778.270882897364</v>
      </c>
    </row>
    <row r="56">
      <c r="A56" s="2">
        <v>54.0</v>
      </c>
      <c r="B56" s="5">
        <v>44232.0</v>
      </c>
      <c r="C56" s="2">
        <v>759.804954681562</v>
      </c>
      <c r="D56" s="2">
        <v>709.107351687693</v>
      </c>
      <c r="E56" s="2">
        <v>857.785173637412</v>
      </c>
      <c r="F56" s="2">
        <v>759.804954681562</v>
      </c>
      <c r="G56" s="2">
        <v>759.804954681562</v>
      </c>
      <c r="H56" s="2">
        <v>18.9159582367341</v>
      </c>
      <c r="I56" s="2">
        <v>18.9159582367341</v>
      </c>
      <c r="J56" s="2">
        <v>18.9159582367341</v>
      </c>
      <c r="K56" s="2">
        <v>18.9159582367341</v>
      </c>
      <c r="L56" s="2">
        <v>18.9159582367341</v>
      </c>
      <c r="M56" s="2">
        <v>18.9159582367341</v>
      </c>
      <c r="N56" s="2">
        <v>0.0</v>
      </c>
      <c r="O56" s="2">
        <v>0.0</v>
      </c>
      <c r="P56" s="2">
        <v>0.0</v>
      </c>
      <c r="Q56" s="2">
        <v>778.720912918297</v>
      </c>
    </row>
    <row r="57">
      <c r="A57" s="2">
        <v>55.0</v>
      </c>
      <c r="B57" s="5">
        <v>44235.0</v>
      </c>
      <c r="C57" s="2">
        <v>755.276772848374</v>
      </c>
      <c r="D57" s="2">
        <v>694.470809632811</v>
      </c>
      <c r="E57" s="2">
        <v>848.588663135344</v>
      </c>
      <c r="F57" s="2">
        <v>755.276772848374</v>
      </c>
      <c r="G57" s="2">
        <v>755.276772848374</v>
      </c>
      <c r="H57" s="2">
        <v>16.3560096021194</v>
      </c>
      <c r="I57" s="2">
        <v>16.3560096021194</v>
      </c>
      <c r="J57" s="2">
        <v>16.3560096021194</v>
      </c>
      <c r="K57" s="2">
        <v>16.3560096021194</v>
      </c>
      <c r="L57" s="2">
        <v>16.3560096021194</v>
      </c>
      <c r="M57" s="2">
        <v>16.3560096021194</v>
      </c>
      <c r="N57" s="2">
        <v>0.0</v>
      </c>
      <c r="O57" s="2">
        <v>0.0</v>
      </c>
      <c r="P57" s="2">
        <v>0.0</v>
      </c>
      <c r="Q57" s="2">
        <v>771.632782450494</v>
      </c>
    </row>
    <row r="58">
      <c r="A58" s="2">
        <v>56.0</v>
      </c>
      <c r="B58" s="5">
        <v>44236.0</v>
      </c>
      <c r="C58" s="2">
        <v>753.767378903978</v>
      </c>
      <c r="D58" s="2">
        <v>691.905753199789</v>
      </c>
      <c r="E58" s="2">
        <v>840.444752286207</v>
      </c>
      <c r="F58" s="2">
        <v>753.767378903978</v>
      </c>
      <c r="G58" s="2">
        <v>753.767378903978</v>
      </c>
      <c r="H58" s="2">
        <v>15.1454348094579</v>
      </c>
      <c r="I58" s="2">
        <v>15.1454348094579</v>
      </c>
      <c r="J58" s="2">
        <v>15.1454348094579</v>
      </c>
      <c r="K58" s="2">
        <v>15.1454348094579</v>
      </c>
      <c r="L58" s="2">
        <v>15.1454348094579</v>
      </c>
      <c r="M58" s="2">
        <v>15.1454348094579</v>
      </c>
      <c r="N58" s="2">
        <v>0.0</v>
      </c>
      <c r="O58" s="2">
        <v>0.0</v>
      </c>
      <c r="P58" s="2">
        <v>0.0</v>
      </c>
      <c r="Q58" s="2">
        <v>768.912813713436</v>
      </c>
    </row>
    <row r="59">
      <c r="A59" s="2">
        <v>57.0</v>
      </c>
      <c r="B59" s="5">
        <v>44237.0</v>
      </c>
      <c r="C59" s="2">
        <v>752.257984937288</v>
      </c>
      <c r="D59" s="2">
        <v>691.947141682927</v>
      </c>
      <c r="E59" s="2">
        <v>846.210043948837</v>
      </c>
      <c r="F59" s="2">
        <v>752.257984937288</v>
      </c>
      <c r="G59" s="2">
        <v>752.257984937288</v>
      </c>
      <c r="H59" s="2">
        <v>15.7802335347069</v>
      </c>
      <c r="I59" s="2">
        <v>15.7802335347069</v>
      </c>
      <c r="J59" s="2">
        <v>15.7802335347069</v>
      </c>
      <c r="K59" s="2">
        <v>15.7802335347069</v>
      </c>
      <c r="L59" s="2">
        <v>15.7802335347069</v>
      </c>
      <c r="M59" s="2">
        <v>15.7802335347069</v>
      </c>
      <c r="N59" s="2">
        <v>0.0</v>
      </c>
      <c r="O59" s="2">
        <v>0.0</v>
      </c>
      <c r="P59" s="2">
        <v>0.0</v>
      </c>
      <c r="Q59" s="2">
        <v>768.038218471995</v>
      </c>
    </row>
    <row r="60">
      <c r="A60" s="2">
        <v>58.0</v>
      </c>
      <c r="B60" s="5">
        <v>44238.0</v>
      </c>
      <c r="C60" s="2">
        <v>750.748590970597</v>
      </c>
      <c r="D60" s="2">
        <v>694.149965764509</v>
      </c>
      <c r="E60" s="2">
        <v>842.538214662053</v>
      </c>
      <c r="F60" s="2">
        <v>750.748590970597</v>
      </c>
      <c r="G60" s="2">
        <v>750.748590970597</v>
      </c>
      <c r="H60" s="2">
        <v>16.9565342714459</v>
      </c>
      <c r="I60" s="2">
        <v>16.9565342714459</v>
      </c>
      <c r="J60" s="2">
        <v>16.9565342714459</v>
      </c>
      <c r="K60" s="2">
        <v>16.9565342714459</v>
      </c>
      <c r="L60" s="2">
        <v>16.9565342714459</v>
      </c>
      <c r="M60" s="2">
        <v>16.9565342714459</v>
      </c>
      <c r="N60" s="2">
        <v>0.0</v>
      </c>
      <c r="O60" s="2">
        <v>0.0</v>
      </c>
      <c r="P60" s="2">
        <v>0.0</v>
      </c>
      <c r="Q60" s="2">
        <v>767.705125242043</v>
      </c>
    </row>
    <row r="61">
      <c r="A61" s="2">
        <v>59.0</v>
      </c>
      <c r="B61" s="5">
        <v>44239.0</v>
      </c>
      <c r="C61" s="2">
        <v>749.239197003906</v>
      </c>
      <c r="D61" s="2">
        <v>689.058428150633</v>
      </c>
      <c r="E61" s="2">
        <v>840.155616904775</v>
      </c>
      <c r="F61" s="2">
        <v>749.239197003906</v>
      </c>
      <c r="G61" s="2">
        <v>749.239197003906</v>
      </c>
      <c r="H61" s="2">
        <v>18.9159582367356</v>
      </c>
      <c r="I61" s="2">
        <v>18.9159582367356</v>
      </c>
      <c r="J61" s="2">
        <v>18.9159582367356</v>
      </c>
      <c r="K61" s="2">
        <v>18.9159582367356</v>
      </c>
      <c r="L61" s="2">
        <v>18.9159582367356</v>
      </c>
      <c r="M61" s="2">
        <v>18.9159582367356</v>
      </c>
      <c r="N61" s="2">
        <v>0.0</v>
      </c>
      <c r="O61" s="2">
        <v>0.0</v>
      </c>
      <c r="P61" s="2">
        <v>0.0</v>
      </c>
      <c r="Q61" s="2">
        <v>768.155155240642</v>
      </c>
    </row>
    <row r="62">
      <c r="A62" s="2">
        <v>60.0</v>
      </c>
      <c r="B62" s="5">
        <v>44243.0</v>
      </c>
      <c r="C62" s="2">
        <v>743.201621137144</v>
      </c>
      <c r="D62" s="2">
        <v>680.233988200518</v>
      </c>
      <c r="E62" s="2">
        <v>833.19352323968</v>
      </c>
      <c r="F62" s="2">
        <v>743.201621137144</v>
      </c>
      <c r="G62" s="2">
        <v>743.201621137144</v>
      </c>
      <c r="H62" s="2">
        <v>15.1454348094398</v>
      </c>
      <c r="I62" s="2">
        <v>15.1454348094398</v>
      </c>
      <c r="J62" s="2">
        <v>15.1454348094398</v>
      </c>
      <c r="K62" s="2">
        <v>15.1454348094398</v>
      </c>
      <c r="L62" s="2">
        <v>15.1454348094398</v>
      </c>
      <c r="M62" s="2">
        <v>15.1454348094398</v>
      </c>
      <c r="N62" s="2">
        <v>0.0</v>
      </c>
      <c r="O62" s="2">
        <v>0.0</v>
      </c>
      <c r="P62" s="2">
        <v>0.0</v>
      </c>
      <c r="Q62" s="2">
        <v>758.347055946584</v>
      </c>
    </row>
    <row r="63">
      <c r="A63" s="2">
        <v>61.0</v>
      </c>
      <c r="B63" s="5">
        <v>44244.0</v>
      </c>
      <c r="C63" s="2">
        <v>741.692227170453</v>
      </c>
      <c r="D63" s="2">
        <v>683.538712074142</v>
      </c>
      <c r="E63" s="2">
        <v>832.590417402608</v>
      </c>
      <c r="F63" s="2">
        <v>741.692227170453</v>
      </c>
      <c r="G63" s="2">
        <v>741.692227170453</v>
      </c>
      <c r="H63" s="2">
        <v>15.7802335347059</v>
      </c>
      <c r="I63" s="2">
        <v>15.7802335347059</v>
      </c>
      <c r="J63" s="2">
        <v>15.7802335347059</v>
      </c>
      <c r="K63" s="2">
        <v>15.7802335347059</v>
      </c>
      <c r="L63" s="2">
        <v>15.7802335347059</v>
      </c>
      <c r="M63" s="2">
        <v>15.7802335347059</v>
      </c>
      <c r="N63" s="2">
        <v>0.0</v>
      </c>
      <c r="O63" s="2">
        <v>0.0</v>
      </c>
      <c r="P63" s="2">
        <v>0.0</v>
      </c>
      <c r="Q63" s="2">
        <v>757.472460705159</v>
      </c>
    </row>
    <row r="64">
      <c r="A64" s="2">
        <v>62.0</v>
      </c>
      <c r="B64" s="5">
        <v>44245.0</v>
      </c>
      <c r="C64" s="2">
        <v>740.182833203763</v>
      </c>
      <c r="D64" s="2">
        <v>677.117277098143</v>
      </c>
      <c r="E64" s="2">
        <v>828.49597514152</v>
      </c>
      <c r="F64" s="2">
        <v>740.182833203763</v>
      </c>
      <c r="G64" s="2">
        <v>740.182833203763</v>
      </c>
      <c r="H64" s="2">
        <v>16.9565342713709</v>
      </c>
      <c r="I64" s="2">
        <v>16.9565342713709</v>
      </c>
      <c r="J64" s="2">
        <v>16.9565342713709</v>
      </c>
      <c r="K64" s="2">
        <v>16.9565342713709</v>
      </c>
      <c r="L64" s="2">
        <v>16.9565342713709</v>
      </c>
      <c r="M64" s="2">
        <v>16.9565342713709</v>
      </c>
      <c r="N64" s="2">
        <v>0.0</v>
      </c>
      <c r="O64" s="2">
        <v>0.0</v>
      </c>
      <c r="P64" s="2">
        <v>0.0</v>
      </c>
      <c r="Q64" s="2">
        <v>757.139367475133</v>
      </c>
    </row>
    <row r="65">
      <c r="A65" s="2">
        <v>63.0</v>
      </c>
      <c r="B65" s="5">
        <v>44246.0</v>
      </c>
      <c r="C65" s="2">
        <v>738.673439237072</v>
      </c>
      <c r="D65" s="2">
        <v>680.135519724937</v>
      </c>
      <c r="E65" s="2">
        <v>831.918854182234</v>
      </c>
      <c r="F65" s="2">
        <v>738.673439237072</v>
      </c>
      <c r="G65" s="2">
        <v>738.673439237072</v>
      </c>
      <c r="H65" s="2">
        <v>18.9159582366943</v>
      </c>
      <c r="I65" s="2">
        <v>18.9159582366943</v>
      </c>
      <c r="J65" s="2">
        <v>18.9159582366943</v>
      </c>
      <c r="K65" s="2">
        <v>18.9159582366943</v>
      </c>
      <c r="L65" s="2">
        <v>18.9159582366943</v>
      </c>
      <c r="M65" s="2">
        <v>18.9159582366943</v>
      </c>
      <c r="N65" s="2">
        <v>0.0</v>
      </c>
      <c r="O65" s="2">
        <v>0.0</v>
      </c>
      <c r="P65" s="2">
        <v>0.0</v>
      </c>
      <c r="Q65" s="2">
        <v>757.589397473766</v>
      </c>
    </row>
    <row r="66">
      <c r="A66" s="2">
        <v>64.0</v>
      </c>
      <c r="B66" s="5">
        <v>44249.0</v>
      </c>
      <c r="C66" s="2">
        <v>734.145257337</v>
      </c>
      <c r="D66" s="2">
        <v>679.19853469227</v>
      </c>
      <c r="E66" s="2">
        <v>827.470649866888</v>
      </c>
      <c r="F66" s="2">
        <v>734.145257337</v>
      </c>
      <c r="G66" s="2">
        <v>734.145257337</v>
      </c>
      <c r="H66" s="2">
        <v>16.356009602202</v>
      </c>
      <c r="I66" s="2">
        <v>16.356009602202</v>
      </c>
      <c r="J66" s="2">
        <v>16.356009602202</v>
      </c>
      <c r="K66" s="2">
        <v>16.356009602202</v>
      </c>
      <c r="L66" s="2">
        <v>16.356009602202</v>
      </c>
      <c r="M66" s="2">
        <v>16.356009602202</v>
      </c>
      <c r="N66" s="2">
        <v>0.0</v>
      </c>
      <c r="O66" s="2">
        <v>0.0</v>
      </c>
      <c r="P66" s="2">
        <v>0.0</v>
      </c>
      <c r="Q66" s="2">
        <v>750.501266939202</v>
      </c>
    </row>
    <row r="67">
      <c r="A67" s="2">
        <v>65.0</v>
      </c>
      <c r="B67" s="5">
        <v>44250.0</v>
      </c>
      <c r="C67" s="2">
        <v>732.635863365595</v>
      </c>
      <c r="D67" s="2">
        <v>669.483479650849</v>
      </c>
      <c r="E67" s="2">
        <v>827.128878568319</v>
      </c>
      <c r="F67" s="2">
        <v>732.635863365595</v>
      </c>
      <c r="G67" s="2">
        <v>732.635863365595</v>
      </c>
      <c r="H67" s="2">
        <v>15.1454348095147</v>
      </c>
      <c r="I67" s="2">
        <v>15.1454348095147</v>
      </c>
      <c r="J67" s="2">
        <v>15.1454348095147</v>
      </c>
      <c r="K67" s="2">
        <v>15.1454348095147</v>
      </c>
      <c r="L67" s="2">
        <v>15.1454348095147</v>
      </c>
      <c r="M67" s="2">
        <v>15.1454348095147</v>
      </c>
      <c r="N67" s="2">
        <v>0.0</v>
      </c>
      <c r="O67" s="2">
        <v>0.0</v>
      </c>
      <c r="P67" s="2">
        <v>0.0</v>
      </c>
      <c r="Q67" s="2">
        <v>747.78129817511</v>
      </c>
    </row>
    <row r="68">
      <c r="A68" s="2">
        <v>66.0</v>
      </c>
      <c r="B68" s="5">
        <v>44251.0</v>
      </c>
      <c r="C68" s="2">
        <v>731.12646939419</v>
      </c>
      <c r="D68" s="2">
        <v>675.813228722351</v>
      </c>
      <c r="E68" s="2">
        <v>816.972999996059</v>
      </c>
      <c r="F68" s="2">
        <v>731.12646939419</v>
      </c>
      <c r="G68" s="2">
        <v>731.12646939419</v>
      </c>
      <c r="H68" s="2">
        <v>15.78023353471</v>
      </c>
      <c r="I68" s="2">
        <v>15.78023353471</v>
      </c>
      <c r="J68" s="2">
        <v>15.78023353471</v>
      </c>
      <c r="K68" s="2">
        <v>15.78023353471</v>
      </c>
      <c r="L68" s="2">
        <v>15.78023353471</v>
      </c>
      <c r="M68" s="2">
        <v>15.78023353471</v>
      </c>
      <c r="N68" s="2">
        <v>0.0</v>
      </c>
      <c r="O68" s="2">
        <v>0.0</v>
      </c>
      <c r="P68" s="2">
        <v>0.0</v>
      </c>
      <c r="Q68" s="2">
        <v>746.9067029289</v>
      </c>
    </row>
    <row r="69">
      <c r="A69" s="2">
        <v>67.0</v>
      </c>
      <c r="B69" s="5">
        <v>44252.0</v>
      </c>
      <c r="C69" s="2">
        <v>729.617075422785</v>
      </c>
      <c r="D69" s="2">
        <v>669.460020288454</v>
      </c>
      <c r="E69" s="2">
        <v>818.951119628798</v>
      </c>
      <c r="F69" s="2">
        <v>729.617075422785</v>
      </c>
      <c r="G69" s="2">
        <v>729.617075422785</v>
      </c>
      <c r="H69" s="2">
        <v>16.9565342713888</v>
      </c>
      <c r="I69" s="2">
        <v>16.9565342713888</v>
      </c>
      <c r="J69" s="2">
        <v>16.9565342713888</v>
      </c>
      <c r="K69" s="2">
        <v>16.9565342713888</v>
      </c>
      <c r="L69" s="2">
        <v>16.9565342713888</v>
      </c>
      <c r="M69" s="2">
        <v>16.9565342713888</v>
      </c>
      <c r="N69" s="2">
        <v>0.0</v>
      </c>
      <c r="O69" s="2">
        <v>0.0</v>
      </c>
      <c r="P69" s="2">
        <v>0.0</v>
      </c>
      <c r="Q69" s="2">
        <v>746.573609694174</v>
      </c>
    </row>
    <row r="70">
      <c r="A70" s="2">
        <v>68.0</v>
      </c>
      <c r="B70" s="5">
        <v>44253.0</v>
      </c>
      <c r="C70" s="2">
        <v>728.107681451381</v>
      </c>
      <c r="D70" s="2">
        <v>672.272178438215</v>
      </c>
      <c r="E70" s="2">
        <v>824.205614194043</v>
      </c>
      <c r="F70" s="2">
        <v>728.107681451381</v>
      </c>
      <c r="G70" s="2">
        <v>728.107681451381</v>
      </c>
      <c r="H70" s="2">
        <v>18.9159582366529</v>
      </c>
      <c r="I70" s="2">
        <v>18.9159582366529</v>
      </c>
      <c r="J70" s="2">
        <v>18.9159582366529</v>
      </c>
      <c r="K70" s="2">
        <v>18.9159582366529</v>
      </c>
      <c r="L70" s="2">
        <v>18.9159582366529</v>
      </c>
      <c r="M70" s="2">
        <v>18.9159582366529</v>
      </c>
      <c r="N70" s="2">
        <v>0.0</v>
      </c>
      <c r="O70" s="2">
        <v>0.0</v>
      </c>
      <c r="P70" s="2">
        <v>0.0</v>
      </c>
      <c r="Q70" s="2">
        <v>747.023639688034</v>
      </c>
    </row>
    <row r="71">
      <c r="A71" s="2">
        <v>69.0</v>
      </c>
      <c r="B71" s="5">
        <v>44256.0</v>
      </c>
      <c r="C71" s="2">
        <v>723.579499537166</v>
      </c>
      <c r="D71" s="2">
        <v>668.399259024842</v>
      </c>
      <c r="E71" s="2">
        <v>816.663921094596</v>
      </c>
      <c r="F71" s="2">
        <v>723.579499537166</v>
      </c>
      <c r="G71" s="2">
        <v>723.579499537166</v>
      </c>
      <c r="H71" s="2">
        <v>16.3560096020275</v>
      </c>
      <c r="I71" s="2">
        <v>16.3560096020275</v>
      </c>
      <c r="J71" s="2">
        <v>16.3560096020275</v>
      </c>
      <c r="K71" s="2">
        <v>16.3560096020275</v>
      </c>
      <c r="L71" s="2">
        <v>16.3560096020275</v>
      </c>
      <c r="M71" s="2">
        <v>16.3560096020275</v>
      </c>
      <c r="N71" s="2">
        <v>0.0</v>
      </c>
      <c r="O71" s="2">
        <v>0.0</v>
      </c>
      <c r="P71" s="2">
        <v>0.0</v>
      </c>
      <c r="Q71" s="2">
        <v>739.935509139194</v>
      </c>
    </row>
    <row r="72">
      <c r="A72" s="2">
        <v>70.0</v>
      </c>
      <c r="B72" s="5">
        <v>44257.0</v>
      </c>
      <c r="C72" s="2">
        <v>722.070105565761</v>
      </c>
      <c r="D72" s="2">
        <v>667.03121313154</v>
      </c>
      <c r="E72" s="2">
        <v>811.708297531699</v>
      </c>
      <c r="F72" s="2">
        <v>722.070105565761</v>
      </c>
      <c r="G72" s="2">
        <v>722.070105565761</v>
      </c>
      <c r="H72" s="2">
        <v>15.1454348094966</v>
      </c>
      <c r="I72" s="2">
        <v>15.1454348094966</v>
      </c>
      <c r="J72" s="2">
        <v>15.1454348094966</v>
      </c>
      <c r="K72" s="2">
        <v>15.1454348094966</v>
      </c>
      <c r="L72" s="2">
        <v>15.1454348094966</v>
      </c>
      <c r="M72" s="2">
        <v>15.1454348094966</v>
      </c>
      <c r="N72" s="2">
        <v>0.0</v>
      </c>
      <c r="O72" s="2">
        <v>0.0</v>
      </c>
      <c r="P72" s="2">
        <v>0.0</v>
      </c>
      <c r="Q72" s="2">
        <v>737.215540375258</v>
      </c>
    </row>
    <row r="73">
      <c r="A73" s="2">
        <v>71.0</v>
      </c>
      <c r="B73" s="5">
        <v>44258.0</v>
      </c>
      <c r="C73" s="2">
        <v>720.560711594356</v>
      </c>
      <c r="D73" s="2">
        <v>660.975980513647</v>
      </c>
      <c r="E73" s="2">
        <v>811.96767664313</v>
      </c>
      <c r="F73" s="2">
        <v>720.560711594356</v>
      </c>
      <c r="G73" s="2">
        <v>720.560711594356</v>
      </c>
      <c r="H73" s="2">
        <v>15.780233534709</v>
      </c>
      <c r="I73" s="2">
        <v>15.780233534709</v>
      </c>
      <c r="J73" s="2">
        <v>15.780233534709</v>
      </c>
      <c r="K73" s="2">
        <v>15.780233534709</v>
      </c>
      <c r="L73" s="2">
        <v>15.780233534709</v>
      </c>
      <c r="M73" s="2">
        <v>15.780233534709</v>
      </c>
      <c r="N73" s="2">
        <v>0.0</v>
      </c>
      <c r="O73" s="2">
        <v>0.0</v>
      </c>
      <c r="P73" s="2">
        <v>0.0</v>
      </c>
      <c r="Q73" s="2">
        <v>736.340945129065</v>
      </c>
    </row>
    <row r="74">
      <c r="A74" s="2">
        <v>72.0</v>
      </c>
      <c r="B74" s="5">
        <v>44259.0</v>
      </c>
      <c r="C74" s="2">
        <v>719.051317622951</v>
      </c>
      <c r="D74" s="2">
        <v>662.34863367738</v>
      </c>
      <c r="E74" s="2">
        <v>807.619802912557</v>
      </c>
      <c r="F74" s="2">
        <v>719.051317622951</v>
      </c>
      <c r="G74" s="2">
        <v>719.051317622951</v>
      </c>
      <c r="H74" s="2">
        <v>16.9565342713843</v>
      </c>
      <c r="I74" s="2">
        <v>16.9565342713843</v>
      </c>
      <c r="J74" s="2">
        <v>16.9565342713843</v>
      </c>
      <c r="K74" s="2">
        <v>16.9565342713843</v>
      </c>
      <c r="L74" s="2">
        <v>16.9565342713843</v>
      </c>
      <c r="M74" s="2">
        <v>16.9565342713843</v>
      </c>
      <c r="N74" s="2">
        <v>0.0</v>
      </c>
      <c r="O74" s="2">
        <v>0.0</v>
      </c>
      <c r="P74" s="2">
        <v>0.0</v>
      </c>
      <c r="Q74" s="2">
        <v>736.007851894336</v>
      </c>
    </row>
    <row r="75">
      <c r="A75" s="2">
        <v>73.0</v>
      </c>
      <c r="B75" s="5">
        <v>44260.0</v>
      </c>
      <c r="C75" s="2">
        <v>717.541923673773</v>
      </c>
      <c r="D75" s="2">
        <v>661.224185814253</v>
      </c>
      <c r="E75" s="2">
        <v>811.350466990775</v>
      </c>
      <c r="F75" s="2">
        <v>717.541923673773</v>
      </c>
      <c r="G75" s="2">
        <v>717.541923673773</v>
      </c>
      <c r="H75" s="2">
        <v>18.9159582367856</v>
      </c>
      <c r="I75" s="2">
        <v>18.9159582367856</v>
      </c>
      <c r="J75" s="2">
        <v>18.9159582367856</v>
      </c>
      <c r="K75" s="2">
        <v>18.9159582367856</v>
      </c>
      <c r="L75" s="2">
        <v>18.9159582367856</v>
      </c>
      <c r="M75" s="2">
        <v>18.9159582367856</v>
      </c>
      <c r="N75" s="2">
        <v>0.0</v>
      </c>
      <c r="O75" s="2">
        <v>0.0</v>
      </c>
      <c r="P75" s="2">
        <v>0.0</v>
      </c>
      <c r="Q75" s="2">
        <v>736.457881910559</v>
      </c>
    </row>
    <row r="76">
      <c r="A76" s="2">
        <v>74.0</v>
      </c>
      <c r="B76" s="5">
        <v>44263.0</v>
      </c>
      <c r="C76" s="2">
        <v>713.013741826241</v>
      </c>
      <c r="D76" s="2">
        <v>659.78914832826</v>
      </c>
      <c r="E76" s="2">
        <v>806.513927422799</v>
      </c>
      <c r="F76" s="2">
        <v>713.013741826241</v>
      </c>
      <c r="G76" s="2">
        <v>713.013741826241</v>
      </c>
      <c r="H76" s="2">
        <v>16.3560096020688</v>
      </c>
      <c r="I76" s="2">
        <v>16.3560096020688</v>
      </c>
      <c r="J76" s="2">
        <v>16.3560096020688</v>
      </c>
      <c r="K76" s="2">
        <v>16.3560096020688</v>
      </c>
      <c r="L76" s="2">
        <v>16.3560096020688</v>
      </c>
      <c r="M76" s="2">
        <v>16.3560096020688</v>
      </c>
      <c r="N76" s="2">
        <v>0.0</v>
      </c>
      <c r="O76" s="2">
        <v>0.0</v>
      </c>
      <c r="P76" s="2">
        <v>0.0</v>
      </c>
      <c r="Q76" s="2">
        <v>729.369751428309</v>
      </c>
    </row>
    <row r="77">
      <c r="A77" s="2">
        <v>75.0</v>
      </c>
      <c r="B77" s="5">
        <v>44264.0</v>
      </c>
      <c r="C77" s="2">
        <v>711.504347877063</v>
      </c>
      <c r="D77" s="2">
        <v>655.30830283533</v>
      </c>
      <c r="E77" s="2">
        <v>801.623673921125</v>
      </c>
      <c r="F77" s="2">
        <v>711.504347877063</v>
      </c>
      <c r="G77" s="2">
        <v>711.504347877063</v>
      </c>
      <c r="H77" s="2">
        <v>15.1454348094784</v>
      </c>
      <c r="I77" s="2">
        <v>15.1454348094784</v>
      </c>
      <c r="J77" s="2">
        <v>15.1454348094784</v>
      </c>
      <c r="K77" s="2">
        <v>15.1454348094784</v>
      </c>
      <c r="L77" s="2">
        <v>15.1454348094784</v>
      </c>
      <c r="M77" s="2">
        <v>15.1454348094784</v>
      </c>
      <c r="N77" s="2">
        <v>0.0</v>
      </c>
      <c r="O77" s="2">
        <v>0.0</v>
      </c>
      <c r="P77" s="2">
        <v>0.0</v>
      </c>
      <c r="Q77" s="2">
        <v>726.649782686541</v>
      </c>
    </row>
    <row r="78">
      <c r="A78" s="2">
        <v>76.0</v>
      </c>
      <c r="B78" s="5">
        <v>44265.0</v>
      </c>
      <c r="C78" s="2">
        <v>709.994953927885</v>
      </c>
      <c r="D78" s="2">
        <v>656.897905618769</v>
      </c>
      <c r="E78" s="2">
        <v>801.476031854608</v>
      </c>
      <c r="F78" s="2">
        <v>709.994953927885</v>
      </c>
      <c r="G78" s="2">
        <v>709.994953927885</v>
      </c>
      <c r="H78" s="2">
        <v>15.7802335347106</v>
      </c>
      <c r="I78" s="2">
        <v>15.7802335347106</v>
      </c>
      <c r="J78" s="2">
        <v>15.7802335347106</v>
      </c>
      <c r="K78" s="2">
        <v>15.7802335347106</v>
      </c>
      <c r="L78" s="2">
        <v>15.7802335347106</v>
      </c>
      <c r="M78" s="2">
        <v>15.7802335347106</v>
      </c>
      <c r="N78" s="2">
        <v>0.0</v>
      </c>
      <c r="O78" s="2">
        <v>0.0</v>
      </c>
      <c r="P78" s="2">
        <v>0.0</v>
      </c>
      <c r="Q78" s="2">
        <v>725.775187462596</v>
      </c>
    </row>
    <row r="79">
      <c r="A79" s="2">
        <v>77.0</v>
      </c>
      <c r="B79" s="5">
        <v>44266.0</v>
      </c>
      <c r="C79" s="2">
        <v>708.485559978708</v>
      </c>
      <c r="D79" s="2">
        <v>657.115032278845</v>
      </c>
      <c r="E79" s="2">
        <v>799.777565996552</v>
      </c>
      <c r="F79" s="2">
        <v>708.485559978708</v>
      </c>
      <c r="G79" s="2">
        <v>708.485559978708</v>
      </c>
      <c r="H79" s="2">
        <v>16.9565342714246</v>
      </c>
      <c r="I79" s="2">
        <v>16.9565342714246</v>
      </c>
      <c r="J79" s="2">
        <v>16.9565342714246</v>
      </c>
      <c r="K79" s="2">
        <v>16.9565342714246</v>
      </c>
      <c r="L79" s="2">
        <v>16.9565342714246</v>
      </c>
      <c r="M79" s="2">
        <v>16.9565342714246</v>
      </c>
      <c r="N79" s="2">
        <v>0.0</v>
      </c>
      <c r="O79" s="2">
        <v>0.0</v>
      </c>
      <c r="P79" s="2">
        <v>0.0</v>
      </c>
      <c r="Q79" s="2">
        <v>725.442094250132</v>
      </c>
    </row>
    <row r="80">
      <c r="A80" s="2">
        <v>78.0</v>
      </c>
      <c r="B80" s="5">
        <v>44267.0</v>
      </c>
      <c r="C80" s="2">
        <v>706.97616602953</v>
      </c>
      <c r="D80" s="2">
        <v>653.066773528962</v>
      </c>
      <c r="E80" s="2">
        <v>798.382605828417</v>
      </c>
      <c r="F80" s="2">
        <v>706.97616602953</v>
      </c>
      <c r="G80" s="2">
        <v>706.97616602953</v>
      </c>
      <c r="H80" s="2">
        <v>18.9159582367871</v>
      </c>
      <c r="I80" s="2">
        <v>18.9159582367871</v>
      </c>
      <c r="J80" s="2">
        <v>18.9159582367871</v>
      </c>
      <c r="K80" s="2">
        <v>18.9159582367871</v>
      </c>
      <c r="L80" s="2">
        <v>18.9159582367871</v>
      </c>
      <c r="M80" s="2">
        <v>18.9159582367871</v>
      </c>
      <c r="N80" s="2">
        <v>0.0</v>
      </c>
      <c r="O80" s="2">
        <v>0.0</v>
      </c>
      <c r="P80" s="2">
        <v>0.0</v>
      </c>
      <c r="Q80" s="2">
        <v>725.892124266317</v>
      </c>
    </row>
    <row r="81">
      <c r="A81" s="2">
        <v>79.0</v>
      </c>
      <c r="B81" s="5">
        <v>44270.0</v>
      </c>
      <c r="C81" s="2">
        <v>702.447984181997</v>
      </c>
      <c r="D81" s="2">
        <v>640.207367608234</v>
      </c>
      <c r="E81" s="2">
        <v>795.431771344596</v>
      </c>
      <c r="F81" s="2">
        <v>702.447984181997</v>
      </c>
      <c r="G81" s="2">
        <v>702.447984181997</v>
      </c>
      <c r="H81" s="2">
        <v>16.3560096021101</v>
      </c>
      <c r="I81" s="2">
        <v>16.3560096021101</v>
      </c>
      <c r="J81" s="2">
        <v>16.3560096021101</v>
      </c>
      <c r="K81" s="2">
        <v>16.3560096021101</v>
      </c>
      <c r="L81" s="2">
        <v>16.3560096021101</v>
      </c>
      <c r="M81" s="2">
        <v>16.3560096021101</v>
      </c>
      <c r="N81" s="2">
        <v>0.0</v>
      </c>
      <c r="O81" s="2">
        <v>0.0</v>
      </c>
      <c r="P81" s="2">
        <v>0.0</v>
      </c>
      <c r="Q81" s="2">
        <v>718.803993784107</v>
      </c>
    </row>
    <row r="82">
      <c r="A82" s="2">
        <v>80.0</v>
      </c>
      <c r="B82" s="5">
        <v>44271.0</v>
      </c>
      <c r="C82" s="2">
        <v>700.938590232819</v>
      </c>
      <c r="D82" s="2">
        <v>640.949778063285</v>
      </c>
      <c r="E82" s="2">
        <v>791.086977738455</v>
      </c>
      <c r="F82" s="2">
        <v>700.938590232819</v>
      </c>
      <c r="G82" s="2">
        <v>700.938590232819</v>
      </c>
      <c r="H82" s="2">
        <v>15.1454348094603</v>
      </c>
      <c r="I82" s="2">
        <v>15.1454348094603</v>
      </c>
      <c r="J82" s="2">
        <v>15.1454348094603</v>
      </c>
      <c r="K82" s="2">
        <v>15.1454348094603</v>
      </c>
      <c r="L82" s="2">
        <v>15.1454348094603</v>
      </c>
      <c r="M82" s="2">
        <v>15.1454348094603</v>
      </c>
      <c r="N82" s="2">
        <v>0.0</v>
      </c>
      <c r="O82" s="2">
        <v>0.0</v>
      </c>
      <c r="P82" s="2">
        <v>0.0</v>
      </c>
      <c r="Q82" s="2">
        <v>716.08402504228</v>
      </c>
    </row>
    <row r="83">
      <c r="A83" s="2">
        <v>81.0</v>
      </c>
      <c r="B83" s="5">
        <v>44272.0</v>
      </c>
      <c r="C83" s="2">
        <v>699.432710397824</v>
      </c>
      <c r="D83" s="2">
        <v>640.015336417645</v>
      </c>
      <c r="E83" s="2">
        <v>795.564770085694</v>
      </c>
      <c r="F83" s="2">
        <v>699.432710397824</v>
      </c>
      <c r="G83" s="2">
        <v>699.432710397824</v>
      </c>
      <c r="H83" s="2">
        <v>15.7802335347067</v>
      </c>
      <c r="I83" s="2">
        <v>15.7802335347067</v>
      </c>
      <c r="J83" s="2">
        <v>15.7802335347067</v>
      </c>
      <c r="K83" s="2">
        <v>15.7802335347067</v>
      </c>
      <c r="L83" s="2">
        <v>15.7802335347067</v>
      </c>
      <c r="M83" s="2">
        <v>15.7802335347067</v>
      </c>
      <c r="N83" s="2">
        <v>0.0</v>
      </c>
      <c r="O83" s="2">
        <v>0.0</v>
      </c>
      <c r="P83" s="2">
        <v>0.0</v>
      </c>
      <c r="Q83" s="2">
        <v>715.21294393253</v>
      </c>
    </row>
    <row r="84">
      <c r="A84" s="2">
        <v>82.0</v>
      </c>
      <c r="B84" s="5">
        <v>44273.0</v>
      </c>
      <c r="C84" s="2">
        <v>697.926830562828</v>
      </c>
      <c r="D84" s="2">
        <v>648.587043394181</v>
      </c>
      <c r="E84" s="2">
        <v>787.287555656835</v>
      </c>
      <c r="F84" s="2">
        <v>697.926830562828</v>
      </c>
      <c r="G84" s="2">
        <v>697.926830562828</v>
      </c>
      <c r="H84" s="2">
        <v>16.9565342714201</v>
      </c>
      <c r="I84" s="2">
        <v>16.9565342714201</v>
      </c>
      <c r="J84" s="2">
        <v>16.9565342714201</v>
      </c>
      <c r="K84" s="2">
        <v>16.9565342714201</v>
      </c>
      <c r="L84" s="2">
        <v>16.9565342714201</v>
      </c>
      <c r="M84" s="2">
        <v>16.9565342714201</v>
      </c>
      <c r="N84" s="2">
        <v>0.0</v>
      </c>
      <c r="O84" s="2">
        <v>0.0</v>
      </c>
      <c r="P84" s="2">
        <v>0.0</v>
      </c>
      <c r="Q84" s="2">
        <v>714.883364834248</v>
      </c>
    </row>
    <row r="85">
      <c r="A85" s="2">
        <v>83.0</v>
      </c>
      <c r="B85" s="5">
        <v>44274.0</v>
      </c>
      <c r="C85" s="2">
        <v>696.420950727833</v>
      </c>
      <c r="D85" s="2">
        <v>642.267847164457</v>
      </c>
      <c r="E85" s="2">
        <v>787.365892969304</v>
      </c>
      <c r="F85" s="2">
        <v>696.420950727833</v>
      </c>
      <c r="G85" s="2">
        <v>696.420950727833</v>
      </c>
      <c r="H85" s="2">
        <v>18.9159582367457</v>
      </c>
      <c r="I85" s="2">
        <v>18.9159582367457</v>
      </c>
      <c r="J85" s="2">
        <v>18.9159582367457</v>
      </c>
      <c r="K85" s="2">
        <v>18.9159582367457</v>
      </c>
      <c r="L85" s="2">
        <v>18.9159582367457</v>
      </c>
      <c r="M85" s="2">
        <v>18.9159582367457</v>
      </c>
      <c r="N85" s="2">
        <v>0.0</v>
      </c>
      <c r="O85" s="2">
        <v>0.0</v>
      </c>
      <c r="P85" s="2">
        <v>0.0</v>
      </c>
      <c r="Q85" s="2">
        <v>715.336908964578</v>
      </c>
    </row>
    <row r="86">
      <c r="A86" s="2">
        <v>84.0</v>
      </c>
      <c r="B86" s="5">
        <v>44277.0</v>
      </c>
      <c r="C86" s="2">
        <v>691.903311222846</v>
      </c>
      <c r="D86" s="2">
        <v>634.663572383914</v>
      </c>
      <c r="E86" s="2">
        <v>782.65959506306</v>
      </c>
      <c r="F86" s="2">
        <v>691.903311222846</v>
      </c>
      <c r="G86" s="2">
        <v>691.903311222846</v>
      </c>
      <c r="H86" s="2">
        <v>16.3560096019817</v>
      </c>
      <c r="I86" s="2">
        <v>16.3560096019817</v>
      </c>
      <c r="J86" s="2">
        <v>16.3560096019817</v>
      </c>
      <c r="K86" s="2">
        <v>16.3560096019817</v>
      </c>
      <c r="L86" s="2">
        <v>16.3560096019817</v>
      </c>
      <c r="M86" s="2">
        <v>16.3560096019817</v>
      </c>
      <c r="N86" s="2">
        <v>0.0</v>
      </c>
      <c r="O86" s="2">
        <v>0.0</v>
      </c>
      <c r="P86" s="2">
        <v>0.0</v>
      </c>
      <c r="Q86" s="2">
        <v>708.259320824827</v>
      </c>
    </row>
    <row r="87">
      <c r="A87" s="2">
        <v>85.0</v>
      </c>
      <c r="B87" s="5">
        <v>44278.0</v>
      </c>
      <c r="C87" s="2">
        <v>690.39743138785</v>
      </c>
      <c r="D87" s="2">
        <v>624.139970300535</v>
      </c>
      <c r="E87" s="2">
        <v>776.196900617517</v>
      </c>
      <c r="F87" s="2">
        <v>690.39743138785</v>
      </c>
      <c r="G87" s="2">
        <v>690.39743138785</v>
      </c>
      <c r="H87" s="2">
        <v>15.1454348094691</v>
      </c>
      <c r="I87" s="2">
        <v>15.1454348094691</v>
      </c>
      <c r="J87" s="2">
        <v>15.1454348094691</v>
      </c>
      <c r="K87" s="2">
        <v>15.1454348094691</v>
      </c>
      <c r="L87" s="2">
        <v>15.1454348094691</v>
      </c>
      <c r="M87" s="2">
        <v>15.1454348094691</v>
      </c>
      <c r="N87" s="2">
        <v>0.0</v>
      </c>
      <c r="O87" s="2">
        <v>0.0</v>
      </c>
      <c r="P87" s="2">
        <v>0.0</v>
      </c>
      <c r="Q87" s="2">
        <v>705.542866197319</v>
      </c>
    </row>
    <row r="88">
      <c r="A88" s="2">
        <v>86.0</v>
      </c>
      <c r="B88" s="5">
        <v>44279.0</v>
      </c>
      <c r="C88" s="2">
        <v>688.891551552854</v>
      </c>
      <c r="D88" s="2">
        <v>631.439044445395</v>
      </c>
      <c r="E88" s="2">
        <v>780.517113314594</v>
      </c>
      <c r="F88" s="2">
        <v>688.891551552854</v>
      </c>
      <c r="G88" s="2">
        <v>688.891551552854</v>
      </c>
      <c r="H88" s="2">
        <v>15.7802335347083</v>
      </c>
      <c r="I88" s="2">
        <v>15.7802335347083</v>
      </c>
      <c r="J88" s="2">
        <v>15.7802335347083</v>
      </c>
      <c r="K88" s="2">
        <v>15.7802335347083</v>
      </c>
      <c r="L88" s="2">
        <v>15.7802335347083</v>
      </c>
      <c r="M88" s="2">
        <v>15.7802335347083</v>
      </c>
      <c r="N88" s="2">
        <v>0.0</v>
      </c>
      <c r="O88" s="2">
        <v>0.0</v>
      </c>
      <c r="P88" s="2">
        <v>0.0</v>
      </c>
      <c r="Q88" s="2">
        <v>704.671785087563</v>
      </c>
    </row>
    <row r="89">
      <c r="A89" s="2">
        <v>87.0</v>
      </c>
      <c r="B89" s="5">
        <v>44280.0</v>
      </c>
      <c r="C89" s="2">
        <v>687.385671717859</v>
      </c>
      <c r="D89" s="2">
        <v>629.632139882343</v>
      </c>
      <c r="E89" s="2">
        <v>777.189538431994</v>
      </c>
      <c r="F89" s="2">
        <v>687.385671717859</v>
      </c>
      <c r="G89" s="2">
        <v>687.385671717859</v>
      </c>
      <c r="H89" s="2">
        <v>16.9565342714157</v>
      </c>
      <c r="I89" s="2">
        <v>16.9565342714157</v>
      </c>
      <c r="J89" s="2">
        <v>16.9565342714157</v>
      </c>
      <c r="K89" s="2">
        <v>16.9565342714157</v>
      </c>
      <c r="L89" s="2">
        <v>16.9565342714157</v>
      </c>
      <c r="M89" s="2">
        <v>16.9565342714157</v>
      </c>
      <c r="N89" s="2">
        <v>0.0</v>
      </c>
      <c r="O89" s="2">
        <v>0.0</v>
      </c>
      <c r="P89" s="2">
        <v>0.0</v>
      </c>
      <c r="Q89" s="2">
        <v>704.342205989275</v>
      </c>
    </row>
    <row r="90">
      <c r="A90" s="2">
        <v>88.0</v>
      </c>
      <c r="B90" s="5">
        <v>44281.0</v>
      </c>
      <c r="C90" s="2">
        <v>685.879791882863</v>
      </c>
      <c r="D90" s="2">
        <v>630.813451261096</v>
      </c>
      <c r="E90" s="2">
        <v>788.787905403397</v>
      </c>
      <c r="F90" s="2">
        <v>685.879791882863</v>
      </c>
      <c r="G90" s="2">
        <v>685.879791882863</v>
      </c>
      <c r="H90" s="2">
        <v>18.9159582367044</v>
      </c>
      <c r="I90" s="2">
        <v>18.9159582367044</v>
      </c>
      <c r="J90" s="2">
        <v>18.9159582367044</v>
      </c>
      <c r="K90" s="2">
        <v>18.9159582367044</v>
      </c>
      <c r="L90" s="2">
        <v>18.9159582367044</v>
      </c>
      <c r="M90" s="2">
        <v>18.9159582367044</v>
      </c>
      <c r="N90" s="2">
        <v>0.0</v>
      </c>
      <c r="O90" s="2">
        <v>0.0</v>
      </c>
      <c r="P90" s="2">
        <v>0.0</v>
      </c>
      <c r="Q90" s="2">
        <v>704.795750119568</v>
      </c>
    </row>
    <row r="91">
      <c r="A91" s="2">
        <v>89.0</v>
      </c>
      <c r="B91" s="5">
        <v>44284.0</v>
      </c>
      <c r="C91" s="2">
        <v>681.864045384056</v>
      </c>
      <c r="D91" s="2">
        <v>625.156804102522</v>
      </c>
      <c r="E91" s="2">
        <v>766.595024575087</v>
      </c>
      <c r="F91" s="2">
        <v>681.864045384056</v>
      </c>
      <c r="G91" s="2">
        <v>681.864045384056</v>
      </c>
      <c r="H91" s="2">
        <v>16.3560096019769</v>
      </c>
      <c r="I91" s="2">
        <v>16.3560096019769</v>
      </c>
      <c r="J91" s="2">
        <v>16.3560096019769</v>
      </c>
      <c r="K91" s="2">
        <v>16.3560096019769</v>
      </c>
      <c r="L91" s="2">
        <v>16.3560096019769</v>
      </c>
      <c r="M91" s="2">
        <v>16.3560096019769</v>
      </c>
      <c r="N91" s="2">
        <v>0.0</v>
      </c>
      <c r="O91" s="2">
        <v>0.0</v>
      </c>
      <c r="P91" s="2">
        <v>0.0</v>
      </c>
      <c r="Q91" s="2">
        <v>698.220054986033</v>
      </c>
    </row>
    <row r="92">
      <c r="A92" s="2">
        <v>90.0</v>
      </c>
      <c r="B92" s="5">
        <v>44285.0</v>
      </c>
      <c r="C92" s="2">
        <v>680.525463217787</v>
      </c>
      <c r="D92" s="2">
        <v>622.12310799405</v>
      </c>
      <c r="E92" s="2">
        <v>775.684678020513</v>
      </c>
      <c r="F92" s="2">
        <v>680.525463217787</v>
      </c>
      <c r="G92" s="2">
        <v>680.525463217787</v>
      </c>
      <c r="H92" s="2">
        <v>15.145434809424</v>
      </c>
      <c r="I92" s="2">
        <v>15.145434809424</v>
      </c>
      <c r="J92" s="2">
        <v>15.145434809424</v>
      </c>
      <c r="K92" s="2">
        <v>15.145434809424</v>
      </c>
      <c r="L92" s="2">
        <v>15.145434809424</v>
      </c>
      <c r="M92" s="2">
        <v>15.145434809424</v>
      </c>
      <c r="N92" s="2">
        <v>0.0</v>
      </c>
      <c r="O92" s="2">
        <v>0.0</v>
      </c>
      <c r="P92" s="2">
        <v>0.0</v>
      </c>
      <c r="Q92" s="2">
        <v>695.670898027211</v>
      </c>
    </row>
    <row r="93">
      <c r="A93" s="2">
        <v>91.0</v>
      </c>
      <c r="B93" s="5">
        <v>44286.0</v>
      </c>
      <c r="C93" s="2">
        <v>679.186881051518</v>
      </c>
      <c r="D93" s="2">
        <v>621.738364291627</v>
      </c>
      <c r="E93" s="2">
        <v>772.311616221456</v>
      </c>
      <c r="F93" s="2">
        <v>679.186881051518</v>
      </c>
      <c r="G93" s="2">
        <v>679.186881051518</v>
      </c>
      <c r="H93" s="2">
        <v>15.7802335347073</v>
      </c>
      <c r="I93" s="2">
        <v>15.7802335347073</v>
      </c>
      <c r="J93" s="2">
        <v>15.7802335347073</v>
      </c>
      <c r="K93" s="2">
        <v>15.7802335347073</v>
      </c>
      <c r="L93" s="2">
        <v>15.7802335347073</v>
      </c>
      <c r="M93" s="2">
        <v>15.7802335347073</v>
      </c>
      <c r="N93" s="2">
        <v>0.0</v>
      </c>
      <c r="O93" s="2">
        <v>0.0</v>
      </c>
      <c r="P93" s="2">
        <v>0.0</v>
      </c>
      <c r="Q93" s="2">
        <v>694.967114586225</v>
      </c>
    </row>
    <row r="94">
      <c r="A94" s="2">
        <v>92.0</v>
      </c>
      <c r="B94" s="5">
        <v>44287.0</v>
      </c>
      <c r="C94" s="2">
        <v>677.848298885248</v>
      </c>
      <c r="D94" s="2">
        <v>620.659715388759</v>
      </c>
      <c r="E94" s="2">
        <v>763.605583367541</v>
      </c>
      <c r="F94" s="2">
        <v>677.848298885248</v>
      </c>
      <c r="G94" s="2">
        <v>677.848298885248</v>
      </c>
      <c r="H94" s="2">
        <v>16.956534271456</v>
      </c>
      <c r="I94" s="2">
        <v>16.956534271456</v>
      </c>
      <c r="J94" s="2">
        <v>16.956534271456</v>
      </c>
      <c r="K94" s="2">
        <v>16.956534271456</v>
      </c>
      <c r="L94" s="2">
        <v>16.956534271456</v>
      </c>
      <c r="M94" s="2">
        <v>16.956534271456</v>
      </c>
      <c r="N94" s="2">
        <v>0.0</v>
      </c>
      <c r="O94" s="2">
        <v>0.0</v>
      </c>
      <c r="P94" s="2">
        <v>0.0</v>
      </c>
      <c r="Q94" s="2">
        <v>694.804833156704</v>
      </c>
    </row>
    <row r="95">
      <c r="A95" s="2">
        <v>93.0</v>
      </c>
      <c r="B95" s="5">
        <v>44291.0</v>
      </c>
      <c r="C95" s="2">
        <v>672.493970220172</v>
      </c>
      <c r="D95" s="2">
        <v>614.443929583986</v>
      </c>
      <c r="E95" s="2">
        <v>757.289326326505</v>
      </c>
      <c r="F95" s="2">
        <v>672.493970220172</v>
      </c>
      <c r="G95" s="2">
        <v>672.493970220172</v>
      </c>
      <c r="H95" s="2">
        <v>16.3560096020643</v>
      </c>
      <c r="I95" s="2">
        <v>16.3560096020643</v>
      </c>
      <c r="J95" s="2">
        <v>16.3560096020643</v>
      </c>
      <c r="K95" s="2">
        <v>16.3560096020643</v>
      </c>
      <c r="L95" s="2">
        <v>16.3560096020643</v>
      </c>
      <c r="M95" s="2">
        <v>16.3560096020643</v>
      </c>
      <c r="N95" s="2">
        <v>0.0</v>
      </c>
      <c r="O95" s="2">
        <v>0.0</v>
      </c>
      <c r="P95" s="2">
        <v>0.0</v>
      </c>
      <c r="Q95" s="2">
        <v>688.849979822236</v>
      </c>
    </row>
    <row r="96">
      <c r="A96" s="2">
        <v>94.0</v>
      </c>
      <c r="B96" s="5">
        <v>44292.0</v>
      </c>
      <c r="C96" s="2">
        <v>671.155388053903</v>
      </c>
      <c r="D96" s="2">
        <v>615.763823916611</v>
      </c>
      <c r="E96" s="2">
        <v>761.631541160196</v>
      </c>
      <c r="F96" s="2">
        <v>671.155388053903</v>
      </c>
      <c r="G96" s="2">
        <v>671.155388053903</v>
      </c>
      <c r="H96" s="2">
        <v>15.1454348094328</v>
      </c>
      <c r="I96" s="2">
        <v>15.1454348094328</v>
      </c>
      <c r="J96" s="2">
        <v>15.1454348094328</v>
      </c>
      <c r="K96" s="2">
        <v>15.1454348094328</v>
      </c>
      <c r="L96" s="2">
        <v>15.1454348094328</v>
      </c>
      <c r="M96" s="2">
        <v>15.1454348094328</v>
      </c>
      <c r="N96" s="2">
        <v>0.0</v>
      </c>
      <c r="O96" s="2">
        <v>0.0</v>
      </c>
      <c r="P96" s="2">
        <v>0.0</v>
      </c>
      <c r="Q96" s="2">
        <v>686.300822863335</v>
      </c>
    </row>
    <row r="97">
      <c r="A97" s="2">
        <v>95.0</v>
      </c>
      <c r="B97" s="5">
        <v>44293.0</v>
      </c>
      <c r="C97" s="2">
        <v>669.816805887633</v>
      </c>
      <c r="D97" s="2">
        <v>607.590806995045</v>
      </c>
      <c r="E97" s="2">
        <v>758.683440481533</v>
      </c>
      <c r="F97" s="2">
        <v>669.816805887633</v>
      </c>
      <c r="G97" s="2">
        <v>669.816805887633</v>
      </c>
      <c r="H97" s="2">
        <v>15.7802335347089</v>
      </c>
      <c r="I97" s="2">
        <v>15.7802335347089</v>
      </c>
      <c r="J97" s="2">
        <v>15.7802335347089</v>
      </c>
      <c r="K97" s="2">
        <v>15.7802335347089</v>
      </c>
      <c r="L97" s="2">
        <v>15.7802335347089</v>
      </c>
      <c r="M97" s="2">
        <v>15.7802335347089</v>
      </c>
      <c r="N97" s="2">
        <v>0.0</v>
      </c>
      <c r="O97" s="2">
        <v>0.0</v>
      </c>
      <c r="P97" s="2">
        <v>0.0</v>
      </c>
      <c r="Q97" s="2">
        <v>685.597039422342</v>
      </c>
    </row>
    <row r="98">
      <c r="A98" s="2">
        <v>96.0</v>
      </c>
      <c r="B98" s="5">
        <v>44294.0</v>
      </c>
      <c r="C98" s="2">
        <v>668.478223721364</v>
      </c>
      <c r="D98" s="2">
        <v>609.104732852303</v>
      </c>
      <c r="E98" s="2">
        <v>765.24616943165</v>
      </c>
      <c r="F98" s="2">
        <v>668.478223721364</v>
      </c>
      <c r="G98" s="2">
        <v>668.478223721364</v>
      </c>
      <c r="H98" s="2">
        <v>16.9565342713809</v>
      </c>
      <c r="I98" s="2">
        <v>16.9565342713809</v>
      </c>
      <c r="J98" s="2">
        <v>16.9565342713809</v>
      </c>
      <c r="K98" s="2">
        <v>16.9565342713809</v>
      </c>
      <c r="L98" s="2">
        <v>16.9565342713809</v>
      </c>
      <c r="M98" s="2">
        <v>16.9565342713809</v>
      </c>
      <c r="N98" s="2">
        <v>0.0</v>
      </c>
      <c r="O98" s="2">
        <v>0.0</v>
      </c>
      <c r="P98" s="2">
        <v>0.0</v>
      </c>
      <c r="Q98" s="2">
        <v>685.434757992745</v>
      </c>
    </row>
    <row r="99">
      <c r="A99" s="2">
        <v>97.0</v>
      </c>
      <c r="B99" s="5">
        <v>44295.0</v>
      </c>
      <c r="C99" s="2">
        <v>667.13964161386</v>
      </c>
      <c r="D99" s="2">
        <v>607.48775269475</v>
      </c>
      <c r="E99" s="2">
        <v>763.536624544761</v>
      </c>
      <c r="F99" s="2">
        <v>667.13964161386</v>
      </c>
      <c r="G99" s="2">
        <v>667.13964161386</v>
      </c>
      <c r="H99" s="2">
        <v>18.9159582368386</v>
      </c>
      <c r="I99" s="2">
        <v>18.9159582368386</v>
      </c>
      <c r="J99" s="2">
        <v>18.9159582368386</v>
      </c>
      <c r="K99" s="2">
        <v>18.9159582368386</v>
      </c>
      <c r="L99" s="2">
        <v>18.9159582368386</v>
      </c>
      <c r="M99" s="2">
        <v>18.9159582368386</v>
      </c>
      <c r="N99" s="2">
        <v>0.0</v>
      </c>
      <c r="O99" s="2">
        <v>0.0</v>
      </c>
      <c r="P99" s="2">
        <v>0.0</v>
      </c>
      <c r="Q99" s="2">
        <v>686.055599850699</v>
      </c>
    </row>
    <row r="100">
      <c r="A100" s="2">
        <v>98.0</v>
      </c>
      <c r="B100" s="5">
        <v>44298.0</v>
      </c>
      <c r="C100" s="2">
        <v>663.123895291348</v>
      </c>
      <c r="D100" s="2">
        <v>609.027195310796</v>
      </c>
      <c r="E100" s="2">
        <v>755.388151660886</v>
      </c>
      <c r="F100" s="2">
        <v>663.123895291348</v>
      </c>
      <c r="G100" s="2">
        <v>663.123895291348</v>
      </c>
      <c r="H100" s="2">
        <v>16.3560096020595</v>
      </c>
      <c r="I100" s="2">
        <v>16.3560096020595</v>
      </c>
      <c r="J100" s="2">
        <v>16.3560096020595</v>
      </c>
      <c r="K100" s="2">
        <v>16.3560096020595</v>
      </c>
      <c r="L100" s="2">
        <v>16.3560096020595</v>
      </c>
      <c r="M100" s="2">
        <v>16.3560096020595</v>
      </c>
      <c r="N100" s="2">
        <v>0.0</v>
      </c>
      <c r="O100" s="2">
        <v>0.0</v>
      </c>
      <c r="P100" s="2">
        <v>0.0</v>
      </c>
      <c r="Q100" s="2">
        <v>679.479904893408</v>
      </c>
    </row>
    <row r="101">
      <c r="A101" s="2">
        <v>99.0</v>
      </c>
      <c r="B101" s="5">
        <v>44299.0</v>
      </c>
      <c r="C101" s="2">
        <v>661.785313183844</v>
      </c>
      <c r="D101" s="2">
        <v>602.348690964246</v>
      </c>
      <c r="E101" s="2">
        <v>750.7696459585</v>
      </c>
      <c r="F101" s="2">
        <v>661.785313183844</v>
      </c>
      <c r="G101" s="2">
        <v>661.785313183844</v>
      </c>
      <c r="H101" s="2">
        <v>15.1454348094808</v>
      </c>
      <c r="I101" s="2">
        <v>15.1454348094808</v>
      </c>
      <c r="J101" s="2">
        <v>15.1454348094808</v>
      </c>
      <c r="K101" s="2">
        <v>15.1454348094808</v>
      </c>
      <c r="L101" s="2">
        <v>15.1454348094808</v>
      </c>
      <c r="M101" s="2">
        <v>15.1454348094808</v>
      </c>
      <c r="N101" s="2">
        <v>0.0</v>
      </c>
      <c r="O101" s="2">
        <v>0.0</v>
      </c>
      <c r="P101" s="2">
        <v>0.0</v>
      </c>
      <c r="Q101" s="2">
        <v>676.930747993325</v>
      </c>
    </row>
    <row r="102">
      <c r="A102" s="2">
        <v>100.0</v>
      </c>
      <c r="B102" s="5">
        <v>44300.0</v>
      </c>
      <c r="C102" s="2">
        <v>660.44673107634</v>
      </c>
      <c r="D102" s="2">
        <v>607.165390254866</v>
      </c>
      <c r="E102" s="2">
        <v>751.861607209597</v>
      </c>
      <c r="F102" s="2">
        <v>660.44673107634</v>
      </c>
      <c r="G102" s="2">
        <v>660.44673107634</v>
      </c>
      <c r="H102" s="2">
        <v>15.7802335347104</v>
      </c>
      <c r="I102" s="2">
        <v>15.7802335347104</v>
      </c>
      <c r="J102" s="2">
        <v>15.7802335347104</v>
      </c>
      <c r="K102" s="2">
        <v>15.7802335347104</v>
      </c>
      <c r="L102" s="2">
        <v>15.7802335347104</v>
      </c>
      <c r="M102" s="2">
        <v>15.7802335347104</v>
      </c>
      <c r="N102" s="2">
        <v>0.0</v>
      </c>
      <c r="O102" s="2">
        <v>0.0</v>
      </c>
      <c r="P102" s="2">
        <v>0.0</v>
      </c>
      <c r="Q102" s="2">
        <v>676.226964611051</v>
      </c>
    </row>
    <row r="103">
      <c r="A103" s="2">
        <v>101.0</v>
      </c>
      <c r="B103" s="5">
        <v>44301.0</v>
      </c>
      <c r="C103" s="2">
        <v>659.108148968836</v>
      </c>
      <c r="D103" s="2">
        <v>606.227853943065</v>
      </c>
      <c r="E103" s="2">
        <v>750.524292993436</v>
      </c>
      <c r="F103" s="2">
        <v>659.108148968836</v>
      </c>
      <c r="G103" s="2">
        <v>659.108148968836</v>
      </c>
      <c r="H103" s="2">
        <v>16.9565342713988</v>
      </c>
      <c r="I103" s="2">
        <v>16.9565342713988</v>
      </c>
      <c r="J103" s="2">
        <v>16.9565342713988</v>
      </c>
      <c r="K103" s="2">
        <v>16.9565342713988</v>
      </c>
      <c r="L103" s="2">
        <v>16.9565342713988</v>
      </c>
      <c r="M103" s="2">
        <v>16.9565342713988</v>
      </c>
      <c r="N103" s="2">
        <v>0.0</v>
      </c>
      <c r="O103" s="2">
        <v>0.0</v>
      </c>
      <c r="P103" s="2">
        <v>0.0</v>
      </c>
      <c r="Q103" s="2">
        <v>676.064683240235</v>
      </c>
    </row>
    <row r="104">
      <c r="A104" s="2">
        <v>102.0</v>
      </c>
      <c r="B104" s="5">
        <v>44302.0</v>
      </c>
      <c r="C104" s="2">
        <v>657.769566861332</v>
      </c>
      <c r="D104" s="2">
        <v>601.477575457498</v>
      </c>
      <c r="E104" s="2">
        <v>752.021847475406</v>
      </c>
      <c r="F104" s="2">
        <v>657.769566861332</v>
      </c>
      <c r="G104" s="2">
        <v>657.769566861332</v>
      </c>
      <c r="H104" s="2">
        <v>18.9159582367543</v>
      </c>
      <c r="I104" s="2">
        <v>18.9159582367543</v>
      </c>
      <c r="J104" s="2">
        <v>18.9159582367543</v>
      </c>
      <c r="K104" s="2">
        <v>18.9159582367543</v>
      </c>
      <c r="L104" s="2">
        <v>18.9159582367543</v>
      </c>
      <c r="M104" s="2">
        <v>18.9159582367543</v>
      </c>
      <c r="N104" s="2">
        <v>0.0</v>
      </c>
      <c r="O104" s="2">
        <v>0.0</v>
      </c>
      <c r="P104" s="2">
        <v>0.0</v>
      </c>
      <c r="Q104" s="2">
        <v>676.685525098087</v>
      </c>
    </row>
    <row r="105">
      <c r="A105" s="2">
        <v>103.0</v>
      </c>
      <c r="B105" s="5">
        <v>44305.0</v>
      </c>
      <c r="C105" s="2">
        <v>653.75382053882</v>
      </c>
      <c r="D105" s="2">
        <v>596.152191890629</v>
      </c>
      <c r="E105" s="2">
        <v>746.913236099907</v>
      </c>
      <c r="F105" s="2">
        <v>653.75382053882</v>
      </c>
      <c r="G105" s="2">
        <v>653.75382053882</v>
      </c>
      <c r="H105" s="2">
        <v>16.3560096020548</v>
      </c>
      <c r="I105" s="2">
        <v>16.3560096020548</v>
      </c>
      <c r="J105" s="2">
        <v>16.3560096020548</v>
      </c>
      <c r="K105" s="2">
        <v>16.3560096020548</v>
      </c>
      <c r="L105" s="2">
        <v>16.3560096020548</v>
      </c>
      <c r="M105" s="2">
        <v>16.3560096020548</v>
      </c>
      <c r="N105" s="2">
        <v>0.0</v>
      </c>
      <c r="O105" s="2">
        <v>0.0</v>
      </c>
      <c r="P105" s="2">
        <v>0.0</v>
      </c>
      <c r="Q105" s="2">
        <v>670.109830140875</v>
      </c>
    </row>
    <row r="106">
      <c r="A106" s="2">
        <v>104.0</v>
      </c>
      <c r="B106" s="5">
        <v>44306.0</v>
      </c>
      <c r="C106" s="2">
        <v>652.415238431316</v>
      </c>
      <c r="D106" s="2">
        <v>588.352854991638</v>
      </c>
      <c r="E106" s="2">
        <v>741.383212698999</v>
      </c>
      <c r="F106" s="2">
        <v>652.415238431316</v>
      </c>
      <c r="G106" s="2">
        <v>652.415238431316</v>
      </c>
      <c r="H106" s="2">
        <v>15.1454348094627</v>
      </c>
      <c r="I106" s="2">
        <v>15.1454348094627</v>
      </c>
      <c r="J106" s="2">
        <v>15.1454348094627</v>
      </c>
      <c r="K106" s="2">
        <v>15.1454348094627</v>
      </c>
      <c r="L106" s="2">
        <v>15.1454348094627</v>
      </c>
      <c r="M106" s="2">
        <v>15.1454348094627</v>
      </c>
      <c r="N106" s="2">
        <v>0.0</v>
      </c>
      <c r="O106" s="2">
        <v>0.0</v>
      </c>
      <c r="P106" s="2">
        <v>0.0</v>
      </c>
      <c r="Q106" s="2">
        <v>667.560673240779</v>
      </c>
    </row>
    <row r="107">
      <c r="A107" s="2">
        <v>105.0</v>
      </c>
      <c r="B107" s="5">
        <v>44307.0</v>
      </c>
      <c r="C107" s="2">
        <v>651.076656333657</v>
      </c>
      <c r="D107" s="2">
        <v>594.434610459819</v>
      </c>
      <c r="E107" s="2">
        <v>742.534675330647</v>
      </c>
      <c r="F107" s="2">
        <v>651.076656333657</v>
      </c>
      <c r="G107" s="2">
        <v>651.076656333657</v>
      </c>
      <c r="H107" s="2">
        <v>15.780233534712</v>
      </c>
      <c r="I107" s="2">
        <v>15.780233534712</v>
      </c>
      <c r="J107" s="2">
        <v>15.780233534712</v>
      </c>
      <c r="K107" s="2">
        <v>15.780233534712</v>
      </c>
      <c r="L107" s="2">
        <v>15.780233534712</v>
      </c>
      <c r="M107" s="2">
        <v>15.780233534712</v>
      </c>
      <c r="N107" s="2">
        <v>0.0</v>
      </c>
      <c r="O107" s="2">
        <v>0.0</v>
      </c>
      <c r="P107" s="2">
        <v>0.0</v>
      </c>
      <c r="Q107" s="2">
        <v>666.856889868369</v>
      </c>
    </row>
    <row r="108">
      <c r="A108" s="2">
        <v>106.0</v>
      </c>
      <c r="B108" s="5">
        <v>44308.0</v>
      </c>
      <c r="C108" s="2">
        <v>649.738074235997</v>
      </c>
      <c r="D108" s="2">
        <v>597.147070808635</v>
      </c>
      <c r="E108" s="2">
        <v>739.226774708062</v>
      </c>
      <c r="F108" s="2">
        <v>649.738074235997</v>
      </c>
      <c r="G108" s="2">
        <v>649.738074235997</v>
      </c>
      <c r="H108" s="2">
        <v>16.9565342714167</v>
      </c>
      <c r="I108" s="2">
        <v>16.9565342714167</v>
      </c>
      <c r="J108" s="2">
        <v>16.9565342714167</v>
      </c>
      <c r="K108" s="2">
        <v>16.9565342714167</v>
      </c>
      <c r="L108" s="2">
        <v>16.9565342714167</v>
      </c>
      <c r="M108" s="2">
        <v>16.9565342714167</v>
      </c>
      <c r="N108" s="2">
        <v>0.0</v>
      </c>
      <c r="O108" s="2">
        <v>0.0</v>
      </c>
      <c r="P108" s="2">
        <v>0.0</v>
      </c>
      <c r="Q108" s="2">
        <v>666.694608507414</v>
      </c>
    </row>
    <row r="109">
      <c r="A109" s="2">
        <v>107.0</v>
      </c>
      <c r="B109" s="5">
        <v>44309.0</v>
      </c>
      <c r="C109" s="2">
        <v>648.399492138338</v>
      </c>
      <c r="D109" s="2">
        <v>595.501038930903</v>
      </c>
      <c r="E109" s="2">
        <v>738.65729170647</v>
      </c>
      <c r="F109" s="2">
        <v>648.399492138338</v>
      </c>
      <c r="G109" s="2">
        <v>648.399492138338</v>
      </c>
      <c r="H109" s="2">
        <v>18.9159582367558</v>
      </c>
      <c r="I109" s="2">
        <v>18.9159582367558</v>
      </c>
      <c r="J109" s="2">
        <v>18.9159582367558</v>
      </c>
      <c r="K109" s="2">
        <v>18.9159582367558</v>
      </c>
      <c r="L109" s="2">
        <v>18.9159582367558</v>
      </c>
      <c r="M109" s="2">
        <v>18.9159582367558</v>
      </c>
      <c r="N109" s="2">
        <v>0.0</v>
      </c>
      <c r="O109" s="2">
        <v>0.0</v>
      </c>
      <c r="P109" s="2">
        <v>0.0</v>
      </c>
      <c r="Q109" s="2">
        <v>667.315450375093</v>
      </c>
    </row>
    <row r="110">
      <c r="A110" s="2">
        <v>108.0</v>
      </c>
      <c r="B110" s="5">
        <v>44312.0</v>
      </c>
      <c r="C110" s="2">
        <v>644.383745845359</v>
      </c>
      <c r="D110" s="2">
        <v>583.826442264042</v>
      </c>
      <c r="E110" s="2">
        <v>736.726160446329</v>
      </c>
      <c r="F110" s="2">
        <v>644.383745845359</v>
      </c>
      <c r="G110" s="2">
        <v>644.383745845359</v>
      </c>
      <c r="H110" s="2">
        <v>16.3560096020961</v>
      </c>
      <c r="I110" s="2">
        <v>16.3560096020961</v>
      </c>
      <c r="J110" s="2">
        <v>16.3560096020961</v>
      </c>
      <c r="K110" s="2">
        <v>16.3560096020961</v>
      </c>
      <c r="L110" s="2">
        <v>16.3560096020961</v>
      </c>
      <c r="M110" s="2">
        <v>16.3560096020961</v>
      </c>
      <c r="N110" s="2">
        <v>0.0</v>
      </c>
      <c r="O110" s="2">
        <v>0.0</v>
      </c>
      <c r="P110" s="2">
        <v>0.0</v>
      </c>
      <c r="Q110" s="2">
        <v>660.739755447455</v>
      </c>
    </row>
    <row r="111">
      <c r="A111" s="2">
        <v>109.0</v>
      </c>
      <c r="B111" s="5">
        <v>44313.0</v>
      </c>
      <c r="C111" s="2">
        <v>643.0451637477</v>
      </c>
      <c r="D111" s="2">
        <v>586.223616004798</v>
      </c>
      <c r="E111" s="2">
        <v>733.483608281009</v>
      </c>
      <c r="F111" s="2">
        <v>643.0451637477</v>
      </c>
      <c r="G111" s="2">
        <v>643.0451637477</v>
      </c>
      <c r="H111" s="2">
        <v>15.1454348094445</v>
      </c>
      <c r="I111" s="2">
        <v>15.1454348094445</v>
      </c>
      <c r="J111" s="2">
        <v>15.1454348094445</v>
      </c>
      <c r="K111" s="2">
        <v>15.1454348094445</v>
      </c>
      <c r="L111" s="2">
        <v>15.1454348094445</v>
      </c>
      <c r="M111" s="2">
        <v>15.1454348094445</v>
      </c>
      <c r="N111" s="2">
        <v>0.0</v>
      </c>
      <c r="O111" s="2">
        <v>0.0</v>
      </c>
      <c r="P111" s="2">
        <v>0.0</v>
      </c>
      <c r="Q111" s="2">
        <v>658.190598557144</v>
      </c>
    </row>
    <row r="112">
      <c r="A112" s="2">
        <v>110.0</v>
      </c>
      <c r="B112" s="5">
        <v>44314.0</v>
      </c>
      <c r="C112" s="2">
        <v>641.70658165004</v>
      </c>
      <c r="D112" s="2">
        <v>583.634517142698</v>
      </c>
      <c r="E112" s="2">
        <v>731.119119365053</v>
      </c>
      <c r="F112" s="2">
        <v>641.70658165004</v>
      </c>
      <c r="G112" s="2">
        <v>641.70658165004</v>
      </c>
      <c r="H112" s="2">
        <v>15.780233534711</v>
      </c>
      <c r="I112" s="2">
        <v>15.780233534711</v>
      </c>
      <c r="J112" s="2">
        <v>15.780233534711</v>
      </c>
      <c r="K112" s="2">
        <v>15.780233534711</v>
      </c>
      <c r="L112" s="2">
        <v>15.780233534711</v>
      </c>
      <c r="M112" s="2">
        <v>15.780233534711</v>
      </c>
      <c r="N112" s="2">
        <v>0.0</v>
      </c>
      <c r="O112" s="2">
        <v>0.0</v>
      </c>
      <c r="P112" s="2">
        <v>0.0</v>
      </c>
      <c r="Q112" s="2">
        <v>657.486815184751</v>
      </c>
    </row>
    <row r="113">
      <c r="A113" s="2">
        <v>111.0</v>
      </c>
      <c r="B113" s="5">
        <v>44315.0</v>
      </c>
      <c r="C113" s="2">
        <v>640.36799955238</v>
      </c>
      <c r="D113" s="2">
        <v>586.612630394213</v>
      </c>
      <c r="E113" s="2">
        <v>727.459227050563</v>
      </c>
      <c r="F113" s="2">
        <v>640.36799955238</v>
      </c>
      <c r="G113" s="2">
        <v>640.36799955238</v>
      </c>
      <c r="H113" s="2">
        <v>16.956534271364</v>
      </c>
      <c r="I113" s="2">
        <v>16.956534271364</v>
      </c>
      <c r="J113" s="2">
        <v>16.956534271364</v>
      </c>
      <c r="K113" s="2">
        <v>16.956534271364</v>
      </c>
      <c r="L113" s="2">
        <v>16.956534271364</v>
      </c>
      <c r="M113" s="2">
        <v>16.956534271364</v>
      </c>
      <c r="N113" s="2">
        <v>0.0</v>
      </c>
      <c r="O113" s="2">
        <v>0.0</v>
      </c>
      <c r="P113" s="2">
        <v>0.0</v>
      </c>
      <c r="Q113" s="2">
        <v>657.324533823744</v>
      </c>
    </row>
    <row r="114">
      <c r="A114" s="2">
        <v>112.0</v>
      </c>
      <c r="B114" s="5">
        <v>44316.0</v>
      </c>
      <c r="C114" s="2">
        <v>639.029417454721</v>
      </c>
      <c r="D114" s="2">
        <v>580.931842881069</v>
      </c>
      <c r="E114" s="2">
        <v>729.203797417905</v>
      </c>
      <c r="F114" s="2">
        <v>639.029417454721</v>
      </c>
      <c r="G114" s="2">
        <v>639.029417454721</v>
      </c>
      <c r="H114" s="2">
        <v>18.9159582367574</v>
      </c>
      <c r="I114" s="2">
        <v>18.9159582367574</v>
      </c>
      <c r="J114" s="2">
        <v>18.9159582367574</v>
      </c>
      <c r="K114" s="2">
        <v>18.9159582367574</v>
      </c>
      <c r="L114" s="2">
        <v>18.9159582367574</v>
      </c>
      <c r="M114" s="2">
        <v>18.9159582367574</v>
      </c>
      <c r="N114" s="2">
        <v>0.0</v>
      </c>
      <c r="O114" s="2">
        <v>0.0</v>
      </c>
      <c r="P114" s="2">
        <v>0.0</v>
      </c>
      <c r="Q114" s="2">
        <v>657.945375691478</v>
      </c>
    </row>
    <row r="115">
      <c r="A115" s="2">
        <v>113.0</v>
      </c>
      <c r="B115" s="5">
        <v>44319.0</v>
      </c>
      <c r="C115" s="2">
        <v>635.013671550415</v>
      </c>
      <c r="D115" s="2">
        <v>581.959278604055</v>
      </c>
      <c r="E115" s="2">
        <v>726.894126441452</v>
      </c>
      <c r="F115" s="2">
        <v>635.013671550415</v>
      </c>
      <c r="G115" s="2">
        <v>635.013671550415</v>
      </c>
      <c r="H115" s="2">
        <v>16.3560096021374</v>
      </c>
      <c r="I115" s="2">
        <v>16.3560096021374</v>
      </c>
      <c r="J115" s="2">
        <v>16.3560096021374</v>
      </c>
      <c r="K115" s="2">
        <v>16.3560096021374</v>
      </c>
      <c r="L115" s="2">
        <v>16.3560096021374</v>
      </c>
      <c r="M115" s="2">
        <v>16.3560096021374</v>
      </c>
      <c r="N115" s="2">
        <v>0.0</v>
      </c>
      <c r="O115" s="2">
        <v>0.0</v>
      </c>
      <c r="P115" s="2">
        <v>0.0</v>
      </c>
      <c r="Q115" s="2">
        <v>651.369681152552</v>
      </c>
    </row>
    <row r="116">
      <c r="A116" s="2">
        <v>114.0</v>
      </c>
      <c r="B116" s="5">
        <v>44320.0</v>
      </c>
      <c r="C116" s="2">
        <v>633.675089582313</v>
      </c>
      <c r="D116" s="2">
        <v>570.118905974486</v>
      </c>
      <c r="E116" s="2">
        <v>727.325259716811</v>
      </c>
      <c r="F116" s="2">
        <v>633.675089582313</v>
      </c>
      <c r="G116" s="2">
        <v>633.675089582313</v>
      </c>
      <c r="H116" s="2">
        <v>15.1454348094533</v>
      </c>
      <c r="I116" s="2">
        <v>15.1454348094533</v>
      </c>
      <c r="J116" s="2">
        <v>15.1454348094533</v>
      </c>
      <c r="K116" s="2">
        <v>15.1454348094533</v>
      </c>
      <c r="L116" s="2">
        <v>15.1454348094533</v>
      </c>
      <c r="M116" s="2">
        <v>15.1454348094533</v>
      </c>
      <c r="N116" s="2">
        <v>0.0</v>
      </c>
      <c r="O116" s="2">
        <v>0.0</v>
      </c>
      <c r="P116" s="2">
        <v>0.0</v>
      </c>
      <c r="Q116" s="2">
        <v>648.820524391766</v>
      </c>
    </row>
    <row r="117">
      <c r="A117" s="2">
        <v>115.0</v>
      </c>
      <c r="B117" s="5">
        <v>44321.0</v>
      </c>
      <c r="C117" s="2">
        <v>632.336507614211</v>
      </c>
      <c r="D117" s="2">
        <v>575.908610311445</v>
      </c>
      <c r="E117" s="2">
        <v>724.685234880914</v>
      </c>
      <c r="F117" s="2">
        <v>632.336507614211</v>
      </c>
      <c r="G117" s="2">
        <v>632.336507614211</v>
      </c>
      <c r="H117" s="2">
        <v>15.7802335347097</v>
      </c>
      <c r="I117" s="2">
        <v>15.7802335347097</v>
      </c>
      <c r="J117" s="2">
        <v>15.7802335347097</v>
      </c>
      <c r="K117" s="2">
        <v>15.7802335347097</v>
      </c>
      <c r="L117" s="2">
        <v>15.7802335347097</v>
      </c>
      <c r="M117" s="2">
        <v>15.7802335347097</v>
      </c>
      <c r="N117" s="2">
        <v>0.0</v>
      </c>
      <c r="O117" s="2">
        <v>0.0</v>
      </c>
      <c r="P117" s="2">
        <v>0.0</v>
      </c>
      <c r="Q117" s="2">
        <v>648.116741148921</v>
      </c>
    </row>
    <row r="118">
      <c r="A118" s="2">
        <v>116.0</v>
      </c>
      <c r="B118" s="5">
        <v>44322.0</v>
      </c>
      <c r="C118" s="2">
        <v>630.997925646109</v>
      </c>
      <c r="D118" s="2">
        <v>579.666221156986</v>
      </c>
      <c r="E118" s="2">
        <v>719.856157299343</v>
      </c>
      <c r="F118" s="2">
        <v>630.997925646109</v>
      </c>
      <c r="G118" s="2">
        <v>630.997925646109</v>
      </c>
      <c r="H118" s="2">
        <v>16.9565342713596</v>
      </c>
      <c r="I118" s="2">
        <v>16.9565342713596</v>
      </c>
      <c r="J118" s="2">
        <v>16.9565342713596</v>
      </c>
      <c r="K118" s="2">
        <v>16.9565342713596</v>
      </c>
      <c r="L118" s="2">
        <v>16.9565342713596</v>
      </c>
      <c r="M118" s="2">
        <v>16.9565342713596</v>
      </c>
      <c r="N118" s="2">
        <v>0.0</v>
      </c>
      <c r="O118" s="2">
        <v>0.0</v>
      </c>
      <c r="P118" s="2">
        <v>0.0</v>
      </c>
      <c r="Q118" s="2">
        <v>647.954459917468</v>
      </c>
    </row>
    <row r="119">
      <c r="A119" s="2">
        <v>117.0</v>
      </c>
      <c r="B119" s="5">
        <v>44323.0</v>
      </c>
      <c r="C119" s="2">
        <v>629.659343678007</v>
      </c>
      <c r="D119" s="2">
        <v>571.772733254042</v>
      </c>
      <c r="E119" s="2">
        <v>722.604468030465</v>
      </c>
      <c r="F119" s="2">
        <v>629.659343678007</v>
      </c>
      <c r="G119" s="2">
        <v>629.659343678007</v>
      </c>
      <c r="H119" s="2">
        <v>18.9159582366731</v>
      </c>
      <c r="I119" s="2">
        <v>18.9159582366731</v>
      </c>
      <c r="J119" s="2">
        <v>18.9159582366731</v>
      </c>
      <c r="K119" s="2">
        <v>18.9159582366731</v>
      </c>
      <c r="L119" s="2">
        <v>18.9159582366731</v>
      </c>
      <c r="M119" s="2">
        <v>18.9159582366731</v>
      </c>
      <c r="N119" s="2">
        <v>0.0</v>
      </c>
      <c r="O119" s="2">
        <v>0.0</v>
      </c>
      <c r="P119" s="2">
        <v>0.0</v>
      </c>
      <c r="Q119" s="2">
        <v>648.57530191468</v>
      </c>
    </row>
    <row r="120">
      <c r="A120" s="2">
        <v>118.0</v>
      </c>
      <c r="B120" s="5">
        <v>44326.0</v>
      </c>
      <c r="C120" s="2">
        <v>625.643597773701</v>
      </c>
      <c r="D120" s="2">
        <v>567.34391116179</v>
      </c>
      <c r="E120" s="2">
        <v>715.509339791663</v>
      </c>
      <c r="F120" s="2">
        <v>625.643597773701</v>
      </c>
      <c r="G120" s="2">
        <v>625.643597773701</v>
      </c>
      <c r="H120" s="2">
        <v>16.3560096020089</v>
      </c>
      <c r="I120" s="2">
        <v>16.3560096020089</v>
      </c>
      <c r="J120" s="2">
        <v>16.3560096020089</v>
      </c>
      <c r="K120" s="2">
        <v>16.3560096020089</v>
      </c>
      <c r="L120" s="2">
        <v>16.3560096020089</v>
      </c>
      <c r="M120" s="2">
        <v>16.3560096020089</v>
      </c>
      <c r="N120" s="2">
        <v>0.0</v>
      </c>
      <c r="O120" s="2">
        <v>0.0</v>
      </c>
      <c r="P120" s="2">
        <v>0.0</v>
      </c>
      <c r="Q120" s="2">
        <v>641.99960737571</v>
      </c>
    </row>
    <row r="121">
      <c r="A121" s="2">
        <v>119.0</v>
      </c>
      <c r="B121" s="5">
        <v>44327.0</v>
      </c>
      <c r="C121" s="2">
        <v>624.305015805599</v>
      </c>
      <c r="D121" s="2">
        <v>563.938386950708</v>
      </c>
      <c r="E121" s="2">
        <v>714.587543908935</v>
      </c>
      <c r="F121" s="2">
        <v>624.305015805599</v>
      </c>
      <c r="G121" s="2">
        <v>624.305015805599</v>
      </c>
      <c r="H121" s="2">
        <v>15.1454348094621</v>
      </c>
      <c r="I121" s="2">
        <v>15.1454348094621</v>
      </c>
      <c r="J121" s="2">
        <v>15.1454348094621</v>
      </c>
      <c r="K121" s="2">
        <v>15.1454348094621</v>
      </c>
      <c r="L121" s="2">
        <v>15.1454348094621</v>
      </c>
      <c r="M121" s="2">
        <v>15.1454348094621</v>
      </c>
      <c r="N121" s="2">
        <v>0.0</v>
      </c>
      <c r="O121" s="2">
        <v>0.0</v>
      </c>
      <c r="P121" s="2">
        <v>0.0</v>
      </c>
      <c r="Q121" s="2">
        <v>639.450450615061</v>
      </c>
    </row>
    <row r="122">
      <c r="A122" s="2">
        <v>120.0</v>
      </c>
      <c r="B122" s="5">
        <v>44328.0</v>
      </c>
      <c r="C122" s="2">
        <v>622.966433837497</v>
      </c>
      <c r="D122" s="2">
        <v>567.716446032684</v>
      </c>
      <c r="E122" s="2">
        <v>718.74398119342</v>
      </c>
      <c r="F122" s="2">
        <v>622.966433837497</v>
      </c>
      <c r="G122" s="2">
        <v>622.966433837497</v>
      </c>
      <c r="H122" s="2">
        <v>15.7802335347087</v>
      </c>
      <c r="I122" s="2">
        <v>15.7802335347087</v>
      </c>
      <c r="J122" s="2">
        <v>15.7802335347087</v>
      </c>
      <c r="K122" s="2">
        <v>15.7802335347087</v>
      </c>
      <c r="L122" s="2">
        <v>15.7802335347087</v>
      </c>
      <c r="M122" s="2">
        <v>15.7802335347087</v>
      </c>
      <c r="N122" s="2">
        <v>0.0</v>
      </c>
      <c r="O122" s="2">
        <v>0.0</v>
      </c>
      <c r="P122" s="2">
        <v>0.0</v>
      </c>
      <c r="Q122" s="2">
        <v>638.746667372206</v>
      </c>
    </row>
    <row r="123">
      <c r="A123" s="2">
        <v>121.0</v>
      </c>
      <c r="B123" s="5">
        <v>44329.0</v>
      </c>
      <c r="C123" s="2">
        <v>621.854751893854</v>
      </c>
      <c r="D123" s="2">
        <v>567.354841229667</v>
      </c>
      <c r="E123" s="2">
        <v>717.693863150904</v>
      </c>
      <c r="F123" s="2">
        <v>621.854751893854</v>
      </c>
      <c r="G123" s="2">
        <v>621.854751893854</v>
      </c>
      <c r="H123" s="2">
        <v>16.9565342713775</v>
      </c>
      <c r="I123" s="2">
        <v>16.9565342713775</v>
      </c>
      <c r="J123" s="2">
        <v>16.9565342713775</v>
      </c>
      <c r="K123" s="2">
        <v>16.9565342713775</v>
      </c>
      <c r="L123" s="2">
        <v>16.9565342713775</v>
      </c>
      <c r="M123" s="2">
        <v>16.9565342713775</v>
      </c>
      <c r="N123" s="2">
        <v>0.0</v>
      </c>
      <c r="O123" s="2">
        <v>0.0</v>
      </c>
      <c r="P123" s="2">
        <v>0.0</v>
      </c>
      <c r="Q123" s="2">
        <v>638.811286165231</v>
      </c>
    </row>
    <row r="124">
      <c r="A124" s="2">
        <v>122.0</v>
      </c>
      <c r="B124" s="5">
        <v>44330.0</v>
      </c>
      <c r="C124" s="2">
        <v>620.743069950211</v>
      </c>
      <c r="D124" s="2">
        <v>564.571525900018</v>
      </c>
      <c r="E124" s="2">
        <v>706.448040405266</v>
      </c>
      <c r="F124" s="2">
        <v>620.743069950211</v>
      </c>
      <c r="G124" s="2">
        <v>620.743069950211</v>
      </c>
      <c r="H124" s="2">
        <v>18.9159582366747</v>
      </c>
      <c r="I124" s="2">
        <v>18.9159582366747</v>
      </c>
      <c r="J124" s="2">
        <v>18.9159582366747</v>
      </c>
      <c r="K124" s="2">
        <v>18.9159582366747</v>
      </c>
      <c r="L124" s="2">
        <v>18.9159582366747</v>
      </c>
      <c r="M124" s="2">
        <v>18.9159582366747</v>
      </c>
      <c r="N124" s="2">
        <v>0.0</v>
      </c>
      <c r="O124" s="2">
        <v>0.0</v>
      </c>
      <c r="P124" s="2">
        <v>0.0</v>
      </c>
      <c r="Q124" s="2">
        <v>639.659028186885</v>
      </c>
    </row>
    <row r="125">
      <c r="A125" s="2">
        <v>123.0</v>
      </c>
      <c r="B125" s="5">
        <v>44333.0</v>
      </c>
      <c r="C125" s="2">
        <v>617.408024119282</v>
      </c>
      <c r="D125" s="2">
        <v>556.394918905523</v>
      </c>
      <c r="E125" s="2">
        <v>702.118461344018</v>
      </c>
      <c r="F125" s="2">
        <v>617.408024119282</v>
      </c>
      <c r="G125" s="2">
        <v>617.408024119282</v>
      </c>
      <c r="H125" s="2">
        <v>16.3560096020042</v>
      </c>
      <c r="I125" s="2">
        <v>16.3560096020042</v>
      </c>
      <c r="J125" s="2">
        <v>16.3560096020042</v>
      </c>
      <c r="K125" s="2">
        <v>16.3560096020042</v>
      </c>
      <c r="L125" s="2">
        <v>16.3560096020042</v>
      </c>
      <c r="M125" s="2">
        <v>16.3560096020042</v>
      </c>
      <c r="N125" s="2">
        <v>0.0</v>
      </c>
      <c r="O125" s="2">
        <v>0.0</v>
      </c>
      <c r="P125" s="2">
        <v>0.0</v>
      </c>
      <c r="Q125" s="2">
        <v>633.764033721286</v>
      </c>
    </row>
    <row r="126">
      <c r="A126" s="2">
        <v>124.0</v>
      </c>
      <c r="B126" s="5">
        <v>44334.0</v>
      </c>
      <c r="C126" s="2">
        <v>616.296342175639</v>
      </c>
      <c r="D126" s="2">
        <v>554.558570524673</v>
      </c>
      <c r="E126" s="2">
        <v>704.172080982277</v>
      </c>
      <c r="F126" s="2">
        <v>616.296342175639</v>
      </c>
      <c r="G126" s="2">
        <v>616.296342175639</v>
      </c>
      <c r="H126" s="2">
        <v>15.145434809417</v>
      </c>
      <c r="I126" s="2">
        <v>15.145434809417</v>
      </c>
      <c r="J126" s="2">
        <v>15.145434809417</v>
      </c>
      <c r="K126" s="2">
        <v>15.145434809417</v>
      </c>
      <c r="L126" s="2">
        <v>15.145434809417</v>
      </c>
      <c r="M126" s="2">
        <v>15.145434809417</v>
      </c>
      <c r="N126" s="2">
        <v>0.0</v>
      </c>
      <c r="O126" s="2">
        <v>0.0</v>
      </c>
      <c r="P126" s="2">
        <v>0.0</v>
      </c>
      <c r="Q126" s="2">
        <v>631.441776985056</v>
      </c>
    </row>
    <row r="127">
      <c r="A127" s="2">
        <v>125.0</v>
      </c>
      <c r="B127" s="5">
        <v>44335.0</v>
      </c>
      <c r="C127" s="2">
        <v>615.184660231996</v>
      </c>
      <c r="D127" s="2">
        <v>559.472612431327</v>
      </c>
      <c r="E127" s="2">
        <v>709.445180947499</v>
      </c>
      <c r="F127" s="2">
        <v>615.184660231996</v>
      </c>
      <c r="G127" s="2">
        <v>615.184660231996</v>
      </c>
      <c r="H127" s="2">
        <v>15.7802335347103</v>
      </c>
      <c r="I127" s="2">
        <v>15.7802335347103</v>
      </c>
      <c r="J127" s="2">
        <v>15.7802335347103</v>
      </c>
      <c r="K127" s="2">
        <v>15.7802335347103</v>
      </c>
      <c r="L127" s="2">
        <v>15.7802335347103</v>
      </c>
      <c r="M127" s="2">
        <v>15.7802335347103</v>
      </c>
      <c r="N127" s="2">
        <v>0.0</v>
      </c>
      <c r="O127" s="2">
        <v>0.0</v>
      </c>
      <c r="P127" s="2">
        <v>0.0</v>
      </c>
      <c r="Q127" s="2">
        <v>630.964893766706</v>
      </c>
    </row>
    <row r="128">
      <c r="A128" s="2">
        <v>126.0</v>
      </c>
      <c r="B128" s="5">
        <v>44336.0</v>
      </c>
      <c r="C128" s="2">
        <v>614.072978288353</v>
      </c>
      <c r="D128" s="2">
        <v>557.628563373806</v>
      </c>
      <c r="E128" s="2">
        <v>707.406572880672</v>
      </c>
      <c r="F128" s="2">
        <v>614.072978288353</v>
      </c>
      <c r="G128" s="2">
        <v>614.072978288353</v>
      </c>
      <c r="H128" s="2">
        <v>16.9565342713954</v>
      </c>
      <c r="I128" s="2">
        <v>16.9565342713954</v>
      </c>
      <c r="J128" s="2">
        <v>16.9565342713954</v>
      </c>
      <c r="K128" s="2">
        <v>16.9565342713954</v>
      </c>
      <c r="L128" s="2">
        <v>16.9565342713954</v>
      </c>
      <c r="M128" s="2">
        <v>16.9565342713954</v>
      </c>
      <c r="N128" s="2">
        <v>0.0</v>
      </c>
      <c r="O128" s="2">
        <v>0.0</v>
      </c>
      <c r="P128" s="2">
        <v>0.0</v>
      </c>
      <c r="Q128" s="2">
        <v>631.029512559748</v>
      </c>
    </row>
    <row r="129">
      <c r="A129" s="2">
        <v>127.0</v>
      </c>
      <c r="B129" s="5">
        <v>44337.0</v>
      </c>
      <c r="C129" s="2">
        <v>612.96129634471</v>
      </c>
      <c r="D129" s="2">
        <v>554.880350756556</v>
      </c>
      <c r="E129" s="2">
        <v>704.693002401013</v>
      </c>
      <c r="F129" s="2">
        <v>612.96129634471</v>
      </c>
      <c r="G129" s="2">
        <v>612.96129634471</v>
      </c>
      <c r="H129" s="2">
        <v>18.9159582368073</v>
      </c>
      <c r="I129" s="2">
        <v>18.9159582368073</v>
      </c>
      <c r="J129" s="2">
        <v>18.9159582368073</v>
      </c>
      <c r="K129" s="2">
        <v>18.9159582368073</v>
      </c>
      <c r="L129" s="2">
        <v>18.9159582368073</v>
      </c>
      <c r="M129" s="2">
        <v>18.9159582368073</v>
      </c>
      <c r="N129" s="2">
        <v>0.0</v>
      </c>
      <c r="O129" s="2">
        <v>0.0</v>
      </c>
      <c r="P129" s="2">
        <v>0.0</v>
      </c>
      <c r="Q129" s="2">
        <v>631.877254581518</v>
      </c>
    </row>
    <row r="130">
      <c r="A130" s="2">
        <v>128.0</v>
      </c>
      <c r="B130" s="5">
        <v>44340.0</v>
      </c>
      <c r="C130" s="2">
        <v>609.626250513781</v>
      </c>
      <c r="D130" s="2">
        <v>546.946229605374</v>
      </c>
      <c r="E130" s="2">
        <v>701.815762547216</v>
      </c>
      <c r="F130" s="2">
        <v>609.626250513781</v>
      </c>
      <c r="G130" s="2">
        <v>609.626250513781</v>
      </c>
      <c r="H130" s="2">
        <v>16.3560096020915</v>
      </c>
      <c r="I130" s="2">
        <v>16.3560096020915</v>
      </c>
      <c r="J130" s="2">
        <v>16.3560096020915</v>
      </c>
      <c r="K130" s="2">
        <v>16.3560096020915</v>
      </c>
      <c r="L130" s="2">
        <v>16.3560096020915</v>
      </c>
      <c r="M130" s="2">
        <v>16.3560096020915</v>
      </c>
      <c r="N130" s="2">
        <v>0.0</v>
      </c>
      <c r="O130" s="2">
        <v>0.0</v>
      </c>
      <c r="P130" s="2">
        <v>0.0</v>
      </c>
      <c r="Q130" s="2">
        <v>625.982260115873</v>
      </c>
    </row>
    <row r="131">
      <c r="A131" s="2">
        <v>129.0</v>
      </c>
      <c r="B131" s="5">
        <v>44341.0</v>
      </c>
      <c r="C131" s="2">
        <v>609.326738066454</v>
      </c>
      <c r="D131" s="2">
        <v>550.136540470501</v>
      </c>
      <c r="E131" s="2">
        <v>699.035601772002</v>
      </c>
      <c r="F131" s="2">
        <v>609.326738066454</v>
      </c>
      <c r="G131" s="2">
        <v>609.326738066454</v>
      </c>
      <c r="H131" s="2">
        <v>15.1454348094258</v>
      </c>
      <c r="I131" s="2">
        <v>15.1454348094258</v>
      </c>
      <c r="J131" s="2">
        <v>15.1454348094258</v>
      </c>
      <c r="K131" s="2">
        <v>15.1454348094258</v>
      </c>
      <c r="L131" s="2">
        <v>15.1454348094258</v>
      </c>
      <c r="M131" s="2">
        <v>15.1454348094258</v>
      </c>
      <c r="N131" s="2">
        <v>0.0</v>
      </c>
      <c r="O131" s="2">
        <v>0.0</v>
      </c>
      <c r="P131" s="2">
        <v>0.0</v>
      </c>
      <c r="Q131" s="2">
        <v>624.47217287588</v>
      </c>
    </row>
    <row r="132">
      <c r="A132" s="2">
        <v>130.0</v>
      </c>
      <c r="B132" s="5">
        <v>44342.0</v>
      </c>
      <c r="C132" s="2">
        <v>609.027225619126</v>
      </c>
      <c r="D132" s="2">
        <v>550.254321486284</v>
      </c>
      <c r="E132" s="2">
        <v>701.568614829663</v>
      </c>
      <c r="F132" s="2">
        <v>609.027225619126</v>
      </c>
      <c r="G132" s="2">
        <v>609.027225619126</v>
      </c>
      <c r="H132" s="2">
        <v>15.7802335347064</v>
      </c>
      <c r="I132" s="2">
        <v>15.7802335347064</v>
      </c>
      <c r="J132" s="2">
        <v>15.7802335347064</v>
      </c>
      <c r="K132" s="2">
        <v>15.7802335347064</v>
      </c>
      <c r="L132" s="2">
        <v>15.7802335347064</v>
      </c>
      <c r="M132" s="2">
        <v>15.7802335347064</v>
      </c>
      <c r="N132" s="2">
        <v>0.0</v>
      </c>
      <c r="O132" s="2">
        <v>0.0</v>
      </c>
      <c r="P132" s="2">
        <v>0.0</v>
      </c>
      <c r="Q132" s="2">
        <v>624.807459153833</v>
      </c>
    </row>
    <row r="133">
      <c r="A133" s="2">
        <v>131.0</v>
      </c>
      <c r="B133" s="5">
        <v>44343.0</v>
      </c>
      <c r="C133" s="2">
        <v>608.727713171799</v>
      </c>
      <c r="D133" s="2">
        <v>547.258389997057</v>
      </c>
      <c r="E133" s="2">
        <v>701.808830803593</v>
      </c>
      <c r="F133" s="2">
        <v>608.727713171799</v>
      </c>
      <c r="G133" s="2">
        <v>608.727713171799</v>
      </c>
      <c r="H133" s="2">
        <v>16.9565342714133</v>
      </c>
      <c r="I133" s="2">
        <v>16.9565342714133</v>
      </c>
      <c r="J133" s="2">
        <v>16.9565342714133</v>
      </c>
      <c r="K133" s="2">
        <v>16.9565342714133</v>
      </c>
      <c r="L133" s="2">
        <v>16.9565342714133</v>
      </c>
      <c r="M133" s="2">
        <v>16.9565342714133</v>
      </c>
      <c r="N133" s="2">
        <v>0.0</v>
      </c>
      <c r="O133" s="2">
        <v>0.0</v>
      </c>
      <c r="P133" s="2">
        <v>0.0</v>
      </c>
      <c r="Q133" s="2">
        <v>625.684247443212</v>
      </c>
    </row>
    <row r="134">
      <c r="A134" s="2">
        <v>132.0</v>
      </c>
      <c r="B134" s="5">
        <v>44344.0</v>
      </c>
      <c r="C134" s="2">
        <v>608.428200724471</v>
      </c>
      <c r="D134" s="2">
        <v>554.961422854634</v>
      </c>
      <c r="E134" s="2">
        <v>697.856209131001</v>
      </c>
      <c r="F134" s="2">
        <v>608.428200724471</v>
      </c>
      <c r="G134" s="2">
        <v>608.428200724471</v>
      </c>
      <c r="H134" s="2">
        <v>18.9159582368088</v>
      </c>
      <c r="I134" s="2">
        <v>18.9159582368088</v>
      </c>
      <c r="J134" s="2">
        <v>18.9159582368088</v>
      </c>
      <c r="K134" s="2">
        <v>18.9159582368088</v>
      </c>
      <c r="L134" s="2">
        <v>18.9159582368088</v>
      </c>
      <c r="M134" s="2">
        <v>18.9159582368088</v>
      </c>
      <c r="N134" s="2">
        <v>0.0</v>
      </c>
      <c r="O134" s="2">
        <v>0.0</v>
      </c>
      <c r="P134" s="2">
        <v>0.0</v>
      </c>
      <c r="Q134" s="2">
        <v>627.34415896128</v>
      </c>
    </row>
    <row r="135">
      <c r="A135" s="2">
        <v>133.0</v>
      </c>
      <c r="B135" s="5">
        <v>44348.0</v>
      </c>
      <c r="C135" s="2">
        <v>607.230150935161</v>
      </c>
      <c r="D135" s="2">
        <v>546.375811191363</v>
      </c>
      <c r="E135" s="2">
        <v>700.501201223805</v>
      </c>
      <c r="F135" s="2">
        <v>607.230150935161</v>
      </c>
      <c r="G135" s="2">
        <v>607.230150935161</v>
      </c>
      <c r="H135" s="2">
        <v>15.1454348094738</v>
      </c>
      <c r="I135" s="2">
        <v>15.1454348094738</v>
      </c>
      <c r="J135" s="2">
        <v>15.1454348094738</v>
      </c>
      <c r="K135" s="2">
        <v>15.1454348094738</v>
      </c>
      <c r="L135" s="2">
        <v>15.1454348094738</v>
      </c>
      <c r="M135" s="2">
        <v>15.1454348094738</v>
      </c>
      <c r="N135" s="2">
        <v>0.0</v>
      </c>
      <c r="O135" s="2">
        <v>0.0</v>
      </c>
      <c r="P135" s="2">
        <v>0.0</v>
      </c>
      <c r="Q135" s="2">
        <v>622.375585744635</v>
      </c>
    </row>
    <row r="136">
      <c r="A136" s="2">
        <v>134.0</v>
      </c>
      <c r="B136" s="5">
        <v>44349.0</v>
      </c>
      <c r="C136" s="2">
        <v>606.930638487833</v>
      </c>
      <c r="D136" s="2">
        <v>550.717408649909</v>
      </c>
      <c r="E136" s="2">
        <v>696.850415906767</v>
      </c>
      <c r="F136" s="2">
        <v>606.930638487833</v>
      </c>
      <c r="G136" s="2">
        <v>606.930638487833</v>
      </c>
      <c r="H136" s="2">
        <v>15.780233534708</v>
      </c>
      <c r="I136" s="2">
        <v>15.780233534708</v>
      </c>
      <c r="J136" s="2">
        <v>15.780233534708</v>
      </c>
      <c r="K136" s="2">
        <v>15.780233534708</v>
      </c>
      <c r="L136" s="2">
        <v>15.780233534708</v>
      </c>
      <c r="M136" s="2">
        <v>15.780233534708</v>
      </c>
      <c r="N136" s="2">
        <v>0.0</v>
      </c>
      <c r="O136" s="2">
        <v>0.0</v>
      </c>
      <c r="P136" s="2">
        <v>0.0</v>
      </c>
      <c r="Q136" s="2">
        <v>622.710872022541</v>
      </c>
    </row>
    <row r="137">
      <c r="A137" s="2">
        <v>135.0</v>
      </c>
      <c r="B137" s="5">
        <v>44350.0</v>
      </c>
      <c r="C137" s="2">
        <v>606.631126040506</v>
      </c>
      <c r="D137" s="2">
        <v>550.213448768514</v>
      </c>
      <c r="E137" s="2">
        <v>701.004265265154</v>
      </c>
      <c r="F137" s="2">
        <v>606.631126040506</v>
      </c>
      <c r="G137" s="2">
        <v>606.631126040506</v>
      </c>
      <c r="H137" s="2">
        <v>16.9565342714088</v>
      </c>
      <c r="I137" s="2">
        <v>16.9565342714088</v>
      </c>
      <c r="J137" s="2">
        <v>16.9565342714088</v>
      </c>
      <c r="K137" s="2">
        <v>16.9565342714088</v>
      </c>
      <c r="L137" s="2">
        <v>16.9565342714088</v>
      </c>
      <c r="M137" s="2">
        <v>16.9565342714088</v>
      </c>
      <c r="N137" s="2">
        <v>0.0</v>
      </c>
      <c r="O137" s="2">
        <v>0.0</v>
      </c>
      <c r="P137" s="2">
        <v>0.0</v>
      </c>
      <c r="Q137" s="2">
        <v>623.587660311915</v>
      </c>
    </row>
    <row r="138">
      <c r="A138" s="2">
        <v>136.0</v>
      </c>
      <c r="B138" s="5">
        <v>44351.0</v>
      </c>
      <c r="C138" s="2">
        <v>606.331613593178</v>
      </c>
      <c r="D138" s="2">
        <v>554.99665394725</v>
      </c>
      <c r="E138" s="2">
        <v>695.227745108256</v>
      </c>
      <c r="F138" s="2">
        <v>606.331613593178</v>
      </c>
      <c r="G138" s="2">
        <v>606.331613593178</v>
      </c>
      <c r="H138" s="2">
        <v>18.9159582367246</v>
      </c>
      <c r="I138" s="2">
        <v>18.9159582367246</v>
      </c>
      <c r="J138" s="2">
        <v>18.9159582367246</v>
      </c>
      <c r="K138" s="2">
        <v>18.9159582367246</v>
      </c>
      <c r="L138" s="2">
        <v>18.9159582367246</v>
      </c>
      <c r="M138" s="2">
        <v>18.9159582367246</v>
      </c>
      <c r="N138" s="2">
        <v>0.0</v>
      </c>
      <c r="O138" s="2">
        <v>0.0</v>
      </c>
      <c r="P138" s="2">
        <v>0.0</v>
      </c>
      <c r="Q138" s="2">
        <v>625.247571829903</v>
      </c>
    </row>
    <row r="139">
      <c r="A139" s="2">
        <v>137.0</v>
      </c>
      <c r="B139" s="5">
        <v>44354.0</v>
      </c>
      <c r="C139" s="2">
        <v>608.31714858925</v>
      </c>
      <c r="D139" s="2">
        <v>551.517134174668</v>
      </c>
      <c r="E139" s="2">
        <v>700.096070206173</v>
      </c>
      <c r="F139" s="2">
        <v>608.31714858925</v>
      </c>
      <c r="G139" s="2">
        <v>608.31714858925</v>
      </c>
      <c r="H139" s="2">
        <v>16.3560096021281</v>
      </c>
      <c r="I139" s="2">
        <v>16.3560096021281</v>
      </c>
      <c r="J139" s="2">
        <v>16.3560096021281</v>
      </c>
      <c r="K139" s="2">
        <v>16.3560096021281</v>
      </c>
      <c r="L139" s="2">
        <v>16.3560096021281</v>
      </c>
      <c r="M139" s="2">
        <v>16.3560096021281</v>
      </c>
      <c r="N139" s="2">
        <v>0.0</v>
      </c>
      <c r="O139" s="2">
        <v>0.0</v>
      </c>
      <c r="P139" s="2">
        <v>0.0</v>
      </c>
      <c r="Q139" s="2">
        <v>624.673158191378</v>
      </c>
    </row>
    <row r="140">
      <c r="A140" s="2">
        <v>138.0</v>
      </c>
      <c r="B140" s="5">
        <v>44355.0</v>
      </c>
      <c r="C140" s="2">
        <v>608.978993587941</v>
      </c>
      <c r="D140" s="2">
        <v>550.131892623206</v>
      </c>
      <c r="E140" s="2">
        <v>701.347904314761</v>
      </c>
      <c r="F140" s="2">
        <v>608.978993587941</v>
      </c>
      <c r="G140" s="2">
        <v>608.978993587941</v>
      </c>
      <c r="H140" s="2">
        <v>15.1454348094557</v>
      </c>
      <c r="I140" s="2">
        <v>15.1454348094557</v>
      </c>
      <c r="J140" s="2">
        <v>15.1454348094557</v>
      </c>
      <c r="K140" s="2">
        <v>15.1454348094557</v>
      </c>
      <c r="L140" s="2">
        <v>15.1454348094557</v>
      </c>
      <c r="M140" s="2">
        <v>15.1454348094557</v>
      </c>
      <c r="N140" s="2">
        <v>0.0</v>
      </c>
      <c r="O140" s="2">
        <v>0.0</v>
      </c>
      <c r="P140" s="2">
        <v>0.0</v>
      </c>
      <c r="Q140" s="2">
        <v>624.124428397397</v>
      </c>
    </row>
    <row r="141">
      <c r="A141" s="2">
        <v>139.0</v>
      </c>
      <c r="B141" s="5">
        <v>44356.0</v>
      </c>
      <c r="C141" s="2">
        <v>609.640838586632</v>
      </c>
      <c r="D141" s="2">
        <v>557.839545249267</v>
      </c>
      <c r="E141" s="2">
        <v>700.563844887864</v>
      </c>
      <c r="F141" s="2">
        <v>609.640838586632</v>
      </c>
      <c r="G141" s="2">
        <v>609.640838586632</v>
      </c>
      <c r="H141" s="2">
        <v>15.780233534707</v>
      </c>
      <c r="I141" s="2">
        <v>15.780233534707</v>
      </c>
      <c r="J141" s="2">
        <v>15.780233534707</v>
      </c>
      <c r="K141" s="2">
        <v>15.780233534707</v>
      </c>
      <c r="L141" s="2">
        <v>15.780233534707</v>
      </c>
      <c r="M141" s="2">
        <v>15.780233534707</v>
      </c>
      <c r="N141" s="2">
        <v>0.0</v>
      </c>
      <c r="O141" s="2">
        <v>0.0</v>
      </c>
      <c r="P141" s="2">
        <v>0.0</v>
      </c>
      <c r="Q141" s="2">
        <v>625.421072121339</v>
      </c>
    </row>
    <row r="142">
      <c r="A142" s="2">
        <v>140.0</v>
      </c>
      <c r="B142" s="5">
        <v>44357.0</v>
      </c>
      <c r="C142" s="2">
        <v>610.302683585322</v>
      </c>
      <c r="D142" s="2">
        <v>547.250670131442</v>
      </c>
      <c r="E142" s="2">
        <v>694.425522166032</v>
      </c>
      <c r="F142" s="2">
        <v>610.302683585322</v>
      </c>
      <c r="G142" s="2">
        <v>610.302683585322</v>
      </c>
      <c r="H142" s="2">
        <v>16.9565342714492</v>
      </c>
      <c r="I142" s="2">
        <v>16.9565342714492</v>
      </c>
      <c r="J142" s="2">
        <v>16.9565342714492</v>
      </c>
      <c r="K142" s="2">
        <v>16.9565342714492</v>
      </c>
      <c r="L142" s="2">
        <v>16.9565342714492</v>
      </c>
      <c r="M142" s="2">
        <v>16.9565342714492</v>
      </c>
      <c r="N142" s="2">
        <v>0.0</v>
      </c>
      <c r="O142" s="2">
        <v>0.0</v>
      </c>
      <c r="P142" s="2">
        <v>0.0</v>
      </c>
      <c r="Q142" s="2">
        <v>627.259217856771</v>
      </c>
    </row>
    <row r="143">
      <c r="A143" s="2">
        <v>141.0</v>
      </c>
      <c r="B143" s="5">
        <v>44358.0</v>
      </c>
      <c r="C143" s="2">
        <v>610.964528584013</v>
      </c>
      <c r="D143" s="2">
        <v>552.665087318561</v>
      </c>
      <c r="E143" s="2">
        <v>700.332953638536</v>
      </c>
      <c r="F143" s="2">
        <v>610.964528584013</v>
      </c>
      <c r="G143" s="2">
        <v>610.964528584013</v>
      </c>
      <c r="H143" s="2">
        <v>18.9159582367261</v>
      </c>
      <c r="I143" s="2">
        <v>18.9159582367261</v>
      </c>
      <c r="J143" s="2">
        <v>18.9159582367261</v>
      </c>
      <c r="K143" s="2">
        <v>18.9159582367261</v>
      </c>
      <c r="L143" s="2">
        <v>18.9159582367261</v>
      </c>
      <c r="M143" s="2">
        <v>18.9159582367261</v>
      </c>
      <c r="N143" s="2">
        <v>0.0</v>
      </c>
      <c r="O143" s="2">
        <v>0.0</v>
      </c>
      <c r="P143" s="2">
        <v>0.0</v>
      </c>
      <c r="Q143" s="2">
        <v>629.880486820739</v>
      </c>
    </row>
    <row r="144">
      <c r="A144" s="2">
        <v>142.0</v>
      </c>
      <c r="B144" s="5">
        <v>44361.0</v>
      </c>
      <c r="C144" s="2">
        <v>612.950063580085</v>
      </c>
      <c r="D144" s="2">
        <v>552.739626463081</v>
      </c>
      <c r="E144" s="2">
        <v>706.568044742395</v>
      </c>
      <c r="F144" s="2">
        <v>612.950063580085</v>
      </c>
      <c r="G144" s="2">
        <v>612.950063580085</v>
      </c>
      <c r="H144" s="2">
        <v>16.3560096021694</v>
      </c>
      <c r="I144" s="2">
        <v>16.3560096021694</v>
      </c>
      <c r="J144" s="2">
        <v>16.3560096021694</v>
      </c>
      <c r="K144" s="2">
        <v>16.3560096021694</v>
      </c>
      <c r="L144" s="2">
        <v>16.3560096021694</v>
      </c>
      <c r="M144" s="2">
        <v>16.3560096021694</v>
      </c>
      <c r="N144" s="2">
        <v>0.0</v>
      </c>
      <c r="O144" s="2">
        <v>0.0</v>
      </c>
      <c r="P144" s="2">
        <v>0.0</v>
      </c>
      <c r="Q144" s="2">
        <v>629.306073182254</v>
      </c>
    </row>
    <row r="145">
      <c r="A145" s="2">
        <v>143.0</v>
      </c>
      <c r="B145" s="5">
        <v>44362.0</v>
      </c>
      <c r="C145" s="2">
        <v>613.611908578776</v>
      </c>
      <c r="D145" s="2">
        <v>563.427973098167</v>
      </c>
      <c r="E145" s="2">
        <v>702.590573235087</v>
      </c>
      <c r="F145" s="2">
        <v>613.611908578776</v>
      </c>
      <c r="G145" s="2">
        <v>613.611908578776</v>
      </c>
      <c r="H145" s="2">
        <v>15.1454348094375</v>
      </c>
      <c r="I145" s="2">
        <v>15.1454348094375</v>
      </c>
      <c r="J145" s="2">
        <v>15.1454348094375</v>
      </c>
      <c r="K145" s="2">
        <v>15.1454348094375</v>
      </c>
      <c r="L145" s="2">
        <v>15.1454348094375</v>
      </c>
      <c r="M145" s="2">
        <v>15.1454348094375</v>
      </c>
      <c r="N145" s="2">
        <v>0.0</v>
      </c>
      <c r="O145" s="2">
        <v>0.0</v>
      </c>
      <c r="P145" s="2">
        <v>0.0</v>
      </c>
      <c r="Q145" s="2">
        <v>628.757343388213</v>
      </c>
    </row>
    <row r="146">
      <c r="A146" s="2">
        <v>144.0</v>
      </c>
      <c r="B146" s="5">
        <v>44363.0</v>
      </c>
      <c r="C146" s="2">
        <v>614.273753577466</v>
      </c>
      <c r="D146" s="2">
        <v>554.550936933469</v>
      </c>
      <c r="E146" s="2">
        <v>708.812793609786</v>
      </c>
      <c r="F146" s="2">
        <v>614.273753577466</v>
      </c>
      <c r="G146" s="2">
        <v>614.273753577466</v>
      </c>
      <c r="H146" s="2">
        <v>15.7802335347061</v>
      </c>
      <c r="I146" s="2">
        <v>15.7802335347061</v>
      </c>
      <c r="J146" s="2">
        <v>15.7802335347061</v>
      </c>
      <c r="K146" s="2">
        <v>15.7802335347061</v>
      </c>
      <c r="L146" s="2">
        <v>15.7802335347061</v>
      </c>
      <c r="M146" s="2">
        <v>15.7802335347061</v>
      </c>
      <c r="N146" s="2">
        <v>0.0</v>
      </c>
      <c r="O146" s="2">
        <v>0.0</v>
      </c>
      <c r="P146" s="2">
        <v>0.0</v>
      </c>
      <c r="Q146" s="2">
        <v>630.053987112172</v>
      </c>
    </row>
    <row r="147">
      <c r="A147" s="2">
        <v>145.0</v>
      </c>
      <c r="B147" s="5">
        <v>44364.0</v>
      </c>
      <c r="C147" s="2">
        <v>615.131877861328</v>
      </c>
      <c r="D147" s="2">
        <v>561.805147048545</v>
      </c>
      <c r="E147" s="2">
        <v>705.320813338296</v>
      </c>
      <c r="F147" s="2">
        <v>615.131877861328</v>
      </c>
      <c r="G147" s="2">
        <v>615.131877861328</v>
      </c>
      <c r="H147" s="2">
        <v>16.9565342713741</v>
      </c>
      <c r="I147" s="2">
        <v>16.9565342713741</v>
      </c>
      <c r="J147" s="2">
        <v>16.9565342713741</v>
      </c>
      <c r="K147" s="2">
        <v>16.9565342713741</v>
      </c>
      <c r="L147" s="2">
        <v>16.9565342713741</v>
      </c>
      <c r="M147" s="2">
        <v>16.9565342713741</v>
      </c>
      <c r="N147" s="2">
        <v>0.0</v>
      </c>
      <c r="O147" s="2">
        <v>0.0</v>
      </c>
      <c r="P147" s="2">
        <v>0.0</v>
      </c>
      <c r="Q147" s="2">
        <v>632.088412132702</v>
      </c>
    </row>
    <row r="148">
      <c r="A148" s="2">
        <v>146.0</v>
      </c>
      <c r="B148" s="5">
        <v>44365.0</v>
      </c>
      <c r="C148" s="2">
        <v>615.990002145189</v>
      </c>
      <c r="D148" s="2">
        <v>562.999778083378</v>
      </c>
      <c r="E148" s="2">
        <v>709.97990076986</v>
      </c>
      <c r="F148" s="2">
        <v>615.990002145189</v>
      </c>
      <c r="G148" s="2">
        <v>615.990002145189</v>
      </c>
      <c r="H148" s="2">
        <v>18.9159582368588</v>
      </c>
      <c r="I148" s="2">
        <v>18.9159582368588</v>
      </c>
      <c r="J148" s="2">
        <v>18.9159582368588</v>
      </c>
      <c r="K148" s="2">
        <v>18.9159582368588</v>
      </c>
      <c r="L148" s="2">
        <v>18.9159582368588</v>
      </c>
      <c r="M148" s="2">
        <v>18.9159582368588</v>
      </c>
      <c r="N148" s="2">
        <v>0.0</v>
      </c>
      <c r="O148" s="2">
        <v>0.0</v>
      </c>
      <c r="P148" s="2">
        <v>0.0</v>
      </c>
      <c r="Q148" s="2">
        <v>634.905960382048</v>
      </c>
    </row>
    <row r="149">
      <c r="A149" s="2">
        <v>147.0</v>
      </c>
      <c r="B149" s="5">
        <v>44368.0</v>
      </c>
      <c r="C149" s="2">
        <v>618.564374996773</v>
      </c>
      <c r="D149" s="2">
        <v>563.152844263897</v>
      </c>
      <c r="E149" s="2">
        <v>708.595768587866</v>
      </c>
      <c r="F149" s="2">
        <v>618.564374996773</v>
      </c>
      <c r="G149" s="2">
        <v>618.564374996773</v>
      </c>
      <c r="H149" s="2">
        <v>16.3560096022107</v>
      </c>
      <c r="I149" s="2">
        <v>16.3560096022107</v>
      </c>
      <c r="J149" s="2">
        <v>16.3560096022107</v>
      </c>
      <c r="K149" s="2">
        <v>16.3560096022107</v>
      </c>
      <c r="L149" s="2">
        <v>16.3560096022107</v>
      </c>
      <c r="M149" s="2">
        <v>16.3560096022107</v>
      </c>
      <c r="N149" s="2">
        <v>0.0</v>
      </c>
      <c r="O149" s="2">
        <v>0.0</v>
      </c>
      <c r="P149" s="2">
        <v>0.0</v>
      </c>
      <c r="Q149" s="2">
        <v>634.920384598983</v>
      </c>
    </row>
    <row r="150">
      <c r="A150" s="2">
        <v>148.0</v>
      </c>
      <c r="B150" s="5">
        <v>44369.0</v>
      </c>
      <c r="C150" s="2">
        <v>619.422499280634</v>
      </c>
      <c r="D150" s="2">
        <v>557.255317705998</v>
      </c>
      <c r="E150" s="2">
        <v>706.768618072623</v>
      </c>
      <c r="F150" s="2">
        <v>619.422499280634</v>
      </c>
      <c r="G150" s="2">
        <v>619.422499280634</v>
      </c>
      <c r="H150" s="2">
        <v>15.1454348095125</v>
      </c>
      <c r="I150" s="2">
        <v>15.1454348095125</v>
      </c>
      <c r="J150" s="2">
        <v>15.1454348095125</v>
      </c>
      <c r="K150" s="2">
        <v>15.1454348095125</v>
      </c>
      <c r="L150" s="2">
        <v>15.1454348095125</v>
      </c>
      <c r="M150" s="2">
        <v>15.1454348095125</v>
      </c>
      <c r="N150" s="2">
        <v>0.0</v>
      </c>
      <c r="O150" s="2">
        <v>0.0</v>
      </c>
      <c r="P150" s="2">
        <v>0.0</v>
      </c>
      <c r="Q150" s="2">
        <v>634.567934090147</v>
      </c>
    </row>
    <row r="151">
      <c r="A151" s="2">
        <v>149.0</v>
      </c>
      <c r="B151" s="5">
        <v>44370.0</v>
      </c>
      <c r="C151" s="2">
        <v>620.280623564495</v>
      </c>
      <c r="D151" s="2">
        <v>560.876559385299</v>
      </c>
      <c r="E151" s="2">
        <v>706.484080866834</v>
      </c>
      <c r="F151" s="2">
        <v>620.280623564495</v>
      </c>
      <c r="G151" s="2">
        <v>620.280623564495</v>
      </c>
      <c r="H151" s="2">
        <v>15.7802335347101</v>
      </c>
      <c r="I151" s="2">
        <v>15.7802335347101</v>
      </c>
      <c r="J151" s="2">
        <v>15.7802335347101</v>
      </c>
      <c r="K151" s="2">
        <v>15.7802335347101</v>
      </c>
      <c r="L151" s="2">
        <v>15.7802335347101</v>
      </c>
      <c r="M151" s="2">
        <v>15.7802335347101</v>
      </c>
      <c r="N151" s="2">
        <v>0.0</v>
      </c>
      <c r="O151" s="2">
        <v>0.0</v>
      </c>
      <c r="P151" s="2">
        <v>0.0</v>
      </c>
      <c r="Q151" s="2">
        <v>636.060857099205</v>
      </c>
    </row>
    <row r="152">
      <c r="A152" s="2">
        <v>150.0</v>
      </c>
      <c r="B152" s="5">
        <v>44371.0</v>
      </c>
      <c r="C152" s="2">
        <v>621.138747848357</v>
      </c>
      <c r="D152" s="2">
        <v>571.425208803075</v>
      </c>
      <c r="E152" s="2">
        <v>709.922729928258</v>
      </c>
      <c r="F152" s="2">
        <v>621.138747848357</v>
      </c>
      <c r="G152" s="2">
        <v>621.138747848357</v>
      </c>
      <c r="H152" s="2">
        <v>16.956534271392</v>
      </c>
      <c r="I152" s="2">
        <v>16.956534271392</v>
      </c>
      <c r="J152" s="2">
        <v>16.956534271392</v>
      </c>
      <c r="K152" s="2">
        <v>16.956534271392</v>
      </c>
      <c r="L152" s="2">
        <v>16.956534271392</v>
      </c>
      <c r="M152" s="2">
        <v>16.956534271392</v>
      </c>
      <c r="N152" s="2">
        <v>0.0</v>
      </c>
      <c r="O152" s="2">
        <v>0.0</v>
      </c>
      <c r="P152" s="2">
        <v>0.0</v>
      </c>
      <c r="Q152" s="2">
        <v>638.095282119749</v>
      </c>
    </row>
    <row r="153">
      <c r="A153" s="2">
        <v>151.0</v>
      </c>
      <c r="B153" s="5">
        <v>44372.0</v>
      </c>
      <c r="C153" s="2">
        <v>621.996872132218</v>
      </c>
      <c r="D153" s="2">
        <v>575.337253388883</v>
      </c>
      <c r="E153" s="2">
        <v>715.58833154195</v>
      </c>
      <c r="F153" s="2">
        <v>621.996872132218</v>
      </c>
      <c r="G153" s="2">
        <v>621.996872132218</v>
      </c>
      <c r="H153" s="2">
        <v>18.9159582368174</v>
      </c>
      <c r="I153" s="2">
        <v>18.9159582368174</v>
      </c>
      <c r="J153" s="2">
        <v>18.9159582368174</v>
      </c>
      <c r="K153" s="2">
        <v>18.9159582368174</v>
      </c>
      <c r="L153" s="2">
        <v>18.9159582368174</v>
      </c>
      <c r="M153" s="2">
        <v>18.9159582368174</v>
      </c>
      <c r="N153" s="2">
        <v>0.0</v>
      </c>
      <c r="O153" s="2">
        <v>0.0</v>
      </c>
      <c r="P153" s="2">
        <v>0.0</v>
      </c>
      <c r="Q153" s="2">
        <v>640.912830369035</v>
      </c>
    </row>
    <row r="154">
      <c r="A154" s="2">
        <v>152.0</v>
      </c>
      <c r="B154" s="5">
        <v>44375.0</v>
      </c>
      <c r="C154" s="2">
        <v>624.571244983802</v>
      </c>
      <c r="D154" s="2">
        <v>566.081516485694</v>
      </c>
      <c r="E154" s="2">
        <v>712.437867355877</v>
      </c>
      <c r="F154" s="2">
        <v>624.571244983802</v>
      </c>
      <c r="G154" s="2">
        <v>624.571244983802</v>
      </c>
      <c r="H154" s="2">
        <v>16.3560096020362</v>
      </c>
      <c r="I154" s="2">
        <v>16.3560096020362</v>
      </c>
      <c r="J154" s="2">
        <v>16.3560096020362</v>
      </c>
      <c r="K154" s="2">
        <v>16.3560096020362</v>
      </c>
      <c r="L154" s="2">
        <v>16.3560096020362</v>
      </c>
      <c r="M154" s="2">
        <v>16.3560096020362</v>
      </c>
      <c r="N154" s="2">
        <v>0.0</v>
      </c>
      <c r="O154" s="2">
        <v>0.0</v>
      </c>
      <c r="P154" s="2">
        <v>0.0</v>
      </c>
      <c r="Q154" s="2">
        <v>640.927254585838</v>
      </c>
    </row>
    <row r="155">
      <c r="A155" s="2">
        <v>153.0</v>
      </c>
      <c r="B155" s="5">
        <v>44376.0</v>
      </c>
      <c r="C155" s="2">
        <v>625.429370039511</v>
      </c>
      <c r="D155" s="2">
        <v>564.273781383566</v>
      </c>
      <c r="E155" s="2">
        <v>708.398473901663</v>
      </c>
      <c r="F155" s="2">
        <v>625.429370039511</v>
      </c>
      <c r="G155" s="2">
        <v>625.429370039511</v>
      </c>
      <c r="H155" s="2">
        <v>15.1454348094674</v>
      </c>
      <c r="I155" s="2">
        <v>15.1454348094674</v>
      </c>
      <c r="J155" s="2">
        <v>15.1454348094674</v>
      </c>
      <c r="K155" s="2">
        <v>15.1454348094674</v>
      </c>
      <c r="L155" s="2">
        <v>15.1454348094674</v>
      </c>
      <c r="M155" s="2">
        <v>15.1454348094674</v>
      </c>
      <c r="N155" s="2">
        <v>0.0</v>
      </c>
      <c r="O155" s="2">
        <v>0.0</v>
      </c>
      <c r="P155" s="2">
        <v>0.0</v>
      </c>
      <c r="Q155" s="2">
        <v>640.574804848979</v>
      </c>
    </row>
    <row r="156">
      <c r="A156" s="2">
        <v>154.0</v>
      </c>
      <c r="B156" s="5">
        <v>44377.0</v>
      </c>
      <c r="C156" s="2">
        <v>626.287495095221</v>
      </c>
      <c r="D156" s="2">
        <v>566.712088541015</v>
      </c>
      <c r="E156" s="2">
        <v>716.435397988168</v>
      </c>
      <c r="F156" s="2">
        <v>626.287495095221</v>
      </c>
      <c r="G156" s="2">
        <v>626.287495095221</v>
      </c>
      <c r="H156" s="2">
        <v>15.7802335347092</v>
      </c>
      <c r="I156" s="2">
        <v>15.7802335347092</v>
      </c>
      <c r="J156" s="2">
        <v>15.7802335347092</v>
      </c>
      <c r="K156" s="2">
        <v>15.7802335347092</v>
      </c>
      <c r="L156" s="2">
        <v>15.7802335347092</v>
      </c>
      <c r="M156" s="2">
        <v>15.7802335347092</v>
      </c>
      <c r="N156" s="2">
        <v>0.0</v>
      </c>
      <c r="O156" s="2">
        <v>0.0</v>
      </c>
      <c r="P156" s="2">
        <v>0.0</v>
      </c>
      <c r="Q156" s="2">
        <v>642.06772862993</v>
      </c>
    </row>
    <row r="157">
      <c r="A157" s="2">
        <v>155.0</v>
      </c>
      <c r="B157" s="5">
        <v>44378.0</v>
      </c>
      <c r="C157" s="2">
        <v>627.145620150931</v>
      </c>
      <c r="D157" s="2">
        <v>567.482049639053</v>
      </c>
      <c r="E157" s="2">
        <v>719.567038287711</v>
      </c>
      <c r="F157" s="2">
        <v>627.145620150931</v>
      </c>
      <c r="G157" s="2">
        <v>627.145620150931</v>
      </c>
      <c r="H157" s="2">
        <v>16.9565342714099</v>
      </c>
      <c r="I157" s="2">
        <v>16.9565342714099</v>
      </c>
      <c r="J157" s="2">
        <v>16.9565342714099</v>
      </c>
      <c r="K157" s="2">
        <v>16.9565342714099</v>
      </c>
      <c r="L157" s="2">
        <v>16.9565342714099</v>
      </c>
      <c r="M157" s="2">
        <v>16.9565342714099</v>
      </c>
      <c r="N157" s="2">
        <v>0.0</v>
      </c>
      <c r="O157" s="2">
        <v>0.0</v>
      </c>
      <c r="P157" s="2">
        <v>0.0</v>
      </c>
      <c r="Q157" s="2">
        <v>644.102154422341</v>
      </c>
    </row>
    <row r="158">
      <c r="A158" s="2">
        <v>156.0</v>
      </c>
      <c r="B158" s="5">
        <v>44379.0</v>
      </c>
      <c r="C158" s="2">
        <v>628.003745206641</v>
      </c>
      <c r="D158" s="2">
        <v>575.008695369315</v>
      </c>
      <c r="E158" s="2">
        <v>721.00677093305</v>
      </c>
      <c r="F158" s="2">
        <v>628.003745206641</v>
      </c>
      <c r="G158" s="2">
        <v>628.003745206641</v>
      </c>
      <c r="H158" s="2">
        <v>18.9159582367761</v>
      </c>
      <c r="I158" s="2">
        <v>18.9159582367761</v>
      </c>
      <c r="J158" s="2">
        <v>18.9159582367761</v>
      </c>
      <c r="K158" s="2">
        <v>18.9159582367761</v>
      </c>
      <c r="L158" s="2">
        <v>18.9159582367761</v>
      </c>
      <c r="M158" s="2">
        <v>18.9159582367761</v>
      </c>
      <c r="N158" s="2">
        <v>0.0</v>
      </c>
      <c r="O158" s="2">
        <v>0.0</v>
      </c>
      <c r="P158" s="2">
        <v>0.0</v>
      </c>
      <c r="Q158" s="2">
        <v>646.919703443417</v>
      </c>
    </row>
    <row r="159">
      <c r="A159" s="2">
        <v>157.0</v>
      </c>
      <c r="B159" s="5">
        <v>44383.0</v>
      </c>
      <c r="C159" s="2">
        <v>631.43624542948</v>
      </c>
      <c r="D159" s="2">
        <v>573.876189985273</v>
      </c>
      <c r="E159" s="2">
        <v>722.546185987623</v>
      </c>
      <c r="F159" s="2">
        <v>631.43624542948</v>
      </c>
      <c r="G159" s="2">
        <v>631.43624542948</v>
      </c>
      <c r="H159" s="2">
        <v>15.1454348094762</v>
      </c>
      <c r="I159" s="2">
        <v>15.1454348094762</v>
      </c>
      <c r="J159" s="2">
        <v>15.1454348094762</v>
      </c>
      <c r="K159" s="2">
        <v>15.1454348094762</v>
      </c>
      <c r="L159" s="2">
        <v>15.1454348094762</v>
      </c>
      <c r="M159" s="2">
        <v>15.1454348094762</v>
      </c>
      <c r="N159" s="2">
        <v>0.0</v>
      </c>
      <c r="O159" s="2">
        <v>0.0</v>
      </c>
      <c r="P159" s="2">
        <v>0.0</v>
      </c>
      <c r="Q159" s="2">
        <v>646.581680238956</v>
      </c>
    </row>
    <row r="160">
      <c r="A160" s="2">
        <v>158.0</v>
      </c>
      <c r="B160" s="5">
        <v>44384.0</v>
      </c>
      <c r="C160" s="2">
        <v>632.294370485189</v>
      </c>
      <c r="D160" s="2">
        <v>570.571882690246</v>
      </c>
      <c r="E160" s="2">
        <v>723.647225382307</v>
      </c>
      <c r="F160" s="2">
        <v>632.294370485189</v>
      </c>
      <c r="G160" s="2">
        <v>632.294370485189</v>
      </c>
      <c r="H160" s="2">
        <v>15.7802335347107</v>
      </c>
      <c r="I160" s="2">
        <v>15.7802335347107</v>
      </c>
      <c r="J160" s="2">
        <v>15.7802335347107</v>
      </c>
      <c r="K160" s="2">
        <v>15.7802335347107</v>
      </c>
      <c r="L160" s="2">
        <v>15.7802335347107</v>
      </c>
      <c r="M160" s="2">
        <v>15.7802335347107</v>
      </c>
      <c r="N160" s="2">
        <v>0.0</v>
      </c>
      <c r="O160" s="2">
        <v>0.0</v>
      </c>
      <c r="P160" s="2">
        <v>0.0</v>
      </c>
      <c r="Q160" s="2">
        <v>648.0746040199</v>
      </c>
    </row>
    <row r="161">
      <c r="A161" s="2">
        <v>159.0</v>
      </c>
      <c r="B161" s="5">
        <v>44385.0</v>
      </c>
      <c r="C161" s="2">
        <v>633.152495540899</v>
      </c>
      <c r="D161" s="2">
        <v>577.454634316905</v>
      </c>
      <c r="E161" s="2">
        <v>724.89858735678</v>
      </c>
      <c r="F161" s="2">
        <v>633.152495540899</v>
      </c>
      <c r="G161" s="2">
        <v>633.152495540899</v>
      </c>
      <c r="H161" s="2">
        <v>16.9565342714278</v>
      </c>
      <c r="I161" s="2">
        <v>16.9565342714278</v>
      </c>
      <c r="J161" s="2">
        <v>16.9565342714278</v>
      </c>
      <c r="K161" s="2">
        <v>16.9565342714278</v>
      </c>
      <c r="L161" s="2">
        <v>16.9565342714278</v>
      </c>
      <c r="M161" s="2">
        <v>16.9565342714278</v>
      </c>
      <c r="N161" s="2">
        <v>0.0</v>
      </c>
      <c r="O161" s="2">
        <v>0.0</v>
      </c>
      <c r="P161" s="2">
        <v>0.0</v>
      </c>
      <c r="Q161" s="2">
        <v>650.109029812327</v>
      </c>
    </row>
    <row r="162">
      <c r="A162" s="2">
        <v>160.0</v>
      </c>
      <c r="B162" s="5">
        <v>44386.0</v>
      </c>
      <c r="C162" s="2">
        <v>634.010620596609</v>
      </c>
      <c r="D162" s="2">
        <v>585.504679430375</v>
      </c>
      <c r="E162" s="2">
        <v>724.065156558844</v>
      </c>
      <c r="F162" s="2">
        <v>634.010620596609</v>
      </c>
      <c r="G162" s="2">
        <v>634.010620596609</v>
      </c>
      <c r="H162" s="2">
        <v>18.9159582367776</v>
      </c>
      <c r="I162" s="2">
        <v>18.9159582367776</v>
      </c>
      <c r="J162" s="2">
        <v>18.9159582367776</v>
      </c>
      <c r="K162" s="2">
        <v>18.9159582367776</v>
      </c>
      <c r="L162" s="2">
        <v>18.9159582367776</v>
      </c>
      <c r="M162" s="2">
        <v>18.9159582367776</v>
      </c>
      <c r="N162" s="2">
        <v>0.0</v>
      </c>
      <c r="O162" s="2">
        <v>0.0</v>
      </c>
      <c r="P162" s="2">
        <v>0.0</v>
      </c>
      <c r="Q162" s="2">
        <v>652.926578833386</v>
      </c>
    </row>
    <row r="163">
      <c r="A163" s="2">
        <v>161.0</v>
      </c>
      <c r="B163" s="5">
        <v>44389.0</v>
      </c>
      <c r="C163" s="2">
        <v>636.584996039789</v>
      </c>
      <c r="D163" s="2">
        <v>571.837456958442</v>
      </c>
      <c r="E163" s="2">
        <v>722.547164157466</v>
      </c>
      <c r="F163" s="2">
        <v>636.584996039789</v>
      </c>
      <c r="G163" s="2">
        <v>636.584996039789</v>
      </c>
      <c r="H163" s="2">
        <v>16.3560096021188</v>
      </c>
      <c r="I163" s="2">
        <v>16.3560096021188</v>
      </c>
      <c r="J163" s="2">
        <v>16.3560096021188</v>
      </c>
      <c r="K163" s="2">
        <v>16.3560096021188</v>
      </c>
      <c r="L163" s="2">
        <v>16.3560096021188</v>
      </c>
      <c r="M163" s="2">
        <v>16.3560096021188</v>
      </c>
      <c r="N163" s="2">
        <v>0.0</v>
      </c>
      <c r="O163" s="2">
        <v>0.0</v>
      </c>
      <c r="P163" s="2">
        <v>0.0</v>
      </c>
      <c r="Q163" s="2">
        <v>652.941005641908</v>
      </c>
    </row>
    <row r="164">
      <c r="A164" s="2">
        <v>162.0</v>
      </c>
      <c r="B164" s="5">
        <v>44390.0</v>
      </c>
      <c r="C164" s="2">
        <v>637.443121187516</v>
      </c>
      <c r="D164" s="2">
        <v>576.266823258923</v>
      </c>
      <c r="E164" s="2">
        <v>724.461906234773</v>
      </c>
      <c r="F164" s="2">
        <v>637.443121187516</v>
      </c>
      <c r="G164" s="2">
        <v>637.443121187516</v>
      </c>
      <c r="H164" s="2">
        <v>15.1454348094581</v>
      </c>
      <c r="I164" s="2">
        <v>15.1454348094581</v>
      </c>
      <c r="J164" s="2">
        <v>15.1454348094581</v>
      </c>
      <c r="K164" s="2">
        <v>15.1454348094581</v>
      </c>
      <c r="L164" s="2">
        <v>15.1454348094581</v>
      </c>
      <c r="M164" s="2">
        <v>15.1454348094581</v>
      </c>
      <c r="N164" s="2">
        <v>0.0</v>
      </c>
      <c r="O164" s="2">
        <v>0.0</v>
      </c>
      <c r="P164" s="2">
        <v>0.0</v>
      </c>
      <c r="Q164" s="2">
        <v>652.588555996974</v>
      </c>
    </row>
    <row r="165">
      <c r="A165" s="2">
        <v>163.0</v>
      </c>
      <c r="B165" s="5">
        <v>44391.0</v>
      </c>
      <c r="C165" s="2">
        <v>638.301246335243</v>
      </c>
      <c r="D165" s="2">
        <v>578.666588907622</v>
      </c>
      <c r="E165" s="2">
        <v>726.959572288446</v>
      </c>
      <c r="F165" s="2">
        <v>638.301246335243</v>
      </c>
      <c r="G165" s="2">
        <v>638.301246335243</v>
      </c>
      <c r="H165" s="2">
        <v>15.7802335347069</v>
      </c>
      <c r="I165" s="2">
        <v>15.7802335347069</v>
      </c>
      <c r="J165" s="2">
        <v>15.7802335347069</v>
      </c>
      <c r="K165" s="2">
        <v>15.7802335347069</v>
      </c>
      <c r="L165" s="2">
        <v>15.7802335347069</v>
      </c>
      <c r="M165" s="2">
        <v>15.7802335347069</v>
      </c>
      <c r="N165" s="2">
        <v>0.0</v>
      </c>
      <c r="O165" s="2">
        <v>0.0</v>
      </c>
      <c r="P165" s="2">
        <v>0.0</v>
      </c>
      <c r="Q165" s="2">
        <v>654.08147986995</v>
      </c>
    </row>
    <row r="166">
      <c r="A166" s="2">
        <v>164.0</v>
      </c>
      <c r="B166" s="5">
        <v>44392.0</v>
      </c>
      <c r="C166" s="2">
        <v>639.15937148297</v>
      </c>
      <c r="D166" s="2">
        <v>582.288299374299</v>
      </c>
      <c r="E166" s="2">
        <v>728.380544669091</v>
      </c>
      <c r="F166" s="2">
        <v>639.15937148297</v>
      </c>
      <c r="G166" s="2">
        <v>639.15937148297</v>
      </c>
      <c r="H166" s="2">
        <v>16.9565342713527</v>
      </c>
      <c r="I166" s="2">
        <v>16.9565342713527</v>
      </c>
      <c r="J166" s="2">
        <v>16.9565342713527</v>
      </c>
      <c r="K166" s="2">
        <v>16.9565342713527</v>
      </c>
      <c r="L166" s="2">
        <v>16.9565342713527</v>
      </c>
      <c r="M166" s="2">
        <v>16.9565342713527</v>
      </c>
      <c r="N166" s="2">
        <v>0.0</v>
      </c>
      <c r="O166" s="2">
        <v>0.0</v>
      </c>
      <c r="P166" s="2">
        <v>0.0</v>
      </c>
      <c r="Q166" s="2">
        <v>656.115905754323</v>
      </c>
    </row>
    <row r="167">
      <c r="A167" s="2">
        <v>165.0</v>
      </c>
      <c r="B167" s="5">
        <v>44393.0</v>
      </c>
      <c r="C167" s="2">
        <v>640.017496630697</v>
      </c>
      <c r="D167" s="2">
        <v>585.337691785235</v>
      </c>
      <c r="E167" s="2">
        <v>732.925440853195</v>
      </c>
      <c r="F167" s="2">
        <v>640.017496630697</v>
      </c>
      <c r="G167" s="2">
        <v>640.017496630697</v>
      </c>
      <c r="H167" s="2">
        <v>18.9159582366933</v>
      </c>
      <c r="I167" s="2">
        <v>18.9159582366933</v>
      </c>
      <c r="J167" s="2">
        <v>18.9159582366933</v>
      </c>
      <c r="K167" s="2">
        <v>18.9159582366933</v>
      </c>
      <c r="L167" s="2">
        <v>18.9159582366933</v>
      </c>
      <c r="M167" s="2">
        <v>18.9159582366933</v>
      </c>
      <c r="N167" s="2">
        <v>0.0</v>
      </c>
      <c r="O167" s="2">
        <v>0.0</v>
      </c>
      <c r="P167" s="2">
        <v>0.0</v>
      </c>
      <c r="Q167" s="2">
        <v>658.93345486739</v>
      </c>
    </row>
    <row r="168">
      <c r="A168" s="2">
        <v>166.0</v>
      </c>
      <c r="B168" s="5">
        <v>44396.0</v>
      </c>
      <c r="C168" s="2">
        <v>642.591872073877</v>
      </c>
      <c r="D168" s="2">
        <v>582.476507391435</v>
      </c>
      <c r="E168" s="2">
        <v>729.466821440613</v>
      </c>
      <c r="F168" s="2">
        <v>642.591872073877</v>
      </c>
      <c r="G168" s="2">
        <v>642.591872073877</v>
      </c>
      <c r="H168" s="2">
        <v>16.3560096019904</v>
      </c>
      <c r="I168" s="2">
        <v>16.3560096019904</v>
      </c>
      <c r="J168" s="2">
        <v>16.3560096019904</v>
      </c>
      <c r="K168" s="2">
        <v>16.3560096019904</v>
      </c>
      <c r="L168" s="2">
        <v>16.3560096019904</v>
      </c>
      <c r="M168" s="2">
        <v>16.3560096019904</v>
      </c>
      <c r="N168" s="2">
        <v>0.0</v>
      </c>
      <c r="O168" s="2">
        <v>0.0</v>
      </c>
      <c r="P168" s="2">
        <v>0.0</v>
      </c>
      <c r="Q168" s="2">
        <v>658.947881675867</v>
      </c>
    </row>
    <row r="169">
      <c r="A169" s="2">
        <v>167.0</v>
      </c>
      <c r="B169" s="5">
        <v>44397.0</v>
      </c>
      <c r="C169" s="2">
        <v>643.449997221604</v>
      </c>
      <c r="D169" s="2">
        <v>587.747872568563</v>
      </c>
      <c r="E169" s="2">
        <v>736.485706483561</v>
      </c>
      <c r="F169" s="2">
        <v>643.449997221604</v>
      </c>
      <c r="G169" s="2">
        <v>643.449997221604</v>
      </c>
      <c r="H169" s="2">
        <v>15.1454348094669</v>
      </c>
      <c r="I169" s="2">
        <v>15.1454348094669</v>
      </c>
      <c r="J169" s="2">
        <v>15.1454348094669</v>
      </c>
      <c r="K169" s="2">
        <v>15.1454348094669</v>
      </c>
      <c r="L169" s="2">
        <v>15.1454348094669</v>
      </c>
      <c r="M169" s="2">
        <v>15.1454348094669</v>
      </c>
      <c r="N169" s="2">
        <v>0.0</v>
      </c>
      <c r="O169" s="2">
        <v>0.0</v>
      </c>
      <c r="P169" s="2">
        <v>0.0</v>
      </c>
      <c r="Q169" s="2">
        <v>658.595432031071</v>
      </c>
    </row>
    <row r="170">
      <c r="A170" s="2">
        <v>168.0</v>
      </c>
      <c r="B170" s="5">
        <v>44398.0</v>
      </c>
      <c r="C170" s="2">
        <v>644.308122369331</v>
      </c>
      <c r="D170" s="2">
        <v>587.328413795385</v>
      </c>
      <c r="E170" s="2">
        <v>731.15373075091</v>
      </c>
      <c r="F170" s="2">
        <v>644.308122369331</v>
      </c>
      <c r="G170" s="2">
        <v>644.308122369331</v>
      </c>
      <c r="H170" s="2">
        <v>15.7802335347084</v>
      </c>
      <c r="I170" s="2">
        <v>15.7802335347084</v>
      </c>
      <c r="J170" s="2">
        <v>15.7802335347084</v>
      </c>
      <c r="K170" s="2">
        <v>15.7802335347084</v>
      </c>
      <c r="L170" s="2">
        <v>15.7802335347084</v>
      </c>
      <c r="M170" s="2">
        <v>15.7802335347084</v>
      </c>
      <c r="N170" s="2">
        <v>0.0</v>
      </c>
      <c r="O170" s="2">
        <v>0.0</v>
      </c>
      <c r="P170" s="2">
        <v>0.0</v>
      </c>
      <c r="Q170" s="2">
        <v>660.088355904039</v>
      </c>
    </row>
    <row r="171">
      <c r="A171" s="2">
        <v>169.0</v>
      </c>
      <c r="B171" s="5">
        <v>44399.0</v>
      </c>
      <c r="C171" s="2">
        <v>645.166247631198</v>
      </c>
      <c r="D171" s="2">
        <v>591.615385394046</v>
      </c>
      <c r="E171" s="2">
        <v>737.812410149471</v>
      </c>
      <c r="F171" s="2">
        <v>645.166247631198</v>
      </c>
      <c r="G171" s="2">
        <v>645.166247631198</v>
      </c>
      <c r="H171" s="2">
        <v>16.9565342713483</v>
      </c>
      <c r="I171" s="2">
        <v>16.9565342713483</v>
      </c>
      <c r="J171" s="2">
        <v>16.9565342713483</v>
      </c>
      <c r="K171" s="2">
        <v>16.9565342713483</v>
      </c>
      <c r="L171" s="2">
        <v>16.9565342713483</v>
      </c>
      <c r="M171" s="2">
        <v>16.9565342713483</v>
      </c>
      <c r="N171" s="2">
        <v>0.0</v>
      </c>
      <c r="O171" s="2">
        <v>0.0</v>
      </c>
      <c r="P171" s="2">
        <v>0.0</v>
      </c>
      <c r="Q171" s="2">
        <v>662.122781902546</v>
      </c>
    </row>
    <row r="172">
      <c r="A172" s="2">
        <v>170.0</v>
      </c>
      <c r="B172" s="5">
        <v>44400.0</v>
      </c>
      <c r="C172" s="2">
        <v>646.024372893065</v>
      </c>
      <c r="D172" s="2">
        <v>590.262625612741</v>
      </c>
      <c r="E172" s="2">
        <v>741.889146299518</v>
      </c>
      <c r="F172" s="2">
        <v>646.024372893065</v>
      </c>
      <c r="G172" s="2">
        <v>646.024372893065</v>
      </c>
      <c r="H172" s="2">
        <v>18.9159582366949</v>
      </c>
      <c r="I172" s="2">
        <v>18.9159582366949</v>
      </c>
      <c r="J172" s="2">
        <v>18.9159582366949</v>
      </c>
      <c r="K172" s="2">
        <v>18.9159582366949</v>
      </c>
      <c r="L172" s="2">
        <v>18.9159582366949</v>
      </c>
      <c r="M172" s="2">
        <v>18.9159582366949</v>
      </c>
      <c r="N172" s="2">
        <v>0.0</v>
      </c>
      <c r="O172" s="2">
        <v>0.0</v>
      </c>
      <c r="P172" s="2">
        <v>0.0</v>
      </c>
      <c r="Q172" s="2">
        <v>664.94033112976</v>
      </c>
    </row>
    <row r="173">
      <c r="A173" s="2">
        <v>171.0</v>
      </c>
      <c r="B173" s="5">
        <v>44403.0</v>
      </c>
      <c r="C173" s="2">
        <v>648.598748678666</v>
      </c>
      <c r="D173" s="2">
        <v>590.911743398783</v>
      </c>
      <c r="E173" s="2">
        <v>743.792763029874</v>
      </c>
      <c r="F173" s="2">
        <v>648.598748678666</v>
      </c>
      <c r="G173" s="2">
        <v>648.598748678666</v>
      </c>
      <c r="H173" s="2">
        <v>16.3560096019857</v>
      </c>
      <c r="I173" s="2">
        <v>16.3560096019857</v>
      </c>
      <c r="J173" s="2">
        <v>16.3560096019857</v>
      </c>
      <c r="K173" s="2">
        <v>16.3560096019857</v>
      </c>
      <c r="L173" s="2">
        <v>16.3560096019857</v>
      </c>
      <c r="M173" s="2">
        <v>16.3560096019857</v>
      </c>
      <c r="N173" s="2">
        <v>0.0</v>
      </c>
      <c r="O173" s="2">
        <v>0.0</v>
      </c>
      <c r="P173" s="2">
        <v>0.0</v>
      </c>
      <c r="Q173" s="2">
        <v>664.954758280652</v>
      </c>
    </row>
    <row r="174">
      <c r="A174" s="2">
        <v>172.0</v>
      </c>
      <c r="B174" s="5">
        <v>44404.0</v>
      </c>
      <c r="C174" s="2">
        <v>649.456873940533</v>
      </c>
      <c r="D174" s="2">
        <v>595.459790414434</v>
      </c>
      <c r="E174" s="2">
        <v>736.054376949311</v>
      </c>
      <c r="F174" s="2">
        <v>649.456873940533</v>
      </c>
      <c r="G174" s="2">
        <v>649.456873940533</v>
      </c>
      <c r="H174" s="2">
        <v>15.1454348094218</v>
      </c>
      <c r="I174" s="2">
        <v>15.1454348094218</v>
      </c>
      <c r="J174" s="2">
        <v>15.1454348094218</v>
      </c>
      <c r="K174" s="2">
        <v>15.1454348094218</v>
      </c>
      <c r="L174" s="2">
        <v>15.1454348094218</v>
      </c>
      <c r="M174" s="2">
        <v>15.1454348094218</v>
      </c>
      <c r="N174" s="2">
        <v>0.0</v>
      </c>
      <c r="O174" s="2">
        <v>0.0</v>
      </c>
      <c r="P174" s="2">
        <v>0.0</v>
      </c>
      <c r="Q174" s="2">
        <v>664.602308749955</v>
      </c>
    </row>
    <row r="175">
      <c r="A175" s="2">
        <v>173.0</v>
      </c>
      <c r="B175" s="5">
        <v>44405.0</v>
      </c>
      <c r="C175" s="2">
        <v>650.3149992024</v>
      </c>
      <c r="D175" s="2">
        <v>588.937497930439</v>
      </c>
      <c r="E175" s="2">
        <v>733.618059420084</v>
      </c>
      <c r="F175" s="2">
        <v>650.3149992024</v>
      </c>
      <c r="G175" s="2">
        <v>650.3149992024</v>
      </c>
      <c r="H175" s="2">
        <v>15.7802335347075</v>
      </c>
      <c r="I175" s="2">
        <v>15.7802335347075</v>
      </c>
      <c r="J175" s="2">
        <v>15.7802335347075</v>
      </c>
      <c r="K175" s="2">
        <v>15.7802335347075</v>
      </c>
      <c r="L175" s="2">
        <v>15.7802335347075</v>
      </c>
      <c r="M175" s="2">
        <v>15.7802335347075</v>
      </c>
      <c r="N175" s="2">
        <v>0.0</v>
      </c>
      <c r="O175" s="2">
        <v>0.0</v>
      </c>
      <c r="P175" s="2">
        <v>0.0</v>
      </c>
      <c r="Q175" s="2">
        <v>666.095232737108</v>
      </c>
    </row>
    <row r="176">
      <c r="A176" s="2">
        <v>174.0</v>
      </c>
      <c r="B176" s="5">
        <v>44406.0</v>
      </c>
      <c r="C176" s="2">
        <v>651.173124464267</v>
      </c>
      <c r="D176" s="2">
        <v>596.061557374498</v>
      </c>
      <c r="E176" s="2">
        <v>746.223393322921</v>
      </c>
      <c r="F176" s="2">
        <v>651.173124464267</v>
      </c>
      <c r="G176" s="2">
        <v>651.173124464267</v>
      </c>
      <c r="H176" s="2">
        <v>16.9565342713886</v>
      </c>
      <c r="I176" s="2">
        <v>16.9565342713886</v>
      </c>
      <c r="J176" s="2">
        <v>16.9565342713886</v>
      </c>
      <c r="K176" s="2">
        <v>16.9565342713886</v>
      </c>
      <c r="L176" s="2">
        <v>16.9565342713886</v>
      </c>
      <c r="M176" s="2">
        <v>16.9565342713886</v>
      </c>
      <c r="N176" s="2">
        <v>0.0</v>
      </c>
      <c r="O176" s="2">
        <v>0.0</v>
      </c>
      <c r="P176" s="2">
        <v>0.0</v>
      </c>
      <c r="Q176" s="2">
        <v>668.129658735656</v>
      </c>
    </row>
    <row r="177">
      <c r="A177" s="2">
        <v>175.0</v>
      </c>
      <c r="B177" s="5">
        <v>44407.0</v>
      </c>
      <c r="C177" s="2">
        <v>652.031249726134</v>
      </c>
      <c r="D177" s="2">
        <v>598.196651271515</v>
      </c>
      <c r="E177" s="2">
        <v>738.133377764796</v>
      </c>
      <c r="F177" s="2">
        <v>652.031249726134</v>
      </c>
      <c r="G177" s="2">
        <v>652.031249726134</v>
      </c>
      <c r="H177" s="2">
        <v>18.9159582368275</v>
      </c>
      <c r="I177" s="2">
        <v>18.9159582368275</v>
      </c>
      <c r="J177" s="2">
        <v>18.9159582368275</v>
      </c>
      <c r="K177" s="2">
        <v>18.9159582368275</v>
      </c>
      <c r="L177" s="2">
        <v>18.9159582368275</v>
      </c>
      <c r="M177" s="2">
        <v>18.9159582368275</v>
      </c>
      <c r="N177" s="2">
        <v>0.0</v>
      </c>
      <c r="O177" s="2">
        <v>0.0</v>
      </c>
      <c r="P177" s="2">
        <v>0.0</v>
      </c>
      <c r="Q177" s="2">
        <v>670.947207962962</v>
      </c>
    </row>
    <row r="178">
      <c r="A178" s="2">
        <v>176.0</v>
      </c>
      <c r="B178" s="5">
        <v>44410.0</v>
      </c>
      <c r="C178" s="2">
        <v>654.605625511735</v>
      </c>
      <c r="D178" s="2">
        <v>595.349056514232</v>
      </c>
      <c r="E178" s="2">
        <v>741.80733809832</v>
      </c>
      <c r="F178" s="2">
        <v>654.605625511735</v>
      </c>
      <c r="G178" s="2">
        <v>654.605625511735</v>
      </c>
      <c r="H178" s="2">
        <v>16.356009602073</v>
      </c>
      <c r="I178" s="2">
        <v>16.356009602073</v>
      </c>
      <c r="J178" s="2">
        <v>16.356009602073</v>
      </c>
      <c r="K178" s="2">
        <v>16.356009602073</v>
      </c>
      <c r="L178" s="2">
        <v>16.356009602073</v>
      </c>
      <c r="M178" s="2">
        <v>16.356009602073</v>
      </c>
      <c r="N178" s="2">
        <v>0.0</v>
      </c>
      <c r="O178" s="2">
        <v>0.0</v>
      </c>
      <c r="P178" s="2">
        <v>0.0</v>
      </c>
      <c r="Q178" s="2">
        <v>670.961635113808</v>
      </c>
    </row>
    <row r="179">
      <c r="A179" s="2">
        <v>177.0</v>
      </c>
      <c r="B179" s="5">
        <v>44411.0</v>
      </c>
      <c r="C179" s="2">
        <v>655.463750788557</v>
      </c>
      <c r="D179" s="2">
        <v>597.122358423151</v>
      </c>
      <c r="E179" s="2">
        <v>747.313211610081</v>
      </c>
      <c r="F179" s="2">
        <v>655.463750788557</v>
      </c>
      <c r="G179" s="2">
        <v>655.463750788557</v>
      </c>
      <c r="H179" s="2">
        <v>15.1454348094306</v>
      </c>
      <c r="I179" s="2">
        <v>15.1454348094306</v>
      </c>
      <c r="J179" s="2">
        <v>15.1454348094306</v>
      </c>
      <c r="K179" s="2">
        <v>15.1454348094306</v>
      </c>
      <c r="L179" s="2">
        <v>15.1454348094306</v>
      </c>
      <c r="M179" s="2">
        <v>15.1454348094306</v>
      </c>
      <c r="N179" s="2">
        <v>0.0</v>
      </c>
      <c r="O179" s="2">
        <v>0.0</v>
      </c>
      <c r="P179" s="2">
        <v>0.0</v>
      </c>
      <c r="Q179" s="2">
        <v>670.609185597988</v>
      </c>
    </row>
    <row r="180">
      <c r="A180" s="2">
        <v>178.0</v>
      </c>
      <c r="B180" s="5">
        <v>44412.0</v>
      </c>
      <c r="C180" s="2">
        <v>656.321876065379</v>
      </c>
      <c r="D180" s="2">
        <v>599.770450170953</v>
      </c>
      <c r="E180" s="2">
        <v>748.019817644317</v>
      </c>
      <c r="F180" s="2">
        <v>656.321876065379</v>
      </c>
      <c r="G180" s="2">
        <v>656.321876065379</v>
      </c>
      <c r="H180" s="2">
        <v>15.7802335347116</v>
      </c>
      <c r="I180" s="2">
        <v>15.7802335347116</v>
      </c>
      <c r="J180" s="2">
        <v>15.7802335347116</v>
      </c>
      <c r="K180" s="2">
        <v>15.7802335347116</v>
      </c>
      <c r="L180" s="2">
        <v>15.7802335347116</v>
      </c>
      <c r="M180" s="2">
        <v>15.7802335347116</v>
      </c>
      <c r="N180" s="2">
        <v>0.0</v>
      </c>
      <c r="O180" s="2">
        <v>0.0</v>
      </c>
      <c r="P180" s="2">
        <v>0.0</v>
      </c>
      <c r="Q180" s="2">
        <v>672.10210960009</v>
      </c>
    </row>
    <row r="181">
      <c r="A181" s="2">
        <v>179.0</v>
      </c>
      <c r="B181" s="5">
        <v>44413.0</v>
      </c>
      <c r="C181" s="2">
        <v>657.1800013422</v>
      </c>
      <c r="D181" s="2">
        <v>599.356327716433</v>
      </c>
      <c r="E181" s="2">
        <v>751.574008364801</v>
      </c>
      <c r="F181" s="2">
        <v>657.1800013422</v>
      </c>
      <c r="G181" s="2">
        <v>657.1800013422</v>
      </c>
      <c r="H181" s="2">
        <v>16.9565342713841</v>
      </c>
      <c r="I181" s="2">
        <v>16.9565342713841</v>
      </c>
      <c r="J181" s="2">
        <v>16.9565342713841</v>
      </c>
      <c r="K181" s="2">
        <v>16.9565342713841</v>
      </c>
      <c r="L181" s="2">
        <v>16.9565342713841</v>
      </c>
      <c r="M181" s="2">
        <v>16.9565342713841</v>
      </c>
      <c r="N181" s="2">
        <v>0.0</v>
      </c>
      <c r="O181" s="2">
        <v>0.0</v>
      </c>
      <c r="P181" s="2">
        <v>0.0</v>
      </c>
      <c r="Q181" s="2">
        <v>674.136535613584</v>
      </c>
    </row>
    <row r="182">
      <c r="A182" s="2">
        <v>180.0</v>
      </c>
      <c r="B182" s="5">
        <v>44414.0</v>
      </c>
      <c r="C182" s="2">
        <v>658.038126619022</v>
      </c>
      <c r="D182" s="2">
        <v>604.214702066168</v>
      </c>
      <c r="E182" s="2">
        <v>752.64369163584</v>
      </c>
      <c r="F182" s="2">
        <v>658.038126619022</v>
      </c>
      <c r="G182" s="2">
        <v>658.038126619022</v>
      </c>
      <c r="H182" s="2">
        <v>18.9159582367862</v>
      </c>
      <c r="I182" s="2">
        <v>18.9159582367862</v>
      </c>
      <c r="J182" s="2">
        <v>18.9159582367862</v>
      </c>
      <c r="K182" s="2">
        <v>18.9159582367862</v>
      </c>
      <c r="L182" s="2">
        <v>18.9159582367862</v>
      </c>
      <c r="M182" s="2">
        <v>18.9159582367862</v>
      </c>
      <c r="N182" s="2">
        <v>0.0</v>
      </c>
      <c r="O182" s="2">
        <v>0.0</v>
      </c>
      <c r="P182" s="2">
        <v>0.0</v>
      </c>
      <c r="Q182" s="2">
        <v>676.954084855808</v>
      </c>
    </row>
    <row r="183">
      <c r="A183" s="2">
        <v>181.0</v>
      </c>
      <c r="B183" s="5">
        <v>44417.0</v>
      </c>
      <c r="C183" s="2">
        <v>660.612502449487</v>
      </c>
      <c r="D183" s="2">
        <v>598.198226905245</v>
      </c>
      <c r="E183" s="2">
        <v>752.790793528094</v>
      </c>
      <c r="F183" s="2">
        <v>660.612502449487</v>
      </c>
      <c r="G183" s="2">
        <v>660.612502449487</v>
      </c>
      <c r="H183" s="2">
        <v>16.3560096020683</v>
      </c>
      <c r="I183" s="2">
        <v>16.3560096020683</v>
      </c>
      <c r="J183" s="2">
        <v>16.3560096020683</v>
      </c>
      <c r="K183" s="2">
        <v>16.3560096020683</v>
      </c>
      <c r="L183" s="2">
        <v>16.3560096020683</v>
      </c>
      <c r="M183" s="2">
        <v>16.3560096020683</v>
      </c>
      <c r="N183" s="2">
        <v>0.0</v>
      </c>
      <c r="O183" s="2">
        <v>0.0</v>
      </c>
      <c r="P183" s="2">
        <v>0.0</v>
      </c>
      <c r="Q183" s="2">
        <v>676.968512051555</v>
      </c>
    </row>
    <row r="184">
      <c r="A184" s="2">
        <v>182.0</v>
      </c>
      <c r="B184" s="5">
        <v>44418.0</v>
      </c>
      <c r="C184" s="2">
        <v>661.470627726308</v>
      </c>
      <c r="D184" s="2">
        <v>606.910800104621</v>
      </c>
      <c r="E184" s="2">
        <v>752.808570280287</v>
      </c>
      <c r="F184" s="2">
        <v>661.470627726308</v>
      </c>
      <c r="G184" s="2">
        <v>661.470627726308</v>
      </c>
      <c r="H184" s="2">
        <v>15.1454348094786</v>
      </c>
      <c r="I184" s="2">
        <v>15.1454348094786</v>
      </c>
      <c r="J184" s="2">
        <v>15.1454348094786</v>
      </c>
      <c r="K184" s="2">
        <v>15.1454348094786</v>
      </c>
      <c r="L184" s="2">
        <v>15.1454348094786</v>
      </c>
      <c r="M184" s="2">
        <v>15.1454348094786</v>
      </c>
      <c r="N184" s="2">
        <v>0.0</v>
      </c>
      <c r="O184" s="2">
        <v>0.0</v>
      </c>
      <c r="P184" s="2">
        <v>0.0</v>
      </c>
      <c r="Q184" s="2">
        <v>676.616062535787</v>
      </c>
    </row>
    <row r="185">
      <c r="A185" s="2">
        <v>183.0</v>
      </c>
      <c r="B185" s="5">
        <v>44419.0</v>
      </c>
      <c r="C185" s="2">
        <v>662.32875300313</v>
      </c>
      <c r="D185" s="2">
        <v>605.92544642857</v>
      </c>
      <c r="E185" s="2">
        <v>750.402849132623</v>
      </c>
      <c r="F185" s="2">
        <v>662.32875300313</v>
      </c>
      <c r="G185" s="2">
        <v>662.32875300313</v>
      </c>
      <c r="H185" s="2">
        <v>15.7802335347106</v>
      </c>
      <c r="I185" s="2">
        <v>15.7802335347106</v>
      </c>
      <c r="J185" s="2">
        <v>15.7802335347106</v>
      </c>
      <c r="K185" s="2">
        <v>15.7802335347106</v>
      </c>
      <c r="L185" s="2">
        <v>15.7802335347106</v>
      </c>
      <c r="M185" s="2">
        <v>15.7802335347106</v>
      </c>
      <c r="N185" s="2">
        <v>0.0</v>
      </c>
      <c r="O185" s="2">
        <v>0.0</v>
      </c>
      <c r="P185" s="2">
        <v>0.0</v>
      </c>
      <c r="Q185" s="2">
        <v>678.108986537841</v>
      </c>
    </row>
    <row r="186">
      <c r="A186" s="2">
        <v>184.0</v>
      </c>
      <c r="B186" s="5">
        <v>44420.0</v>
      </c>
      <c r="C186" s="2">
        <v>663.186878279952</v>
      </c>
      <c r="D186" s="2">
        <v>601.880145261504</v>
      </c>
      <c r="E186" s="2">
        <v>747.531966612627</v>
      </c>
      <c r="F186" s="2">
        <v>663.186878279952</v>
      </c>
      <c r="G186" s="2">
        <v>663.186878279952</v>
      </c>
      <c r="H186" s="2">
        <v>16.956534271402</v>
      </c>
      <c r="I186" s="2">
        <v>16.956534271402</v>
      </c>
      <c r="J186" s="2">
        <v>16.956534271402</v>
      </c>
      <c r="K186" s="2">
        <v>16.956534271402</v>
      </c>
      <c r="L186" s="2">
        <v>16.956534271402</v>
      </c>
      <c r="M186" s="2">
        <v>16.956534271402</v>
      </c>
      <c r="N186" s="2">
        <v>0.0</v>
      </c>
      <c r="O186" s="2">
        <v>0.0</v>
      </c>
      <c r="P186" s="2">
        <v>0.0</v>
      </c>
      <c r="Q186" s="2">
        <v>680.143412551354</v>
      </c>
    </row>
    <row r="187">
      <c r="A187" s="2">
        <v>185.0</v>
      </c>
      <c r="B187" s="5">
        <v>44421.0</v>
      </c>
      <c r="C187" s="2">
        <v>664.04502784935</v>
      </c>
      <c r="D187" s="2">
        <v>618.305461795293</v>
      </c>
      <c r="E187" s="2">
        <v>765.191519167085</v>
      </c>
      <c r="F187" s="2">
        <v>664.04502784935</v>
      </c>
      <c r="G187" s="2">
        <v>664.04502784935</v>
      </c>
      <c r="H187" s="2">
        <v>18.9159582367448</v>
      </c>
      <c r="I187" s="2">
        <v>18.9159582367448</v>
      </c>
      <c r="J187" s="2">
        <v>18.9159582367448</v>
      </c>
      <c r="K187" s="2">
        <v>18.9159582367448</v>
      </c>
      <c r="L187" s="2">
        <v>18.9159582367448</v>
      </c>
      <c r="M187" s="2">
        <v>18.9159582367448</v>
      </c>
      <c r="N187" s="2">
        <v>0.0</v>
      </c>
      <c r="O187" s="2">
        <v>0.0</v>
      </c>
      <c r="P187" s="2">
        <v>0.0</v>
      </c>
      <c r="Q187" s="2">
        <v>682.960986086094</v>
      </c>
    </row>
    <row r="188">
      <c r="A188" s="2">
        <v>186.0</v>
      </c>
      <c r="B188" s="5">
        <v>44424.0</v>
      </c>
      <c r="C188" s="2">
        <v>666.619476557543</v>
      </c>
      <c r="D188" s="2">
        <v>607.481267608816</v>
      </c>
      <c r="E188" s="2">
        <v>755.08270550572</v>
      </c>
      <c r="F188" s="2">
        <v>666.619476557543</v>
      </c>
      <c r="G188" s="2">
        <v>666.619476557543</v>
      </c>
      <c r="H188" s="2">
        <v>16.3560096020635</v>
      </c>
      <c r="I188" s="2">
        <v>16.3560096020635</v>
      </c>
      <c r="J188" s="2">
        <v>16.3560096020635</v>
      </c>
      <c r="K188" s="2">
        <v>16.3560096020635</v>
      </c>
      <c r="L188" s="2">
        <v>16.3560096020635</v>
      </c>
      <c r="M188" s="2">
        <v>16.3560096020635</v>
      </c>
      <c r="N188" s="2">
        <v>0.0</v>
      </c>
      <c r="O188" s="2">
        <v>0.0</v>
      </c>
      <c r="P188" s="2">
        <v>0.0</v>
      </c>
      <c r="Q188" s="2">
        <v>682.975486159607</v>
      </c>
    </row>
    <row r="189">
      <c r="A189" s="2">
        <v>187.0</v>
      </c>
      <c r="B189" s="5">
        <v>44425.0</v>
      </c>
      <c r="C189" s="2">
        <v>667.477626126941</v>
      </c>
      <c r="D189" s="2">
        <v>605.434336791131</v>
      </c>
      <c r="E189" s="2">
        <v>749.474779797694</v>
      </c>
      <c r="F189" s="2">
        <v>667.477626126941</v>
      </c>
      <c r="G189" s="2">
        <v>667.477626126941</v>
      </c>
      <c r="H189" s="2">
        <v>15.1454348094604</v>
      </c>
      <c r="I189" s="2">
        <v>15.1454348094604</v>
      </c>
      <c r="J189" s="2">
        <v>15.1454348094604</v>
      </c>
      <c r="K189" s="2">
        <v>15.1454348094604</v>
      </c>
      <c r="L189" s="2">
        <v>15.1454348094604</v>
      </c>
      <c r="M189" s="2">
        <v>15.1454348094604</v>
      </c>
      <c r="N189" s="2">
        <v>0.0</v>
      </c>
      <c r="O189" s="2">
        <v>0.0</v>
      </c>
      <c r="P189" s="2">
        <v>0.0</v>
      </c>
      <c r="Q189" s="2">
        <v>682.623060936401</v>
      </c>
    </row>
    <row r="190">
      <c r="A190" s="2">
        <v>188.0</v>
      </c>
      <c r="B190" s="5">
        <v>44426.0</v>
      </c>
      <c r="C190" s="2">
        <v>668.335775696339</v>
      </c>
      <c r="D190" s="2">
        <v>610.59622653073</v>
      </c>
      <c r="E190" s="2">
        <v>756.652659701811</v>
      </c>
      <c r="F190" s="2">
        <v>668.335775696339</v>
      </c>
      <c r="G190" s="2">
        <v>668.335775696339</v>
      </c>
      <c r="H190" s="2">
        <v>15.7802335347067</v>
      </c>
      <c r="I190" s="2">
        <v>15.7802335347067</v>
      </c>
      <c r="J190" s="2">
        <v>15.7802335347067</v>
      </c>
      <c r="K190" s="2">
        <v>15.7802335347067</v>
      </c>
      <c r="L190" s="2">
        <v>15.7802335347067</v>
      </c>
      <c r="M190" s="2">
        <v>15.7802335347067</v>
      </c>
      <c r="N190" s="2">
        <v>0.0</v>
      </c>
      <c r="O190" s="2">
        <v>0.0</v>
      </c>
      <c r="P190" s="2">
        <v>0.0</v>
      </c>
      <c r="Q190" s="2">
        <v>684.116009231046</v>
      </c>
    </row>
    <row r="191">
      <c r="A191" s="2">
        <v>189.0</v>
      </c>
      <c r="B191" s="5">
        <v>44427.0</v>
      </c>
      <c r="C191" s="2">
        <v>669.193925265737</v>
      </c>
      <c r="D191" s="2">
        <v>615.656812095311</v>
      </c>
      <c r="E191" s="2">
        <v>765.374828192717</v>
      </c>
      <c r="F191" s="2">
        <v>669.193925265737</v>
      </c>
      <c r="G191" s="2">
        <v>669.193925265737</v>
      </c>
      <c r="H191" s="2">
        <v>16.9565342714199</v>
      </c>
      <c r="I191" s="2">
        <v>16.9565342714199</v>
      </c>
      <c r="J191" s="2">
        <v>16.9565342714199</v>
      </c>
      <c r="K191" s="2">
        <v>16.9565342714199</v>
      </c>
      <c r="L191" s="2">
        <v>16.9565342714199</v>
      </c>
      <c r="M191" s="2">
        <v>16.9565342714199</v>
      </c>
      <c r="N191" s="2">
        <v>0.0</v>
      </c>
      <c r="O191" s="2">
        <v>0.0</v>
      </c>
      <c r="P191" s="2">
        <v>0.0</v>
      </c>
      <c r="Q191" s="2">
        <v>686.150459537157</v>
      </c>
    </row>
    <row r="192">
      <c r="A192" s="2">
        <v>190.0</v>
      </c>
      <c r="B192" s="5">
        <v>44428.0</v>
      </c>
      <c r="C192" s="2">
        <v>670.052074835134</v>
      </c>
      <c r="D192" s="2">
        <v>614.808333542782</v>
      </c>
      <c r="E192" s="2">
        <v>765.187910938808</v>
      </c>
      <c r="F192" s="2">
        <v>670.052074835134</v>
      </c>
      <c r="G192" s="2">
        <v>670.052074835134</v>
      </c>
      <c r="H192" s="2">
        <v>18.9159582367463</v>
      </c>
      <c r="I192" s="2">
        <v>18.9159582367463</v>
      </c>
      <c r="J192" s="2">
        <v>18.9159582367463</v>
      </c>
      <c r="K192" s="2">
        <v>18.9159582367463</v>
      </c>
      <c r="L192" s="2">
        <v>18.9159582367463</v>
      </c>
      <c r="M192" s="2">
        <v>18.9159582367463</v>
      </c>
      <c r="N192" s="2">
        <v>0.0</v>
      </c>
      <c r="O192" s="2">
        <v>0.0</v>
      </c>
      <c r="P192" s="2">
        <v>0.0</v>
      </c>
      <c r="Q192" s="2">
        <v>688.968033071881</v>
      </c>
    </row>
    <row r="193">
      <c r="A193" s="2">
        <v>191.0</v>
      </c>
      <c r="B193" s="5">
        <v>44431.0</v>
      </c>
      <c r="C193" s="2">
        <v>672.626523543328</v>
      </c>
      <c r="D193" s="2">
        <v>617.585386279169</v>
      </c>
      <c r="E193" s="2">
        <v>761.846264388214</v>
      </c>
      <c r="F193" s="2">
        <v>672.626523543328</v>
      </c>
      <c r="G193" s="2">
        <v>672.626523543328</v>
      </c>
      <c r="H193" s="2">
        <v>16.3560096021509</v>
      </c>
      <c r="I193" s="2">
        <v>16.3560096021509</v>
      </c>
      <c r="J193" s="2">
        <v>16.3560096021509</v>
      </c>
      <c r="K193" s="2">
        <v>16.3560096021509</v>
      </c>
      <c r="L193" s="2">
        <v>16.3560096021509</v>
      </c>
      <c r="M193" s="2">
        <v>16.3560096021509</v>
      </c>
      <c r="N193" s="2">
        <v>0.0</v>
      </c>
      <c r="O193" s="2">
        <v>0.0</v>
      </c>
      <c r="P193" s="2">
        <v>0.0</v>
      </c>
      <c r="Q193" s="2">
        <v>688.982533145479</v>
      </c>
    </row>
    <row r="194">
      <c r="A194" s="2">
        <v>192.0</v>
      </c>
      <c r="B194" s="5">
        <v>44432.0</v>
      </c>
      <c r="C194" s="2">
        <v>673.484673112726</v>
      </c>
      <c r="D194" s="2">
        <v>614.455253960497</v>
      </c>
      <c r="E194" s="2">
        <v>766.18440998757</v>
      </c>
      <c r="F194" s="2">
        <v>673.484673112726</v>
      </c>
      <c r="G194" s="2">
        <v>673.484673112726</v>
      </c>
      <c r="H194" s="2">
        <v>15.1454348094423</v>
      </c>
      <c r="I194" s="2">
        <v>15.1454348094423</v>
      </c>
      <c r="J194" s="2">
        <v>15.1454348094423</v>
      </c>
      <c r="K194" s="2">
        <v>15.1454348094423</v>
      </c>
      <c r="L194" s="2">
        <v>15.1454348094423</v>
      </c>
      <c r="M194" s="2">
        <v>15.1454348094423</v>
      </c>
      <c r="N194" s="2">
        <v>0.0</v>
      </c>
      <c r="O194" s="2">
        <v>0.0</v>
      </c>
      <c r="P194" s="2">
        <v>0.0</v>
      </c>
      <c r="Q194" s="2">
        <v>688.630107922168</v>
      </c>
    </row>
    <row r="195">
      <c r="A195" s="2">
        <v>193.0</v>
      </c>
      <c r="B195" s="5">
        <v>44433.0</v>
      </c>
      <c r="C195" s="2">
        <v>675.750376886606</v>
      </c>
      <c r="D195" s="2">
        <v>618.116012694661</v>
      </c>
      <c r="E195" s="2">
        <v>758.178525679381</v>
      </c>
      <c r="F195" s="2">
        <v>675.750376886606</v>
      </c>
      <c r="G195" s="2">
        <v>675.750376886606</v>
      </c>
      <c r="H195" s="2">
        <v>15.7802335347057</v>
      </c>
      <c r="I195" s="2">
        <v>15.7802335347057</v>
      </c>
      <c r="J195" s="2">
        <v>15.7802335347057</v>
      </c>
      <c r="K195" s="2">
        <v>15.7802335347057</v>
      </c>
      <c r="L195" s="2">
        <v>15.7802335347057</v>
      </c>
      <c r="M195" s="2">
        <v>15.7802335347057</v>
      </c>
      <c r="N195" s="2">
        <v>0.0</v>
      </c>
      <c r="O195" s="2">
        <v>0.0</v>
      </c>
      <c r="P195" s="2">
        <v>0.0</v>
      </c>
      <c r="Q195" s="2">
        <v>691.530610421312</v>
      </c>
    </row>
    <row r="196">
      <c r="A196" s="2">
        <v>194.0</v>
      </c>
      <c r="B196" s="5">
        <v>44434.0</v>
      </c>
      <c r="C196" s="2">
        <v>678.016080660487</v>
      </c>
      <c r="D196" s="2">
        <v>618.752782035759</v>
      </c>
      <c r="E196" s="2">
        <v>767.360304413102</v>
      </c>
      <c r="F196" s="2">
        <v>678.016080660487</v>
      </c>
      <c r="G196" s="2">
        <v>678.016080660487</v>
      </c>
      <c r="H196" s="2">
        <v>16.9565342713672</v>
      </c>
      <c r="I196" s="2">
        <v>16.9565342713672</v>
      </c>
      <c r="J196" s="2">
        <v>16.9565342713672</v>
      </c>
      <c r="K196" s="2">
        <v>16.9565342713672</v>
      </c>
      <c r="L196" s="2">
        <v>16.9565342713672</v>
      </c>
      <c r="M196" s="2">
        <v>16.9565342713672</v>
      </c>
      <c r="N196" s="2">
        <v>0.0</v>
      </c>
      <c r="O196" s="2">
        <v>0.0</v>
      </c>
      <c r="P196" s="2">
        <v>0.0</v>
      </c>
      <c r="Q196" s="2">
        <v>694.972614931854</v>
      </c>
    </row>
    <row r="197">
      <c r="A197" s="2">
        <v>195.0</v>
      </c>
      <c r="B197" s="5">
        <v>44435.0</v>
      </c>
      <c r="C197" s="2">
        <v>680.281784434367</v>
      </c>
      <c r="D197" s="2">
        <v>627.293399156636</v>
      </c>
      <c r="E197" s="2">
        <v>771.840206397863</v>
      </c>
      <c r="F197" s="2">
        <v>680.281784434367</v>
      </c>
      <c r="G197" s="2">
        <v>680.281784434367</v>
      </c>
      <c r="H197" s="2">
        <v>18.9159582367479</v>
      </c>
      <c r="I197" s="2">
        <v>18.9159582367479</v>
      </c>
      <c r="J197" s="2">
        <v>18.9159582367479</v>
      </c>
      <c r="K197" s="2">
        <v>18.9159582367479</v>
      </c>
      <c r="L197" s="2">
        <v>18.9159582367479</v>
      </c>
      <c r="M197" s="2">
        <v>18.9159582367479</v>
      </c>
      <c r="N197" s="2">
        <v>0.0</v>
      </c>
      <c r="O197" s="2">
        <v>0.0</v>
      </c>
      <c r="P197" s="2">
        <v>0.0</v>
      </c>
      <c r="Q197" s="2">
        <v>699.197742671115</v>
      </c>
    </row>
    <row r="198">
      <c r="A198" s="2">
        <v>196.0</v>
      </c>
      <c r="B198" s="5">
        <v>44438.0</v>
      </c>
      <c r="C198" s="2">
        <v>687.078895756009</v>
      </c>
      <c r="D198" s="2">
        <v>633.598309291417</v>
      </c>
      <c r="E198" s="2">
        <v>777.691855340162</v>
      </c>
      <c r="F198" s="2">
        <v>687.078895756009</v>
      </c>
      <c r="G198" s="2">
        <v>687.078895756009</v>
      </c>
      <c r="H198" s="2">
        <v>16.3560096021461</v>
      </c>
      <c r="I198" s="2">
        <v>16.3560096021461</v>
      </c>
      <c r="J198" s="2">
        <v>16.3560096021461</v>
      </c>
      <c r="K198" s="2">
        <v>16.3560096021461</v>
      </c>
      <c r="L198" s="2">
        <v>16.3560096021461</v>
      </c>
      <c r="M198" s="2">
        <v>16.3560096021461</v>
      </c>
      <c r="N198" s="2">
        <v>0.0</v>
      </c>
      <c r="O198" s="2">
        <v>0.0</v>
      </c>
      <c r="P198" s="2">
        <v>0.0</v>
      </c>
      <c r="Q198" s="2">
        <v>703.434905358155</v>
      </c>
    </row>
    <row r="199">
      <c r="A199" s="2">
        <v>197.0</v>
      </c>
      <c r="B199" s="5">
        <v>44439.0</v>
      </c>
      <c r="C199" s="2">
        <v>689.344599529889</v>
      </c>
      <c r="D199" s="2">
        <v>631.014694778334</v>
      </c>
      <c r="E199" s="2">
        <v>777.592833666772</v>
      </c>
      <c r="F199" s="2">
        <v>689.344599529889</v>
      </c>
      <c r="G199" s="2">
        <v>689.344599529889</v>
      </c>
      <c r="H199" s="2">
        <v>15.1454348094511</v>
      </c>
      <c r="I199" s="2">
        <v>15.1454348094511</v>
      </c>
      <c r="J199" s="2">
        <v>15.1454348094511</v>
      </c>
      <c r="K199" s="2">
        <v>15.1454348094511</v>
      </c>
      <c r="L199" s="2">
        <v>15.1454348094511</v>
      </c>
      <c r="M199" s="2">
        <v>15.1454348094511</v>
      </c>
      <c r="N199" s="2">
        <v>0.0</v>
      </c>
      <c r="O199" s="2">
        <v>0.0</v>
      </c>
      <c r="P199" s="2">
        <v>0.0</v>
      </c>
      <c r="Q199" s="2">
        <v>704.49003433934</v>
      </c>
    </row>
    <row r="200">
      <c r="A200" s="2">
        <v>198.0</v>
      </c>
      <c r="B200" s="5">
        <v>44440.0</v>
      </c>
      <c r="C200" s="2">
        <v>691.61030330377</v>
      </c>
      <c r="D200" s="2">
        <v>634.810544967081</v>
      </c>
      <c r="E200" s="2">
        <v>780.002874188881</v>
      </c>
      <c r="F200" s="2">
        <v>691.61030330377</v>
      </c>
      <c r="G200" s="2">
        <v>691.61030330377</v>
      </c>
      <c r="H200" s="2">
        <v>15.7802335347098</v>
      </c>
      <c r="I200" s="2">
        <v>15.7802335347098</v>
      </c>
      <c r="J200" s="2">
        <v>15.7802335347098</v>
      </c>
      <c r="K200" s="2">
        <v>15.7802335347098</v>
      </c>
      <c r="L200" s="2">
        <v>15.7802335347098</v>
      </c>
      <c r="M200" s="2">
        <v>15.7802335347098</v>
      </c>
      <c r="N200" s="2">
        <v>0.0</v>
      </c>
      <c r="O200" s="2">
        <v>0.0</v>
      </c>
      <c r="P200" s="2">
        <v>0.0</v>
      </c>
      <c r="Q200" s="2">
        <v>707.39053683848</v>
      </c>
    </row>
    <row r="201">
      <c r="A201" s="2">
        <v>199.0</v>
      </c>
      <c r="B201" s="5">
        <v>44441.0</v>
      </c>
      <c r="C201" s="2">
        <v>693.87600707765</v>
      </c>
      <c r="D201" s="2">
        <v>640.672799364329</v>
      </c>
      <c r="E201" s="2">
        <v>785.012859671969</v>
      </c>
      <c r="F201" s="2">
        <v>693.87600707765</v>
      </c>
      <c r="G201" s="2">
        <v>693.87600707765</v>
      </c>
      <c r="H201" s="2">
        <v>16.9565342713628</v>
      </c>
      <c r="I201" s="2">
        <v>16.9565342713628</v>
      </c>
      <c r="J201" s="2">
        <v>16.9565342713628</v>
      </c>
      <c r="K201" s="2">
        <v>16.9565342713628</v>
      </c>
      <c r="L201" s="2">
        <v>16.9565342713628</v>
      </c>
      <c r="M201" s="2">
        <v>16.9565342713628</v>
      </c>
      <c r="N201" s="2">
        <v>0.0</v>
      </c>
      <c r="O201" s="2">
        <v>0.0</v>
      </c>
      <c r="P201" s="2">
        <v>0.0</v>
      </c>
      <c r="Q201" s="2">
        <v>710.832541349013</v>
      </c>
    </row>
    <row r="202">
      <c r="A202" s="2">
        <v>200.0</v>
      </c>
      <c r="B202" s="5">
        <v>44442.0</v>
      </c>
      <c r="C202" s="2">
        <v>696.141710851531</v>
      </c>
      <c r="D202" s="2">
        <v>644.76041459273</v>
      </c>
      <c r="E202" s="2">
        <v>790.967048013084</v>
      </c>
      <c r="F202" s="2">
        <v>696.141710851531</v>
      </c>
      <c r="G202" s="2">
        <v>696.141710851531</v>
      </c>
      <c r="H202" s="2">
        <v>18.9159582366636</v>
      </c>
      <c r="I202" s="2">
        <v>18.9159582366636</v>
      </c>
      <c r="J202" s="2">
        <v>18.9159582366636</v>
      </c>
      <c r="K202" s="2">
        <v>18.9159582366636</v>
      </c>
      <c r="L202" s="2">
        <v>18.9159582366636</v>
      </c>
      <c r="M202" s="2">
        <v>18.9159582366636</v>
      </c>
      <c r="N202" s="2">
        <v>0.0</v>
      </c>
      <c r="O202" s="2">
        <v>0.0</v>
      </c>
      <c r="P202" s="2">
        <v>0.0</v>
      </c>
      <c r="Q202" s="2">
        <v>715.057669088194</v>
      </c>
    </row>
    <row r="203">
      <c r="A203" s="2">
        <v>201.0</v>
      </c>
      <c r="B203" s="5">
        <v>44446.0</v>
      </c>
      <c r="C203" s="2">
        <v>715.739657355498</v>
      </c>
      <c r="D203" s="2">
        <v>654.0145294219</v>
      </c>
      <c r="E203" s="2">
        <v>805.152295849682</v>
      </c>
      <c r="F203" s="2">
        <v>715.739657355498</v>
      </c>
      <c r="G203" s="2">
        <v>715.739657355498</v>
      </c>
      <c r="H203" s="2">
        <v>15.145434809406</v>
      </c>
      <c r="I203" s="2">
        <v>15.145434809406</v>
      </c>
      <c r="J203" s="2">
        <v>15.145434809406</v>
      </c>
      <c r="K203" s="2">
        <v>15.145434809406</v>
      </c>
      <c r="L203" s="2">
        <v>15.145434809406</v>
      </c>
      <c r="M203" s="2">
        <v>15.145434809406</v>
      </c>
      <c r="N203" s="2">
        <v>0.0</v>
      </c>
      <c r="O203" s="2">
        <v>0.0</v>
      </c>
      <c r="P203" s="2">
        <v>0.0</v>
      </c>
      <c r="Q203" s="2">
        <v>730.885092164904</v>
      </c>
    </row>
    <row r="204">
      <c r="A204" s="2">
        <v>202.0</v>
      </c>
      <c r="B204" s="5">
        <v>44447.0</v>
      </c>
      <c r="C204" s="2">
        <v>720.63914398149</v>
      </c>
      <c r="D204" s="2">
        <v>663.376405503915</v>
      </c>
      <c r="E204" s="2">
        <v>800.746532549294</v>
      </c>
      <c r="F204" s="2">
        <v>720.63914398149</v>
      </c>
      <c r="G204" s="2">
        <v>720.63914398149</v>
      </c>
      <c r="H204" s="2">
        <v>15.7802335347089</v>
      </c>
      <c r="I204" s="2">
        <v>15.7802335347089</v>
      </c>
      <c r="J204" s="2">
        <v>15.7802335347089</v>
      </c>
      <c r="K204" s="2">
        <v>15.7802335347089</v>
      </c>
      <c r="L204" s="2">
        <v>15.7802335347089</v>
      </c>
      <c r="M204" s="2">
        <v>15.7802335347089</v>
      </c>
      <c r="N204" s="2">
        <v>0.0</v>
      </c>
      <c r="O204" s="2">
        <v>0.0</v>
      </c>
      <c r="P204" s="2">
        <v>0.0</v>
      </c>
      <c r="Q204" s="2">
        <v>736.419377516199</v>
      </c>
    </row>
    <row r="205">
      <c r="A205" s="2">
        <v>203.0</v>
      </c>
      <c r="B205" s="5">
        <v>44448.0</v>
      </c>
      <c r="C205" s="2">
        <v>725.538630607482</v>
      </c>
      <c r="D205" s="2">
        <v>668.808021576126</v>
      </c>
      <c r="E205" s="2">
        <v>812.220332199699</v>
      </c>
      <c r="F205" s="2">
        <v>725.538630607482</v>
      </c>
      <c r="G205" s="2">
        <v>725.538630607482</v>
      </c>
      <c r="H205" s="2">
        <v>16.9565342714031</v>
      </c>
      <c r="I205" s="2">
        <v>16.9565342714031</v>
      </c>
      <c r="J205" s="2">
        <v>16.9565342714031</v>
      </c>
      <c r="K205" s="2">
        <v>16.9565342714031</v>
      </c>
      <c r="L205" s="2">
        <v>16.9565342714031</v>
      </c>
      <c r="M205" s="2">
        <v>16.9565342714031</v>
      </c>
      <c r="N205" s="2">
        <v>0.0</v>
      </c>
      <c r="O205" s="2">
        <v>0.0</v>
      </c>
      <c r="P205" s="2">
        <v>0.0</v>
      </c>
      <c r="Q205" s="2">
        <v>742.495164878885</v>
      </c>
    </row>
    <row r="206">
      <c r="A206" s="2">
        <v>204.0</v>
      </c>
      <c r="B206" s="5">
        <v>44449.0</v>
      </c>
      <c r="C206" s="2">
        <v>730.438117233473</v>
      </c>
      <c r="D206" s="2">
        <v>674.641851866993</v>
      </c>
      <c r="E206" s="2">
        <v>819.531951318569</v>
      </c>
      <c r="F206" s="2">
        <v>730.438117233473</v>
      </c>
      <c r="G206" s="2">
        <v>730.438117233473</v>
      </c>
      <c r="H206" s="2">
        <v>18.9159582366651</v>
      </c>
      <c r="I206" s="2">
        <v>18.9159582366651</v>
      </c>
      <c r="J206" s="2">
        <v>18.9159582366651</v>
      </c>
      <c r="K206" s="2">
        <v>18.9159582366651</v>
      </c>
      <c r="L206" s="2">
        <v>18.9159582366651</v>
      </c>
      <c r="M206" s="2">
        <v>18.9159582366651</v>
      </c>
      <c r="N206" s="2">
        <v>0.0</v>
      </c>
      <c r="O206" s="2">
        <v>0.0</v>
      </c>
      <c r="P206" s="2">
        <v>0.0</v>
      </c>
      <c r="Q206" s="2">
        <v>749.354075470139</v>
      </c>
    </row>
    <row r="207">
      <c r="A207" s="2">
        <v>205.0</v>
      </c>
      <c r="B207" s="5">
        <v>44452.0</v>
      </c>
      <c r="C207" s="2">
        <v>745.136577111449</v>
      </c>
      <c r="D207" s="2">
        <v>684.376980787176</v>
      </c>
      <c r="E207" s="2">
        <v>831.607999372531</v>
      </c>
      <c r="F207" s="2">
        <v>745.136577111449</v>
      </c>
      <c r="G207" s="2">
        <v>745.136577111449</v>
      </c>
      <c r="H207" s="2">
        <v>16.3560096020129</v>
      </c>
      <c r="I207" s="2">
        <v>16.3560096020129</v>
      </c>
      <c r="J207" s="2">
        <v>16.3560096020129</v>
      </c>
      <c r="K207" s="2">
        <v>16.3560096020129</v>
      </c>
      <c r="L207" s="2">
        <v>16.3560096020129</v>
      </c>
      <c r="M207" s="2">
        <v>16.3560096020129</v>
      </c>
      <c r="N207" s="2">
        <v>0.0</v>
      </c>
      <c r="O207" s="2">
        <v>0.0</v>
      </c>
      <c r="P207" s="2">
        <v>0.0</v>
      </c>
      <c r="Q207" s="2">
        <v>761.492586713462</v>
      </c>
    </row>
    <row r="208">
      <c r="A208" s="2">
        <v>206.0</v>
      </c>
      <c r="B208" s="5">
        <v>44453.0</v>
      </c>
      <c r="C208" s="2">
        <v>750.03606373744</v>
      </c>
      <c r="D208" s="2">
        <v>691.75594829028</v>
      </c>
      <c r="E208" s="2">
        <v>837.158888616321</v>
      </c>
      <c r="F208" s="2">
        <v>750.03606373744</v>
      </c>
      <c r="G208" s="2">
        <v>750.03606373744</v>
      </c>
      <c r="H208" s="2">
        <v>15.145434809481</v>
      </c>
      <c r="I208" s="2">
        <v>15.145434809481</v>
      </c>
      <c r="J208" s="2">
        <v>15.145434809481</v>
      </c>
      <c r="K208" s="2">
        <v>15.145434809481</v>
      </c>
      <c r="L208" s="2">
        <v>15.145434809481</v>
      </c>
      <c r="M208" s="2">
        <v>15.145434809481</v>
      </c>
      <c r="N208" s="2">
        <v>0.0</v>
      </c>
      <c r="O208" s="2">
        <v>0.0</v>
      </c>
      <c r="P208" s="2">
        <v>0.0</v>
      </c>
      <c r="Q208" s="2">
        <v>765.181498546922</v>
      </c>
    </row>
    <row r="209">
      <c r="A209" s="2">
        <v>207.0</v>
      </c>
      <c r="B209" s="5">
        <v>44454.0</v>
      </c>
      <c r="C209" s="2">
        <v>754.935550363433</v>
      </c>
      <c r="D209" s="2">
        <v>699.331455682501</v>
      </c>
      <c r="E209" s="2">
        <v>846.947666360743</v>
      </c>
      <c r="F209" s="2">
        <v>754.935550363433</v>
      </c>
      <c r="G209" s="2">
        <v>754.935550363433</v>
      </c>
      <c r="H209" s="2">
        <v>15.7802335347104</v>
      </c>
      <c r="I209" s="2">
        <v>15.7802335347104</v>
      </c>
      <c r="J209" s="2">
        <v>15.7802335347104</v>
      </c>
      <c r="K209" s="2">
        <v>15.7802335347104</v>
      </c>
      <c r="L209" s="2">
        <v>15.7802335347104</v>
      </c>
      <c r="M209" s="2">
        <v>15.7802335347104</v>
      </c>
      <c r="N209" s="2">
        <v>0.0</v>
      </c>
      <c r="O209" s="2">
        <v>0.0</v>
      </c>
      <c r="P209" s="2">
        <v>0.0</v>
      </c>
      <c r="Q209" s="2">
        <v>770.715783898143</v>
      </c>
    </row>
    <row r="210">
      <c r="A210" s="2">
        <v>208.0</v>
      </c>
      <c r="B210" s="5">
        <v>44455.0</v>
      </c>
      <c r="C210" s="2">
        <v>759.835036989424</v>
      </c>
      <c r="D210" s="2">
        <v>702.952942824402</v>
      </c>
      <c r="E210" s="2">
        <v>843.788109549746</v>
      </c>
      <c r="F210" s="2">
        <v>759.835036989424</v>
      </c>
      <c r="G210" s="2">
        <v>759.835036989424</v>
      </c>
      <c r="H210" s="2">
        <v>16.9565342713986</v>
      </c>
      <c r="I210" s="2">
        <v>16.9565342713986</v>
      </c>
      <c r="J210" s="2">
        <v>16.9565342713986</v>
      </c>
      <c r="K210" s="2">
        <v>16.9565342713986</v>
      </c>
      <c r="L210" s="2">
        <v>16.9565342713986</v>
      </c>
      <c r="M210" s="2">
        <v>16.9565342713986</v>
      </c>
      <c r="N210" s="2">
        <v>0.0</v>
      </c>
      <c r="O210" s="2">
        <v>0.0</v>
      </c>
      <c r="P210" s="2">
        <v>0.0</v>
      </c>
      <c r="Q210" s="2">
        <v>776.791571260823</v>
      </c>
    </row>
    <row r="211">
      <c r="A211" s="2">
        <v>209.0</v>
      </c>
      <c r="B211" s="5">
        <v>44456.0</v>
      </c>
      <c r="C211" s="2">
        <v>764.734523615416</v>
      </c>
      <c r="D211" s="2">
        <v>709.268014076341</v>
      </c>
      <c r="E211" s="2">
        <v>858.925215930604</v>
      </c>
      <c r="F211" s="2">
        <v>764.734523615416</v>
      </c>
      <c r="G211" s="2">
        <v>764.734523615416</v>
      </c>
      <c r="H211" s="2">
        <v>18.9159582367978</v>
      </c>
      <c r="I211" s="2">
        <v>18.9159582367978</v>
      </c>
      <c r="J211" s="2">
        <v>18.9159582367978</v>
      </c>
      <c r="K211" s="2">
        <v>18.9159582367978</v>
      </c>
      <c r="L211" s="2">
        <v>18.9159582367978</v>
      </c>
      <c r="M211" s="2">
        <v>18.9159582367978</v>
      </c>
      <c r="N211" s="2">
        <v>0.0</v>
      </c>
      <c r="O211" s="2">
        <v>0.0</v>
      </c>
      <c r="P211" s="2">
        <v>0.0</v>
      </c>
      <c r="Q211" s="2">
        <v>783.650481852214</v>
      </c>
    </row>
    <row r="212">
      <c r="A212" s="2">
        <v>210.0</v>
      </c>
      <c r="B212" s="5">
        <v>44459.0</v>
      </c>
      <c r="C212" s="2">
        <v>779.432983493391</v>
      </c>
      <c r="D212" s="2">
        <v>725.318751400809</v>
      </c>
      <c r="E212" s="2">
        <v>871.293982708383</v>
      </c>
      <c r="F212" s="2">
        <v>779.432983493391</v>
      </c>
      <c r="G212" s="2">
        <v>779.432983493391</v>
      </c>
      <c r="H212" s="2">
        <v>16.3560096021003</v>
      </c>
      <c r="I212" s="2">
        <v>16.3560096021003</v>
      </c>
      <c r="J212" s="2">
        <v>16.3560096021003</v>
      </c>
      <c r="K212" s="2">
        <v>16.3560096021003</v>
      </c>
      <c r="L212" s="2">
        <v>16.3560096021003</v>
      </c>
      <c r="M212" s="2">
        <v>16.3560096021003</v>
      </c>
      <c r="N212" s="2">
        <v>0.0</v>
      </c>
      <c r="O212" s="2">
        <v>0.0</v>
      </c>
      <c r="P212" s="2">
        <v>0.0</v>
      </c>
      <c r="Q212" s="2">
        <v>795.788993095492</v>
      </c>
    </row>
    <row r="213">
      <c r="A213" s="2">
        <v>211.0</v>
      </c>
      <c r="B213" s="5">
        <v>44460.0</v>
      </c>
      <c r="C213" s="2">
        <v>784.332470119383</v>
      </c>
      <c r="D213" s="2">
        <v>722.466376603718</v>
      </c>
      <c r="E213" s="2">
        <v>870.538916309961</v>
      </c>
      <c r="F213" s="2">
        <v>784.332470119383</v>
      </c>
      <c r="G213" s="2">
        <v>784.332470119383</v>
      </c>
      <c r="H213" s="2">
        <v>15.1454348094898</v>
      </c>
      <c r="I213" s="2">
        <v>15.1454348094898</v>
      </c>
      <c r="J213" s="2">
        <v>15.1454348094898</v>
      </c>
      <c r="K213" s="2">
        <v>15.1454348094898</v>
      </c>
      <c r="L213" s="2">
        <v>15.1454348094898</v>
      </c>
      <c r="M213" s="2">
        <v>15.1454348094898</v>
      </c>
      <c r="N213" s="2">
        <v>0.0</v>
      </c>
      <c r="O213" s="2">
        <v>0.0</v>
      </c>
      <c r="P213" s="2">
        <v>0.0</v>
      </c>
      <c r="Q213" s="2">
        <v>799.477904928873</v>
      </c>
    </row>
    <row r="214">
      <c r="A214" s="2">
        <v>212.0</v>
      </c>
      <c r="B214" s="5">
        <v>44461.0</v>
      </c>
      <c r="C214" s="2">
        <v>789.231956745375</v>
      </c>
      <c r="D214" s="2">
        <v>732.950123120213</v>
      </c>
      <c r="E214" s="2">
        <v>877.665996541725</v>
      </c>
      <c r="F214" s="2">
        <v>789.231956745375</v>
      </c>
      <c r="G214" s="2">
        <v>789.231956745375</v>
      </c>
      <c r="H214" s="2">
        <v>15.7802335347066</v>
      </c>
      <c r="I214" s="2">
        <v>15.7802335347066</v>
      </c>
      <c r="J214" s="2">
        <v>15.7802335347066</v>
      </c>
      <c r="K214" s="2">
        <v>15.7802335347066</v>
      </c>
      <c r="L214" s="2">
        <v>15.7802335347066</v>
      </c>
      <c r="M214" s="2">
        <v>15.7802335347066</v>
      </c>
      <c r="N214" s="2">
        <v>0.0</v>
      </c>
      <c r="O214" s="2">
        <v>0.0</v>
      </c>
      <c r="P214" s="2">
        <v>0.0</v>
      </c>
      <c r="Q214" s="2">
        <v>805.012190280082</v>
      </c>
    </row>
    <row r="215">
      <c r="A215" s="2">
        <v>213.0</v>
      </c>
      <c r="B215" s="5">
        <v>44462.0</v>
      </c>
      <c r="C215" s="2">
        <v>794.131443371367</v>
      </c>
      <c r="D215" s="2">
        <v>738.67125402977</v>
      </c>
      <c r="E215" s="2">
        <v>882.911100339422</v>
      </c>
      <c r="F215" s="2">
        <v>794.131443371367</v>
      </c>
      <c r="G215" s="2">
        <v>794.131443371367</v>
      </c>
      <c r="H215" s="2">
        <v>16.9565342714165</v>
      </c>
      <c r="I215" s="2">
        <v>16.9565342714165</v>
      </c>
      <c r="J215" s="2">
        <v>16.9565342714165</v>
      </c>
      <c r="K215" s="2">
        <v>16.9565342714165</v>
      </c>
      <c r="L215" s="2">
        <v>16.9565342714165</v>
      </c>
      <c r="M215" s="2">
        <v>16.9565342714165</v>
      </c>
      <c r="N215" s="2">
        <v>0.0</v>
      </c>
      <c r="O215" s="2">
        <v>0.0</v>
      </c>
      <c r="P215" s="2">
        <v>0.0</v>
      </c>
      <c r="Q215" s="2">
        <v>811.087977642783</v>
      </c>
    </row>
    <row r="216">
      <c r="A216" s="2">
        <v>214.0</v>
      </c>
      <c r="B216" s="5">
        <v>44463.0</v>
      </c>
      <c r="C216" s="2">
        <v>799.030929997359</v>
      </c>
      <c r="D216" s="2">
        <v>742.763565197495</v>
      </c>
      <c r="E216" s="2">
        <v>894.539659373034</v>
      </c>
      <c r="F216" s="2">
        <v>799.030929997359</v>
      </c>
      <c r="G216" s="2">
        <v>799.030929997359</v>
      </c>
      <c r="H216" s="2">
        <v>18.9159582367564</v>
      </c>
      <c r="I216" s="2">
        <v>18.9159582367564</v>
      </c>
      <c r="J216" s="2">
        <v>18.9159582367564</v>
      </c>
      <c r="K216" s="2">
        <v>18.9159582367564</v>
      </c>
      <c r="L216" s="2">
        <v>18.9159582367564</v>
      </c>
      <c r="M216" s="2">
        <v>18.9159582367564</v>
      </c>
      <c r="N216" s="2">
        <v>0.0</v>
      </c>
      <c r="O216" s="2">
        <v>0.0</v>
      </c>
      <c r="P216" s="2">
        <v>0.0</v>
      </c>
      <c r="Q216" s="2">
        <v>817.946888234115</v>
      </c>
    </row>
    <row r="217">
      <c r="A217" s="2">
        <v>215.0</v>
      </c>
      <c r="B217" s="5">
        <v>44466.0</v>
      </c>
      <c r="C217" s="2">
        <v>813.729389875334</v>
      </c>
      <c r="D217" s="2">
        <v>760.221720363001</v>
      </c>
      <c r="E217" s="2">
        <v>902.641992405504</v>
      </c>
      <c r="F217" s="2">
        <v>813.729389875334</v>
      </c>
      <c r="G217" s="2">
        <v>813.729389875334</v>
      </c>
      <c r="H217" s="2">
        <v>16.3560096020955</v>
      </c>
      <c r="I217" s="2">
        <v>16.3560096020955</v>
      </c>
      <c r="J217" s="2">
        <v>16.3560096020955</v>
      </c>
      <c r="K217" s="2">
        <v>16.3560096020955</v>
      </c>
      <c r="L217" s="2">
        <v>16.3560096020955</v>
      </c>
      <c r="M217" s="2">
        <v>16.3560096020955</v>
      </c>
      <c r="N217" s="2">
        <v>0.0</v>
      </c>
      <c r="O217" s="2">
        <v>0.0</v>
      </c>
      <c r="P217" s="2">
        <v>0.0</v>
      </c>
      <c r="Q217" s="2">
        <v>830.08539947743</v>
      </c>
    </row>
    <row r="218">
      <c r="A218" s="2">
        <v>216.0</v>
      </c>
      <c r="B218" s="5">
        <v>44467.0</v>
      </c>
      <c r="C218" s="2">
        <v>818.628876501326</v>
      </c>
      <c r="D218" s="2">
        <v>761.790305770794</v>
      </c>
      <c r="E218" s="2">
        <v>908.181709507106</v>
      </c>
      <c r="F218" s="2">
        <v>818.628876501326</v>
      </c>
      <c r="G218" s="2">
        <v>818.628876501326</v>
      </c>
      <c r="H218" s="2">
        <v>15.1454348094716</v>
      </c>
      <c r="I218" s="2">
        <v>15.1454348094716</v>
      </c>
      <c r="J218" s="2">
        <v>15.1454348094716</v>
      </c>
      <c r="K218" s="2">
        <v>15.1454348094716</v>
      </c>
      <c r="L218" s="2">
        <v>15.1454348094716</v>
      </c>
      <c r="M218" s="2">
        <v>15.1454348094716</v>
      </c>
      <c r="N218" s="2">
        <v>0.0</v>
      </c>
      <c r="O218" s="2">
        <v>0.0</v>
      </c>
      <c r="P218" s="2">
        <v>0.0</v>
      </c>
      <c r="Q218" s="2">
        <v>833.774311310798</v>
      </c>
    </row>
    <row r="219">
      <c r="A219" s="2">
        <v>217.0</v>
      </c>
      <c r="B219" s="5">
        <v>44468.0</v>
      </c>
      <c r="C219" s="2">
        <v>823.528363127318</v>
      </c>
      <c r="D219" s="2">
        <v>762.41502422417</v>
      </c>
      <c r="E219" s="2">
        <v>909.902637522335</v>
      </c>
      <c r="F219" s="2">
        <v>823.528363127318</v>
      </c>
      <c r="G219" s="2">
        <v>823.528363127318</v>
      </c>
      <c r="H219" s="2">
        <v>15.7802335347081</v>
      </c>
      <c r="I219" s="2">
        <v>15.7802335347081</v>
      </c>
      <c r="J219" s="2">
        <v>15.7802335347081</v>
      </c>
      <c r="K219" s="2">
        <v>15.7802335347081</v>
      </c>
      <c r="L219" s="2">
        <v>15.7802335347081</v>
      </c>
      <c r="M219" s="2">
        <v>15.7802335347081</v>
      </c>
      <c r="N219" s="2">
        <v>0.0</v>
      </c>
      <c r="O219" s="2">
        <v>0.0</v>
      </c>
      <c r="P219" s="2">
        <v>0.0</v>
      </c>
      <c r="Q219" s="2">
        <v>839.308596662026</v>
      </c>
    </row>
    <row r="220">
      <c r="A220" s="2">
        <v>218.0</v>
      </c>
      <c r="B220" s="5">
        <v>44469.0</v>
      </c>
      <c r="C220" s="2">
        <v>828.427849753309</v>
      </c>
      <c r="D220" s="2">
        <v>773.17687217912</v>
      </c>
      <c r="E220" s="2">
        <v>920.429402789648</v>
      </c>
      <c r="F220" s="2">
        <v>828.427849753309</v>
      </c>
      <c r="G220" s="2">
        <v>828.427849753309</v>
      </c>
      <c r="H220" s="2">
        <v>16.9565342714121</v>
      </c>
      <c r="I220" s="2">
        <v>16.9565342714121</v>
      </c>
      <c r="J220" s="2">
        <v>16.9565342714121</v>
      </c>
      <c r="K220" s="2">
        <v>16.9565342714121</v>
      </c>
      <c r="L220" s="2">
        <v>16.9565342714121</v>
      </c>
      <c r="M220" s="2">
        <v>16.9565342714121</v>
      </c>
      <c r="N220" s="2">
        <v>0.0</v>
      </c>
      <c r="O220" s="2">
        <v>0.0</v>
      </c>
      <c r="P220" s="2">
        <v>0.0</v>
      </c>
      <c r="Q220" s="2">
        <v>845.384384024722</v>
      </c>
    </row>
    <row r="221">
      <c r="A221" s="2">
        <v>219.0</v>
      </c>
      <c r="B221" s="5">
        <v>44470.0</v>
      </c>
      <c r="C221" s="2">
        <v>833.327336379301</v>
      </c>
      <c r="D221" s="2">
        <v>774.848737360523</v>
      </c>
      <c r="E221" s="2">
        <v>925.944575636495</v>
      </c>
      <c r="F221" s="2">
        <v>833.327336379301</v>
      </c>
      <c r="G221" s="2">
        <v>833.327336379301</v>
      </c>
      <c r="H221" s="2">
        <v>18.9159582367151</v>
      </c>
      <c r="I221" s="2">
        <v>18.9159582367151</v>
      </c>
      <c r="J221" s="2">
        <v>18.9159582367151</v>
      </c>
      <c r="K221" s="2">
        <v>18.9159582367151</v>
      </c>
      <c r="L221" s="2">
        <v>18.9159582367151</v>
      </c>
      <c r="M221" s="2">
        <v>18.9159582367151</v>
      </c>
      <c r="N221" s="2">
        <v>0.0</v>
      </c>
      <c r="O221" s="2">
        <v>0.0</v>
      </c>
      <c r="P221" s="2">
        <v>0.0</v>
      </c>
      <c r="Q221" s="2">
        <v>852.243294616016</v>
      </c>
    </row>
    <row r="222">
      <c r="A222" s="2">
        <v>220.0</v>
      </c>
      <c r="B222" s="5">
        <v>44473.0</v>
      </c>
      <c r="C222" s="2">
        <v>848.025796257277</v>
      </c>
      <c r="D222" s="2">
        <v>791.284144388803</v>
      </c>
      <c r="E222" s="2">
        <v>931.168006823059</v>
      </c>
      <c r="F222" s="2">
        <v>848.025796257277</v>
      </c>
      <c r="G222" s="2">
        <v>848.025796257277</v>
      </c>
      <c r="H222" s="2">
        <v>16.3560096021368</v>
      </c>
      <c r="I222" s="2">
        <v>16.3560096021368</v>
      </c>
      <c r="J222" s="2">
        <v>16.3560096021368</v>
      </c>
      <c r="K222" s="2">
        <v>16.3560096021368</v>
      </c>
      <c r="L222" s="2">
        <v>16.3560096021368</v>
      </c>
      <c r="M222" s="2">
        <v>16.3560096021368</v>
      </c>
      <c r="N222" s="2">
        <v>0.0</v>
      </c>
      <c r="O222" s="2">
        <v>0.0</v>
      </c>
      <c r="P222" s="2">
        <v>0.0</v>
      </c>
      <c r="Q222" s="2">
        <v>864.381805859413</v>
      </c>
    </row>
    <row r="223">
      <c r="A223" s="2">
        <v>221.0</v>
      </c>
      <c r="B223" s="5">
        <v>44474.0</v>
      </c>
      <c r="C223" s="2">
        <v>852.925282883268</v>
      </c>
      <c r="D223" s="2">
        <v>794.705022519314</v>
      </c>
      <c r="E223" s="2">
        <v>942.139906818284</v>
      </c>
      <c r="F223" s="2">
        <v>852.925282883268</v>
      </c>
      <c r="G223" s="2">
        <v>852.925282883268</v>
      </c>
      <c r="H223" s="2">
        <v>15.1454348094535</v>
      </c>
      <c r="I223" s="2">
        <v>15.1454348094535</v>
      </c>
      <c r="J223" s="2">
        <v>15.1454348094535</v>
      </c>
      <c r="K223" s="2">
        <v>15.1454348094535</v>
      </c>
      <c r="L223" s="2">
        <v>15.1454348094535</v>
      </c>
      <c r="M223" s="2">
        <v>15.1454348094535</v>
      </c>
      <c r="N223" s="2">
        <v>0.0</v>
      </c>
      <c r="O223" s="2">
        <v>0.0</v>
      </c>
      <c r="P223" s="2">
        <v>0.0</v>
      </c>
      <c r="Q223" s="2">
        <v>868.070717692722</v>
      </c>
    </row>
    <row r="224">
      <c r="A224" s="2">
        <v>222.0</v>
      </c>
      <c r="B224" s="5">
        <v>44475.0</v>
      </c>
      <c r="C224" s="2">
        <v>857.82476950926</v>
      </c>
      <c r="D224" s="2">
        <v>799.430333705014</v>
      </c>
      <c r="E224" s="2">
        <v>951.362753408978</v>
      </c>
      <c r="F224" s="2">
        <v>857.82476950926</v>
      </c>
      <c r="G224" s="2">
        <v>857.82476950926</v>
      </c>
      <c r="H224" s="2">
        <v>15.7802335347072</v>
      </c>
      <c r="I224" s="2">
        <v>15.7802335347072</v>
      </c>
      <c r="J224" s="2">
        <v>15.7802335347072</v>
      </c>
      <c r="K224" s="2">
        <v>15.7802335347072</v>
      </c>
      <c r="L224" s="2">
        <v>15.7802335347072</v>
      </c>
      <c r="M224" s="2">
        <v>15.7802335347072</v>
      </c>
      <c r="N224" s="2">
        <v>0.0</v>
      </c>
      <c r="O224" s="2">
        <v>0.0</v>
      </c>
      <c r="P224" s="2">
        <v>0.0</v>
      </c>
      <c r="Q224" s="2">
        <v>873.605003043967</v>
      </c>
    </row>
    <row r="225">
      <c r="A225" s="2">
        <v>223.0</v>
      </c>
      <c r="B225" s="5">
        <v>44476.0</v>
      </c>
      <c r="C225" s="2">
        <v>862.724256135252</v>
      </c>
      <c r="D225" s="2">
        <v>810.109833924934</v>
      </c>
      <c r="E225" s="2">
        <v>947.352290652372</v>
      </c>
      <c r="F225" s="2">
        <v>862.724256135252</v>
      </c>
      <c r="G225" s="2">
        <v>862.724256135252</v>
      </c>
      <c r="H225" s="2">
        <v>16.9565342714524</v>
      </c>
      <c r="I225" s="2">
        <v>16.9565342714524</v>
      </c>
      <c r="J225" s="2">
        <v>16.9565342714524</v>
      </c>
      <c r="K225" s="2">
        <v>16.9565342714524</v>
      </c>
      <c r="L225" s="2">
        <v>16.9565342714524</v>
      </c>
      <c r="M225" s="2">
        <v>16.9565342714524</v>
      </c>
      <c r="N225" s="2">
        <v>0.0</v>
      </c>
      <c r="O225" s="2">
        <v>0.0</v>
      </c>
      <c r="P225" s="2">
        <v>0.0</v>
      </c>
      <c r="Q225" s="2">
        <v>879.680790406704</v>
      </c>
    </row>
    <row r="226">
      <c r="A226" s="2">
        <v>224.0</v>
      </c>
      <c r="B226" s="5">
        <v>44477.0</v>
      </c>
      <c r="C226" s="2">
        <v>867.623742761244</v>
      </c>
      <c r="D226" s="2">
        <v>816.984288278034</v>
      </c>
      <c r="E226" s="2">
        <v>956.592541956517</v>
      </c>
      <c r="F226" s="2">
        <v>867.623742761244</v>
      </c>
      <c r="G226" s="2">
        <v>867.623742761244</v>
      </c>
      <c r="H226" s="2">
        <v>18.9159582368906</v>
      </c>
      <c r="I226" s="2">
        <v>18.9159582368906</v>
      </c>
      <c r="J226" s="2">
        <v>18.9159582368906</v>
      </c>
      <c r="K226" s="2">
        <v>18.9159582368906</v>
      </c>
      <c r="L226" s="2">
        <v>18.9159582368906</v>
      </c>
      <c r="M226" s="2">
        <v>18.9159582368906</v>
      </c>
      <c r="N226" s="2">
        <v>0.0</v>
      </c>
      <c r="O226" s="2">
        <v>0.0</v>
      </c>
      <c r="P226" s="2">
        <v>0.0</v>
      </c>
      <c r="Q226" s="2">
        <v>886.539700998134</v>
      </c>
    </row>
    <row r="227">
      <c r="A227" s="2">
        <v>225.0</v>
      </c>
      <c r="B227" s="5">
        <v>44480.0</v>
      </c>
      <c r="C227" s="2">
        <v>882.322202639219</v>
      </c>
      <c r="D227" s="2">
        <v>829.147402354332</v>
      </c>
      <c r="E227" s="2">
        <v>968.966769264983</v>
      </c>
      <c r="F227" s="2">
        <v>882.322202639219</v>
      </c>
      <c r="G227" s="2">
        <v>882.322202639219</v>
      </c>
      <c r="H227" s="2">
        <v>16.3560096020084</v>
      </c>
      <c r="I227" s="2">
        <v>16.3560096020084</v>
      </c>
      <c r="J227" s="2">
        <v>16.3560096020084</v>
      </c>
      <c r="K227" s="2">
        <v>16.3560096020084</v>
      </c>
      <c r="L227" s="2">
        <v>16.3560096020084</v>
      </c>
      <c r="M227" s="2">
        <v>16.3560096020084</v>
      </c>
      <c r="N227" s="2">
        <v>0.0</v>
      </c>
      <c r="O227" s="2">
        <v>0.0</v>
      </c>
      <c r="P227" s="2">
        <v>0.0</v>
      </c>
      <c r="Q227" s="2">
        <v>898.678212241227</v>
      </c>
    </row>
    <row r="228">
      <c r="A228" s="2">
        <v>226.0</v>
      </c>
      <c r="B228" s="5">
        <v>44481.0</v>
      </c>
      <c r="C228" s="2">
        <v>887.221689265211</v>
      </c>
      <c r="D228" s="2">
        <v>827.599694851837</v>
      </c>
      <c r="E228" s="2">
        <v>972.332302372316</v>
      </c>
      <c r="F228" s="2">
        <v>887.221689265211</v>
      </c>
      <c r="G228" s="2">
        <v>887.221689265211</v>
      </c>
      <c r="H228" s="2">
        <v>15.1454348094353</v>
      </c>
      <c r="I228" s="2">
        <v>15.1454348094353</v>
      </c>
      <c r="J228" s="2">
        <v>15.1454348094353</v>
      </c>
      <c r="K228" s="2">
        <v>15.1454348094353</v>
      </c>
      <c r="L228" s="2">
        <v>15.1454348094353</v>
      </c>
      <c r="M228" s="2">
        <v>15.1454348094353</v>
      </c>
      <c r="N228" s="2">
        <v>0.0</v>
      </c>
      <c r="O228" s="2">
        <v>0.0</v>
      </c>
      <c r="P228" s="2">
        <v>0.0</v>
      </c>
      <c r="Q228" s="2">
        <v>902.367124074646</v>
      </c>
    </row>
    <row r="229">
      <c r="A229" s="2">
        <v>227.0</v>
      </c>
      <c r="B229" s="5">
        <v>44482.0</v>
      </c>
      <c r="C229" s="2">
        <v>892.121175891202</v>
      </c>
      <c r="D229" s="2">
        <v>838.252420021132</v>
      </c>
      <c r="E229" s="2">
        <v>982.708233262041</v>
      </c>
      <c r="F229" s="2">
        <v>892.121175891202</v>
      </c>
      <c r="G229" s="2">
        <v>892.121175891202</v>
      </c>
      <c r="H229" s="2">
        <v>15.7802335347113</v>
      </c>
      <c r="I229" s="2">
        <v>15.7802335347113</v>
      </c>
      <c r="J229" s="2">
        <v>15.7802335347113</v>
      </c>
      <c r="K229" s="2">
        <v>15.7802335347113</v>
      </c>
      <c r="L229" s="2">
        <v>15.7802335347113</v>
      </c>
      <c r="M229" s="2">
        <v>15.7802335347113</v>
      </c>
      <c r="N229" s="2">
        <v>0.0</v>
      </c>
      <c r="O229" s="2">
        <v>0.0</v>
      </c>
      <c r="P229" s="2">
        <v>0.0</v>
      </c>
      <c r="Q229" s="2">
        <v>907.901409425914</v>
      </c>
    </row>
    <row r="230">
      <c r="A230" s="2">
        <v>228.0</v>
      </c>
      <c r="B230" s="5">
        <v>44483.0</v>
      </c>
      <c r="C230" s="2">
        <v>897.020662517194</v>
      </c>
      <c r="D230" s="2">
        <v>843.995071863722</v>
      </c>
      <c r="E230" s="2">
        <v>986.492866443071</v>
      </c>
      <c r="F230" s="2">
        <v>897.020662517194</v>
      </c>
      <c r="G230" s="2">
        <v>897.020662517194</v>
      </c>
      <c r="H230" s="2">
        <v>16.9565342713773</v>
      </c>
      <c r="I230" s="2">
        <v>16.9565342713773</v>
      </c>
      <c r="J230" s="2">
        <v>16.9565342713773</v>
      </c>
      <c r="K230" s="2">
        <v>16.9565342713773</v>
      </c>
      <c r="L230" s="2">
        <v>16.9565342713773</v>
      </c>
      <c r="M230" s="2">
        <v>16.9565342713773</v>
      </c>
      <c r="N230" s="2">
        <v>0.0</v>
      </c>
      <c r="O230" s="2">
        <v>0.0</v>
      </c>
      <c r="P230" s="2">
        <v>0.0</v>
      </c>
      <c r="Q230" s="2">
        <v>913.977196788572</v>
      </c>
    </row>
    <row r="231">
      <c r="A231" s="2">
        <v>229.0</v>
      </c>
      <c r="B231" s="5">
        <v>44484.0</v>
      </c>
      <c r="C231" s="2">
        <v>901.920149143186</v>
      </c>
      <c r="D231" s="2">
        <v>843.924223856969</v>
      </c>
      <c r="E231" s="2">
        <v>994.304365858988</v>
      </c>
      <c r="F231" s="2">
        <v>901.920149143186</v>
      </c>
      <c r="G231" s="2">
        <v>901.920149143186</v>
      </c>
      <c r="H231" s="2">
        <v>18.9159582368064</v>
      </c>
      <c r="I231" s="2">
        <v>18.9159582368064</v>
      </c>
      <c r="J231" s="2">
        <v>18.9159582368064</v>
      </c>
      <c r="K231" s="2">
        <v>18.9159582368064</v>
      </c>
      <c r="L231" s="2">
        <v>18.9159582368064</v>
      </c>
      <c r="M231" s="2">
        <v>18.9159582368064</v>
      </c>
      <c r="N231" s="2">
        <v>0.0</v>
      </c>
      <c r="O231" s="2">
        <v>0.0</v>
      </c>
      <c r="P231" s="2">
        <v>0.0</v>
      </c>
      <c r="Q231" s="2">
        <v>920.836107379992</v>
      </c>
    </row>
    <row r="232">
      <c r="A232" s="2">
        <v>230.0</v>
      </c>
      <c r="B232" s="5">
        <v>44487.0</v>
      </c>
      <c r="C232" s="2">
        <v>916.618609021162</v>
      </c>
      <c r="D232" s="2">
        <v>857.277425298307</v>
      </c>
      <c r="E232" s="2">
        <v>1006.13082089317</v>
      </c>
      <c r="F232" s="2">
        <v>916.618609021162</v>
      </c>
      <c r="G232" s="2">
        <v>916.618609021162</v>
      </c>
      <c r="H232" s="2">
        <v>16.3560096020497</v>
      </c>
      <c r="I232" s="2">
        <v>16.3560096020497</v>
      </c>
      <c r="J232" s="2">
        <v>16.3560096020497</v>
      </c>
      <c r="K232" s="2">
        <v>16.3560096020497</v>
      </c>
      <c r="L232" s="2">
        <v>16.3560096020497</v>
      </c>
      <c r="M232" s="2">
        <v>16.3560096020497</v>
      </c>
      <c r="N232" s="2">
        <v>0.0</v>
      </c>
      <c r="O232" s="2">
        <v>0.0</v>
      </c>
      <c r="P232" s="2">
        <v>0.0</v>
      </c>
      <c r="Q232" s="2">
        <v>932.974618623211</v>
      </c>
    </row>
    <row r="233">
      <c r="A233" s="2">
        <v>231.0</v>
      </c>
      <c r="B233" s="5">
        <v>44488.0</v>
      </c>
      <c r="C233" s="2">
        <v>921.518095647153</v>
      </c>
      <c r="D233" s="2">
        <v>860.977071977759</v>
      </c>
      <c r="E233" s="2">
        <v>1007.19737772289</v>
      </c>
      <c r="F233" s="2">
        <v>921.518095647153</v>
      </c>
      <c r="G233" s="2">
        <v>921.518095647153</v>
      </c>
      <c r="H233" s="2">
        <v>15.1454348095103</v>
      </c>
      <c r="I233" s="2">
        <v>15.1454348095103</v>
      </c>
      <c r="J233" s="2">
        <v>15.1454348095103</v>
      </c>
      <c r="K233" s="2">
        <v>15.1454348095103</v>
      </c>
      <c r="L233" s="2">
        <v>15.1454348095103</v>
      </c>
      <c r="M233" s="2">
        <v>15.1454348095103</v>
      </c>
      <c r="N233" s="2">
        <v>0.0</v>
      </c>
      <c r="O233" s="2">
        <v>0.0</v>
      </c>
      <c r="P233" s="2">
        <v>0.0</v>
      </c>
      <c r="Q233" s="2">
        <v>936.663530456664</v>
      </c>
    </row>
    <row r="234">
      <c r="A234" s="2">
        <v>232.0</v>
      </c>
      <c r="B234" s="5">
        <v>44489.0</v>
      </c>
      <c r="C234" s="2">
        <v>926.417582273145</v>
      </c>
      <c r="D234" s="2">
        <v>869.284768427134</v>
      </c>
      <c r="E234" s="2">
        <v>1016.78091168434</v>
      </c>
      <c r="F234" s="2">
        <v>926.417582273145</v>
      </c>
      <c r="G234" s="2">
        <v>926.417582273145</v>
      </c>
      <c r="H234" s="2">
        <v>15.7802335347103</v>
      </c>
      <c r="I234" s="2">
        <v>15.7802335347103</v>
      </c>
      <c r="J234" s="2">
        <v>15.7802335347103</v>
      </c>
      <c r="K234" s="2">
        <v>15.7802335347103</v>
      </c>
      <c r="L234" s="2">
        <v>15.7802335347103</v>
      </c>
      <c r="M234" s="2">
        <v>15.7802335347103</v>
      </c>
      <c r="N234" s="2">
        <v>0.0</v>
      </c>
      <c r="O234" s="2">
        <v>0.0</v>
      </c>
      <c r="P234" s="2">
        <v>0.0</v>
      </c>
      <c r="Q234" s="2">
        <v>942.197815807855</v>
      </c>
    </row>
    <row r="235">
      <c r="A235" s="2">
        <v>233.0</v>
      </c>
      <c r="B235" s="5">
        <v>44490.0</v>
      </c>
      <c r="C235" s="2">
        <v>931.317068899137</v>
      </c>
      <c r="D235" s="2">
        <v>875.843221221245</v>
      </c>
      <c r="E235" s="2">
        <v>1023.64010889503</v>
      </c>
      <c r="F235" s="2">
        <v>931.317068899137</v>
      </c>
      <c r="G235" s="2">
        <v>931.317068899137</v>
      </c>
      <c r="H235" s="2">
        <v>16.9565342713952</v>
      </c>
      <c r="I235" s="2">
        <v>16.9565342713952</v>
      </c>
      <c r="J235" s="2">
        <v>16.9565342713952</v>
      </c>
      <c r="K235" s="2">
        <v>16.9565342713952</v>
      </c>
      <c r="L235" s="2">
        <v>16.9565342713952</v>
      </c>
      <c r="M235" s="2">
        <v>16.9565342713952</v>
      </c>
      <c r="N235" s="2">
        <v>0.0</v>
      </c>
      <c r="O235" s="2">
        <v>0.0</v>
      </c>
      <c r="P235" s="2">
        <v>0.0</v>
      </c>
      <c r="Q235" s="2">
        <v>948.273603170532</v>
      </c>
    </row>
    <row r="236">
      <c r="A236" s="2">
        <v>234.0</v>
      </c>
      <c r="B236" s="5">
        <v>44491.0</v>
      </c>
      <c r="C236" s="2">
        <v>936.216555525129</v>
      </c>
      <c r="D236" s="2">
        <v>881.705061754565</v>
      </c>
      <c r="E236" s="2">
        <v>1030.92896143853</v>
      </c>
      <c r="F236" s="2">
        <v>936.216555525129</v>
      </c>
      <c r="G236" s="2">
        <v>936.216555525129</v>
      </c>
      <c r="H236" s="2">
        <v>18.9159582368079</v>
      </c>
      <c r="I236" s="2">
        <v>18.9159582368079</v>
      </c>
      <c r="J236" s="2">
        <v>18.9159582368079</v>
      </c>
      <c r="K236" s="2">
        <v>18.9159582368079</v>
      </c>
      <c r="L236" s="2">
        <v>18.9159582368079</v>
      </c>
      <c r="M236" s="2">
        <v>18.9159582368079</v>
      </c>
      <c r="N236" s="2">
        <v>0.0</v>
      </c>
      <c r="O236" s="2">
        <v>0.0</v>
      </c>
      <c r="P236" s="2">
        <v>0.0</v>
      </c>
      <c r="Q236" s="2">
        <v>955.132513761936</v>
      </c>
    </row>
    <row r="237">
      <c r="A237" s="2">
        <v>235.0</v>
      </c>
      <c r="B237" s="5">
        <v>44494.0</v>
      </c>
      <c r="C237" s="2">
        <v>950.915015403104</v>
      </c>
      <c r="D237" s="2">
        <v>890.698601202673</v>
      </c>
      <c r="E237" s="2">
        <v>1043.73088637952</v>
      </c>
      <c r="F237" s="2">
        <v>950.915015403104</v>
      </c>
      <c r="G237" s="2">
        <v>950.915015403104</v>
      </c>
      <c r="H237" s="2">
        <v>16.356009602045</v>
      </c>
      <c r="I237" s="2">
        <v>16.356009602045</v>
      </c>
      <c r="J237" s="2">
        <v>16.356009602045</v>
      </c>
      <c r="K237" s="2">
        <v>16.356009602045</v>
      </c>
      <c r="L237" s="2">
        <v>16.356009602045</v>
      </c>
      <c r="M237" s="2">
        <v>16.356009602045</v>
      </c>
      <c r="N237" s="2">
        <v>0.0</v>
      </c>
      <c r="O237" s="2">
        <v>0.0</v>
      </c>
      <c r="P237" s="2">
        <v>0.0</v>
      </c>
      <c r="Q237" s="2">
        <v>967.271025005149</v>
      </c>
    </row>
    <row r="238">
      <c r="A238" s="2">
        <v>236.0</v>
      </c>
      <c r="B238" s="5">
        <v>44495.0</v>
      </c>
      <c r="C238" s="2">
        <v>955.814502029096</v>
      </c>
      <c r="D238" s="2">
        <v>892.405642433981</v>
      </c>
      <c r="E238" s="2">
        <v>1049.52361836994</v>
      </c>
      <c r="F238" s="2">
        <v>955.814502029096</v>
      </c>
      <c r="G238" s="2">
        <v>955.814502029096</v>
      </c>
      <c r="H238" s="2">
        <v>15.1454348094652</v>
      </c>
      <c r="I238" s="2">
        <v>15.1454348094652</v>
      </c>
      <c r="J238" s="2">
        <v>15.1454348094652</v>
      </c>
      <c r="K238" s="2">
        <v>15.1454348094652</v>
      </c>
      <c r="L238" s="2">
        <v>15.1454348094652</v>
      </c>
      <c r="M238" s="2">
        <v>15.1454348094652</v>
      </c>
      <c r="N238" s="2">
        <v>0.0</v>
      </c>
      <c r="O238" s="2">
        <v>0.0</v>
      </c>
      <c r="P238" s="2">
        <v>0.0</v>
      </c>
      <c r="Q238" s="2">
        <v>970.959936838561</v>
      </c>
    </row>
    <row r="239">
      <c r="A239" s="2">
        <v>237.0</v>
      </c>
      <c r="B239" s="5">
        <v>44496.0</v>
      </c>
      <c r="C239" s="2">
        <v>960.713988655087</v>
      </c>
      <c r="D239" s="2">
        <v>905.25130177805</v>
      </c>
      <c r="E239" s="2">
        <v>1047.56207324684</v>
      </c>
      <c r="F239" s="2">
        <v>960.713988655087</v>
      </c>
      <c r="G239" s="2">
        <v>960.713988655087</v>
      </c>
      <c r="H239" s="2">
        <v>15.7802335347093</v>
      </c>
      <c r="I239" s="2">
        <v>15.7802335347093</v>
      </c>
      <c r="J239" s="2">
        <v>15.7802335347093</v>
      </c>
      <c r="K239" s="2">
        <v>15.7802335347093</v>
      </c>
      <c r="L239" s="2">
        <v>15.7802335347093</v>
      </c>
      <c r="M239" s="2">
        <v>15.7802335347093</v>
      </c>
      <c r="N239" s="2">
        <v>0.0</v>
      </c>
      <c r="O239" s="2">
        <v>0.0</v>
      </c>
      <c r="P239" s="2">
        <v>0.0</v>
      </c>
      <c r="Q239" s="2">
        <v>976.494222189797</v>
      </c>
    </row>
    <row r="240">
      <c r="A240" s="2">
        <v>238.0</v>
      </c>
      <c r="B240" s="5">
        <v>44497.0</v>
      </c>
      <c r="C240" s="2">
        <v>965.613475281079</v>
      </c>
      <c r="D240" s="2">
        <v>907.214113207901</v>
      </c>
      <c r="E240" s="2">
        <v>1057.06354789335</v>
      </c>
      <c r="F240" s="2">
        <v>965.613475281079</v>
      </c>
      <c r="G240" s="2">
        <v>965.613475281079</v>
      </c>
      <c r="H240" s="2">
        <v>16.9565342714131</v>
      </c>
      <c r="I240" s="2">
        <v>16.9565342714131</v>
      </c>
      <c r="J240" s="2">
        <v>16.9565342714131</v>
      </c>
      <c r="K240" s="2">
        <v>16.9565342714131</v>
      </c>
      <c r="L240" s="2">
        <v>16.9565342714131</v>
      </c>
      <c r="M240" s="2">
        <v>16.9565342714131</v>
      </c>
      <c r="N240" s="2">
        <v>0.0</v>
      </c>
      <c r="O240" s="2">
        <v>0.0</v>
      </c>
      <c r="P240" s="2">
        <v>0.0</v>
      </c>
      <c r="Q240" s="2">
        <v>982.570009552492</v>
      </c>
    </row>
    <row r="241">
      <c r="A241" s="2">
        <v>239.0</v>
      </c>
      <c r="B241" s="5">
        <v>44498.0</v>
      </c>
      <c r="C241" s="2">
        <v>970.512961907071</v>
      </c>
      <c r="D241" s="2">
        <v>914.758904028962</v>
      </c>
      <c r="E241" s="2">
        <v>1063.75416815635</v>
      </c>
      <c r="F241" s="2">
        <v>970.512961907071</v>
      </c>
      <c r="G241" s="2">
        <v>970.512961907071</v>
      </c>
      <c r="H241" s="2">
        <v>18.9159582367665</v>
      </c>
      <c r="I241" s="2">
        <v>18.9159582367665</v>
      </c>
      <c r="J241" s="2">
        <v>18.9159582367665</v>
      </c>
      <c r="K241" s="2">
        <v>18.9159582367665</v>
      </c>
      <c r="L241" s="2">
        <v>18.9159582367665</v>
      </c>
      <c r="M241" s="2">
        <v>18.9159582367665</v>
      </c>
      <c r="N241" s="2">
        <v>0.0</v>
      </c>
      <c r="O241" s="2">
        <v>0.0</v>
      </c>
      <c r="P241" s="2">
        <v>0.0</v>
      </c>
      <c r="Q241" s="2">
        <v>989.428920143838</v>
      </c>
    </row>
    <row r="242">
      <c r="A242" s="2">
        <v>240.0</v>
      </c>
      <c r="B242" s="5">
        <v>44501.0</v>
      </c>
      <c r="C242" s="2">
        <v>985.211421785047</v>
      </c>
      <c r="D242" s="2">
        <v>929.54074978452</v>
      </c>
      <c r="E242" s="2">
        <v>1074.90450969162</v>
      </c>
      <c r="F242" s="2">
        <v>985.211421785046</v>
      </c>
      <c r="G242" s="2">
        <v>985.211421785046</v>
      </c>
      <c r="H242" s="2">
        <v>16.3560096021323</v>
      </c>
      <c r="I242" s="2">
        <v>16.3560096021323</v>
      </c>
      <c r="J242" s="2">
        <v>16.3560096021323</v>
      </c>
      <c r="K242" s="2">
        <v>16.3560096021323</v>
      </c>
      <c r="L242" s="2">
        <v>16.3560096021323</v>
      </c>
      <c r="M242" s="2">
        <v>16.3560096021323</v>
      </c>
      <c r="N242" s="2">
        <v>0.0</v>
      </c>
      <c r="O242" s="2">
        <v>0.0</v>
      </c>
      <c r="P242" s="2">
        <v>0.0</v>
      </c>
      <c r="Q242" s="2">
        <v>1001.56743138717</v>
      </c>
    </row>
    <row r="243">
      <c r="A243" s="2">
        <v>241.0</v>
      </c>
      <c r="B243" s="5">
        <v>44502.0</v>
      </c>
      <c r="C243" s="2">
        <v>990.110908411038</v>
      </c>
      <c r="D243" s="2">
        <v>934.835522701828</v>
      </c>
      <c r="E243" s="2">
        <v>1078.38612164589</v>
      </c>
      <c r="F243" s="2">
        <v>990.110908411038</v>
      </c>
      <c r="G243" s="2">
        <v>990.110908411038</v>
      </c>
      <c r="H243" s="2">
        <v>15.145434809474</v>
      </c>
      <c r="I243" s="2">
        <v>15.145434809474</v>
      </c>
      <c r="J243" s="2">
        <v>15.145434809474</v>
      </c>
      <c r="K243" s="2">
        <v>15.145434809474</v>
      </c>
      <c r="L243" s="2">
        <v>15.145434809474</v>
      </c>
      <c r="M243" s="2">
        <v>15.145434809474</v>
      </c>
      <c r="N243" s="2">
        <v>0.0</v>
      </c>
      <c r="O243" s="2">
        <v>0.0</v>
      </c>
      <c r="P243" s="2">
        <v>0.0</v>
      </c>
      <c r="Q243" s="2">
        <v>1005.25634322051</v>
      </c>
    </row>
    <row r="244">
      <c r="A244" s="2">
        <v>242.0</v>
      </c>
      <c r="B244" s="5">
        <v>44503.0</v>
      </c>
      <c r="C244" s="2">
        <v>995.01039503703</v>
      </c>
      <c r="D244" s="2">
        <v>940.674408649617</v>
      </c>
      <c r="E244" s="2">
        <v>1086.86022052736</v>
      </c>
      <c r="F244" s="2">
        <v>995.01039503703</v>
      </c>
      <c r="G244" s="2">
        <v>995.01039503703</v>
      </c>
      <c r="H244" s="2">
        <v>15.7802335347109</v>
      </c>
      <c r="I244" s="2">
        <v>15.7802335347109</v>
      </c>
      <c r="J244" s="2">
        <v>15.7802335347109</v>
      </c>
      <c r="K244" s="2">
        <v>15.7802335347109</v>
      </c>
      <c r="L244" s="2">
        <v>15.7802335347109</v>
      </c>
      <c r="M244" s="2">
        <v>15.7802335347109</v>
      </c>
      <c r="N244" s="2">
        <v>0.0</v>
      </c>
      <c r="O244" s="2">
        <v>0.0</v>
      </c>
      <c r="P244" s="2">
        <v>0.0</v>
      </c>
      <c r="Q244" s="2">
        <v>1010.79062857174</v>
      </c>
    </row>
    <row r="245">
      <c r="A245" s="2">
        <v>243.0</v>
      </c>
      <c r="B245" s="5">
        <v>44504.0</v>
      </c>
      <c r="C245" s="2">
        <v>999.909881663022</v>
      </c>
      <c r="D245" s="2">
        <v>940.957063176899</v>
      </c>
      <c r="E245" s="2">
        <v>1088.34342368913</v>
      </c>
      <c r="F245" s="2">
        <v>999.909881663022</v>
      </c>
      <c r="G245" s="2">
        <v>999.909881663022</v>
      </c>
      <c r="H245" s="2">
        <v>16.9565342713604</v>
      </c>
      <c r="I245" s="2">
        <v>16.9565342713604</v>
      </c>
      <c r="J245" s="2">
        <v>16.9565342713604</v>
      </c>
      <c r="K245" s="2">
        <v>16.9565342713604</v>
      </c>
      <c r="L245" s="2">
        <v>16.9565342713604</v>
      </c>
      <c r="M245" s="2">
        <v>16.9565342713604</v>
      </c>
      <c r="N245" s="2">
        <v>0.0</v>
      </c>
      <c r="O245" s="2">
        <v>0.0</v>
      </c>
      <c r="P245" s="2">
        <v>0.0</v>
      </c>
      <c r="Q245" s="2">
        <v>1016.86641593438</v>
      </c>
    </row>
    <row r="246">
      <c r="A246" s="2">
        <v>244.0</v>
      </c>
      <c r="B246" s="5">
        <v>44505.0</v>
      </c>
      <c r="C246" s="2">
        <v>1004.80936828901</v>
      </c>
      <c r="D246" s="2">
        <v>952.562861527148</v>
      </c>
      <c r="E246" s="2">
        <v>1093.3586173407</v>
      </c>
      <c r="F246" s="2">
        <v>1004.80936828901</v>
      </c>
      <c r="G246" s="2">
        <v>1004.80936828901</v>
      </c>
      <c r="H246" s="2">
        <v>18.9159582367681</v>
      </c>
      <c r="I246" s="2">
        <v>18.9159582367681</v>
      </c>
      <c r="J246" s="2">
        <v>18.9159582367681</v>
      </c>
      <c r="K246" s="2">
        <v>18.9159582367681</v>
      </c>
      <c r="L246" s="2">
        <v>18.9159582367681</v>
      </c>
      <c r="M246" s="2">
        <v>18.9159582367681</v>
      </c>
      <c r="N246" s="2">
        <v>0.0</v>
      </c>
      <c r="O246" s="2">
        <v>0.0</v>
      </c>
      <c r="P246" s="2">
        <v>0.0</v>
      </c>
      <c r="Q246" s="2">
        <v>1023.72532652578</v>
      </c>
    </row>
    <row r="247">
      <c r="A247" s="2">
        <v>245.0</v>
      </c>
      <c r="B247" s="5">
        <v>44508.0</v>
      </c>
      <c r="C247" s="2">
        <v>1019.50782816698</v>
      </c>
      <c r="D247" s="2">
        <v>960.437567656719</v>
      </c>
      <c r="E247" s="2">
        <v>1107.64810877885</v>
      </c>
      <c r="F247" s="2">
        <v>1019.50782816698</v>
      </c>
      <c r="G247" s="2">
        <v>1019.50782816698</v>
      </c>
      <c r="H247" s="2">
        <v>16.3560096021276</v>
      </c>
      <c r="I247" s="2">
        <v>16.3560096021276</v>
      </c>
      <c r="J247" s="2">
        <v>16.3560096021276</v>
      </c>
      <c r="K247" s="2">
        <v>16.3560096021276</v>
      </c>
      <c r="L247" s="2">
        <v>16.3560096021276</v>
      </c>
      <c r="M247" s="2">
        <v>16.3560096021276</v>
      </c>
      <c r="N247" s="2">
        <v>0.0</v>
      </c>
      <c r="O247" s="2">
        <v>0.0</v>
      </c>
      <c r="P247" s="2">
        <v>0.0</v>
      </c>
      <c r="Q247" s="2">
        <v>1035.86383776911</v>
      </c>
    </row>
    <row r="248">
      <c r="A248" s="2">
        <v>246.0</v>
      </c>
      <c r="B248" s="5">
        <v>44509.0</v>
      </c>
      <c r="C248" s="2">
        <v>1024.40731479298</v>
      </c>
      <c r="D248" s="2">
        <v>962.304176773581</v>
      </c>
      <c r="E248" s="2">
        <v>1108.73515861858</v>
      </c>
      <c r="F248" s="2">
        <v>1024.40731479298</v>
      </c>
      <c r="G248" s="2">
        <v>1024.40731479298</v>
      </c>
      <c r="H248" s="2">
        <v>15.1454348094558</v>
      </c>
      <c r="I248" s="2">
        <v>15.1454348094558</v>
      </c>
      <c r="J248" s="2">
        <v>15.1454348094558</v>
      </c>
      <c r="K248" s="2">
        <v>15.1454348094558</v>
      </c>
      <c r="L248" s="2">
        <v>15.1454348094558</v>
      </c>
      <c r="M248" s="2">
        <v>15.1454348094558</v>
      </c>
      <c r="N248" s="2">
        <v>0.0</v>
      </c>
      <c r="O248" s="2">
        <v>0.0</v>
      </c>
      <c r="P248" s="2">
        <v>0.0</v>
      </c>
      <c r="Q248" s="2">
        <v>1039.55274960243</v>
      </c>
    </row>
    <row r="249">
      <c r="A249" s="2">
        <v>247.0</v>
      </c>
      <c r="B249" s="5">
        <v>44510.0</v>
      </c>
      <c r="C249" s="2">
        <v>1029.30680141897</v>
      </c>
      <c r="D249" s="2">
        <v>970.716103404392</v>
      </c>
      <c r="E249" s="2">
        <v>1116.06234454105</v>
      </c>
      <c r="F249" s="2">
        <v>1029.30680141897</v>
      </c>
      <c r="G249" s="2">
        <v>1029.30680141897</v>
      </c>
      <c r="H249" s="2">
        <v>15.780233534707</v>
      </c>
      <c r="I249" s="2">
        <v>15.780233534707</v>
      </c>
      <c r="J249" s="2">
        <v>15.780233534707</v>
      </c>
      <c r="K249" s="2">
        <v>15.780233534707</v>
      </c>
      <c r="L249" s="2">
        <v>15.780233534707</v>
      </c>
      <c r="M249" s="2">
        <v>15.780233534707</v>
      </c>
      <c r="N249" s="2">
        <v>0.0</v>
      </c>
      <c r="O249" s="2">
        <v>0.0</v>
      </c>
      <c r="P249" s="2">
        <v>0.0</v>
      </c>
      <c r="Q249" s="2">
        <v>1045.08703495368</v>
      </c>
    </row>
    <row r="250">
      <c r="A250" s="2">
        <v>248.0</v>
      </c>
      <c r="B250" s="5">
        <v>44511.0</v>
      </c>
      <c r="C250" s="2">
        <v>1034.20628804496</v>
      </c>
      <c r="D250" s="2">
        <v>983.755315223741</v>
      </c>
      <c r="E250" s="2">
        <v>1126.01431148159</v>
      </c>
      <c r="F250" s="2">
        <v>1034.20628804496</v>
      </c>
      <c r="G250" s="2">
        <v>1034.20628804496</v>
      </c>
      <c r="H250" s="2">
        <v>16.956534271356</v>
      </c>
      <c r="I250" s="2">
        <v>16.956534271356</v>
      </c>
      <c r="J250" s="2">
        <v>16.956534271356</v>
      </c>
      <c r="K250" s="2">
        <v>16.956534271356</v>
      </c>
      <c r="L250" s="2">
        <v>16.956534271356</v>
      </c>
      <c r="M250" s="2">
        <v>16.956534271356</v>
      </c>
      <c r="N250" s="2">
        <v>0.0</v>
      </c>
      <c r="O250" s="2">
        <v>0.0</v>
      </c>
      <c r="P250" s="2">
        <v>0.0</v>
      </c>
      <c r="Q250" s="2">
        <v>1051.16282231632</v>
      </c>
    </row>
    <row r="251">
      <c r="A251" s="2">
        <v>249.0</v>
      </c>
      <c r="B251" s="5">
        <v>44512.0</v>
      </c>
      <c r="C251" s="2">
        <v>1039.10577467095</v>
      </c>
      <c r="D251" s="2">
        <v>980.565018080813</v>
      </c>
      <c r="E251" s="2">
        <v>1128.90809244798</v>
      </c>
      <c r="F251" s="2">
        <v>1039.10577467095</v>
      </c>
      <c r="G251" s="2">
        <v>1039.10577467095</v>
      </c>
      <c r="H251" s="2">
        <v>18.9159582366838</v>
      </c>
      <c r="I251" s="2">
        <v>18.9159582366838</v>
      </c>
      <c r="J251" s="2">
        <v>18.9159582366838</v>
      </c>
      <c r="K251" s="2">
        <v>18.9159582366838</v>
      </c>
      <c r="L251" s="2">
        <v>18.9159582366838</v>
      </c>
      <c r="M251" s="2">
        <v>18.9159582366838</v>
      </c>
      <c r="N251" s="2">
        <v>0.0</v>
      </c>
      <c r="O251" s="2">
        <v>0.0</v>
      </c>
      <c r="P251" s="2">
        <v>0.0</v>
      </c>
      <c r="Q251" s="2">
        <v>1058.02173290764</v>
      </c>
    </row>
    <row r="252">
      <c r="A252" s="2">
        <v>250.0</v>
      </c>
      <c r="B252" s="5">
        <v>44515.0</v>
      </c>
      <c r="C252" s="2">
        <v>1053.80423454893</v>
      </c>
      <c r="D252" s="2">
        <v>1005.86239395382</v>
      </c>
      <c r="E252" s="2">
        <v>1147.38064968294</v>
      </c>
      <c r="F252" s="2">
        <v>1053.80423454893</v>
      </c>
      <c r="G252" s="2">
        <v>1053.80423454893</v>
      </c>
      <c r="H252" s="2">
        <v>16.3560096019991</v>
      </c>
      <c r="I252" s="2">
        <v>16.3560096019991</v>
      </c>
      <c r="J252" s="2">
        <v>16.3560096019991</v>
      </c>
      <c r="K252" s="2">
        <v>16.3560096019991</v>
      </c>
      <c r="L252" s="2">
        <v>16.3560096019991</v>
      </c>
      <c r="M252" s="2">
        <v>16.3560096019991</v>
      </c>
      <c r="N252" s="2">
        <v>0.0</v>
      </c>
      <c r="O252" s="2">
        <v>0.0</v>
      </c>
      <c r="P252" s="2">
        <v>0.0</v>
      </c>
      <c r="Q252" s="2">
        <v>1070.16024415093</v>
      </c>
    </row>
    <row r="253">
      <c r="A253" s="2">
        <v>251.0</v>
      </c>
      <c r="B253" s="5">
        <v>44516.0</v>
      </c>
      <c r="C253" s="2">
        <v>1058.70372117492</v>
      </c>
      <c r="D253" s="2">
        <v>1001.92788939476</v>
      </c>
      <c r="E253" s="2">
        <v>1145.81926875475</v>
      </c>
      <c r="F253" s="2">
        <v>1058.70372117492</v>
      </c>
      <c r="G253" s="2">
        <v>1058.70372117492</v>
      </c>
      <c r="H253" s="2">
        <v>15.1454348094377</v>
      </c>
      <c r="I253" s="2">
        <v>15.1454348094377</v>
      </c>
      <c r="J253" s="2">
        <v>15.1454348094377</v>
      </c>
      <c r="K253" s="2">
        <v>15.1454348094377</v>
      </c>
      <c r="L253" s="2">
        <v>15.1454348094377</v>
      </c>
      <c r="M253" s="2">
        <v>15.1454348094377</v>
      </c>
      <c r="N253" s="2">
        <v>0.0</v>
      </c>
      <c r="O253" s="2">
        <v>0.0</v>
      </c>
      <c r="P253" s="2">
        <v>0.0</v>
      </c>
      <c r="Q253" s="2">
        <v>1073.84915598436</v>
      </c>
    </row>
    <row r="254">
      <c r="A254" s="2">
        <v>252.0</v>
      </c>
      <c r="B254" s="5">
        <v>44517.0</v>
      </c>
      <c r="C254" s="2">
        <v>1063.60320780091</v>
      </c>
      <c r="D254" s="2">
        <v>1007.39277198746</v>
      </c>
      <c r="E254" s="2">
        <v>1153.53234739539</v>
      </c>
      <c r="F254" s="2">
        <v>1063.60320780091</v>
      </c>
      <c r="G254" s="2">
        <v>1063.60320780091</v>
      </c>
      <c r="H254" s="2">
        <v>15.7802335347086</v>
      </c>
      <c r="I254" s="2">
        <v>15.7802335347086</v>
      </c>
      <c r="J254" s="2">
        <v>15.7802335347086</v>
      </c>
      <c r="K254" s="2">
        <v>15.7802335347086</v>
      </c>
      <c r="L254" s="2">
        <v>15.7802335347086</v>
      </c>
      <c r="M254" s="2">
        <v>15.7802335347086</v>
      </c>
      <c r="N254" s="2">
        <v>0.0</v>
      </c>
      <c r="O254" s="2">
        <v>0.0</v>
      </c>
      <c r="P254" s="2">
        <v>0.0</v>
      </c>
      <c r="Q254" s="2">
        <v>1079.38344133562</v>
      </c>
    </row>
    <row r="255">
      <c r="A255" s="2">
        <v>253.0</v>
      </c>
      <c r="B255" s="5">
        <v>44518.0</v>
      </c>
      <c r="C255" s="2">
        <v>1068.5026944269</v>
      </c>
      <c r="D255" s="2">
        <v>1004.86773691821</v>
      </c>
      <c r="E255" s="2">
        <v>1155.78259354889</v>
      </c>
      <c r="F255" s="2">
        <v>1068.5026944269</v>
      </c>
      <c r="G255" s="2">
        <v>1068.5026944269</v>
      </c>
      <c r="H255" s="2">
        <v>16.9565342713963</v>
      </c>
      <c r="I255" s="2">
        <v>16.9565342713963</v>
      </c>
      <c r="J255" s="2">
        <v>16.9565342713963</v>
      </c>
      <c r="K255" s="2">
        <v>16.9565342713963</v>
      </c>
      <c r="L255" s="2">
        <v>16.9565342713963</v>
      </c>
      <c r="M255" s="2">
        <v>16.9565342713963</v>
      </c>
      <c r="N255" s="2">
        <v>0.0</v>
      </c>
      <c r="O255" s="2">
        <v>0.0</v>
      </c>
      <c r="P255" s="2">
        <v>0.0</v>
      </c>
      <c r="Q255" s="2">
        <v>1085.4592286983</v>
      </c>
    </row>
    <row r="256">
      <c r="A256" s="2">
        <v>254.0</v>
      </c>
      <c r="B256" s="5">
        <v>44519.0</v>
      </c>
      <c r="C256" s="2">
        <v>1073.40218105289</v>
      </c>
      <c r="D256" s="2">
        <v>1019.53001310695</v>
      </c>
      <c r="E256" s="2">
        <v>1165.14328777674</v>
      </c>
      <c r="F256" s="2">
        <v>1073.40218105289</v>
      </c>
      <c r="G256" s="2">
        <v>1073.40218105289</v>
      </c>
      <c r="H256" s="2">
        <v>18.9159582366853</v>
      </c>
      <c r="I256" s="2">
        <v>18.9159582366853</v>
      </c>
      <c r="J256" s="2">
        <v>18.9159582366853</v>
      </c>
      <c r="K256" s="2">
        <v>18.9159582366853</v>
      </c>
      <c r="L256" s="2">
        <v>18.9159582366853</v>
      </c>
      <c r="M256" s="2">
        <v>18.9159582366853</v>
      </c>
      <c r="N256" s="2">
        <v>0.0</v>
      </c>
      <c r="O256" s="2">
        <v>0.0</v>
      </c>
      <c r="P256" s="2">
        <v>0.0</v>
      </c>
      <c r="Q256" s="2">
        <v>1092.31813928958</v>
      </c>
    </row>
    <row r="257">
      <c r="A257" s="2">
        <v>255.0</v>
      </c>
      <c r="B257" s="5">
        <v>44520.0</v>
      </c>
      <c r="C257" s="2">
        <v>1078.30166767889</v>
      </c>
      <c r="D257" s="2">
        <v>961.738386863804</v>
      </c>
      <c r="E257" s="2">
        <v>1107.85666719191</v>
      </c>
      <c r="F257" s="2">
        <v>1078.27175451077</v>
      </c>
      <c r="G257" s="2">
        <v>1078.31461013016</v>
      </c>
      <c r="H257" s="2">
        <v>-41.577085120066</v>
      </c>
      <c r="I257" s="2">
        <v>-41.577085120066</v>
      </c>
      <c r="J257" s="2">
        <v>-41.577085120066</v>
      </c>
      <c r="K257" s="2">
        <v>-41.577085120066</v>
      </c>
      <c r="L257" s="2">
        <v>-41.577085120066</v>
      </c>
      <c r="M257" s="2">
        <v>-41.577085120066</v>
      </c>
      <c r="N257" s="2">
        <v>0.0</v>
      </c>
      <c r="O257" s="2">
        <v>0.0</v>
      </c>
      <c r="P257" s="2">
        <v>0.0</v>
      </c>
      <c r="Q257" s="2">
        <v>1036.72458255882</v>
      </c>
    </row>
    <row r="258">
      <c r="A258" s="2">
        <v>256.0</v>
      </c>
      <c r="B258" s="5">
        <v>44521.0</v>
      </c>
      <c r="C258" s="2">
        <v>1083.20115430488</v>
      </c>
      <c r="D258" s="2">
        <v>965.917333807273</v>
      </c>
      <c r="E258" s="2">
        <v>1119.08865984</v>
      </c>
      <c r="F258" s="2">
        <v>1082.99776435412</v>
      </c>
      <c r="G258" s="2">
        <v>1083.39815544366</v>
      </c>
      <c r="H258" s="2">
        <v>-41.577085334363</v>
      </c>
      <c r="I258" s="2">
        <v>-41.577085334363</v>
      </c>
      <c r="J258" s="2">
        <v>-41.577085334363</v>
      </c>
      <c r="K258" s="2">
        <v>-41.577085334363</v>
      </c>
      <c r="L258" s="2">
        <v>-41.577085334363</v>
      </c>
      <c r="M258" s="2">
        <v>-41.577085334363</v>
      </c>
      <c r="N258" s="2">
        <v>0.0</v>
      </c>
      <c r="O258" s="2">
        <v>0.0</v>
      </c>
      <c r="P258" s="2">
        <v>0.0</v>
      </c>
      <c r="Q258" s="2">
        <v>1041.62406897051</v>
      </c>
    </row>
    <row r="259">
      <c r="A259" s="2">
        <v>257.0</v>
      </c>
      <c r="B259" s="5">
        <v>44522.0</v>
      </c>
      <c r="C259" s="2">
        <v>1088.10064093087</v>
      </c>
      <c r="D259" s="2">
        <v>1028.04476837298</v>
      </c>
      <c r="E259" s="2">
        <v>1178.68423839757</v>
      </c>
      <c r="F259" s="2">
        <v>1087.63125408827</v>
      </c>
      <c r="G259" s="2">
        <v>1088.73419414019</v>
      </c>
      <c r="H259" s="2">
        <v>16.3560096019944</v>
      </c>
      <c r="I259" s="2">
        <v>16.3560096019944</v>
      </c>
      <c r="J259" s="2">
        <v>16.3560096019944</v>
      </c>
      <c r="K259" s="2">
        <v>16.3560096019944</v>
      </c>
      <c r="L259" s="2">
        <v>16.3560096019944</v>
      </c>
      <c r="M259" s="2">
        <v>16.3560096019944</v>
      </c>
      <c r="N259" s="2">
        <v>0.0</v>
      </c>
      <c r="O259" s="2">
        <v>0.0</v>
      </c>
      <c r="P259" s="2">
        <v>0.0</v>
      </c>
      <c r="Q259" s="2">
        <v>1104.45665053286</v>
      </c>
    </row>
    <row r="260">
      <c r="A260" s="2">
        <v>258.0</v>
      </c>
      <c r="B260" s="5">
        <v>44523.0</v>
      </c>
      <c r="C260" s="2">
        <v>1093.00012755686</v>
      </c>
      <c r="D260" s="2">
        <v>1037.5264084453</v>
      </c>
      <c r="E260" s="2">
        <v>1179.77970461464</v>
      </c>
      <c r="F260" s="2">
        <v>1092.35705539789</v>
      </c>
      <c r="G260" s="2">
        <v>1094.10292082269</v>
      </c>
      <c r="H260" s="2">
        <v>15.1454348094195</v>
      </c>
      <c r="I260" s="2">
        <v>15.1454348094195</v>
      </c>
      <c r="J260" s="2">
        <v>15.1454348094195</v>
      </c>
      <c r="K260" s="2">
        <v>15.1454348094195</v>
      </c>
      <c r="L260" s="2">
        <v>15.1454348094195</v>
      </c>
      <c r="M260" s="2">
        <v>15.1454348094195</v>
      </c>
      <c r="N260" s="2">
        <v>0.0</v>
      </c>
      <c r="O260" s="2">
        <v>0.0</v>
      </c>
      <c r="P260" s="2">
        <v>0.0</v>
      </c>
      <c r="Q260" s="2">
        <v>1108.14556236628</v>
      </c>
    </row>
    <row r="261">
      <c r="A261" s="2">
        <v>259.0</v>
      </c>
      <c r="B261" s="5">
        <v>44524.0</v>
      </c>
      <c r="C261" s="2">
        <v>1097.89961418285</v>
      </c>
      <c r="D261" s="2">
        <v>1036.28470626617</v>
      </c>
      <c r="E261" s="2">
        <v>1187.87668615557</v>
      </c>
      <c r="F261" s="2">
        <v>1096.87002202422</v>
      </c>
      <c r="G261" s="2">
        <v>1099.43383668147</v>
      </c>
      <c r="H261" s="2">
        <v>15.7802335347076</v>
      </c>
      <c r="I261" s="2">
        <v>15.7802335347076</v>
      </c>
      <c r="J261" s="2">
        <v>15.7802335347076</v>
      </c>
      <c r="K261" s="2">
        <v>15.7802335347076</v>
      </c>
      <c r="L261" s="2">
        <v>15.7802335347076</v>
      </c>
      <c r="M261" s="2">
        <v>15.7802335347076</v>
      </c>
      <c r="N261" s="2">
        <v>0.0</v>
      </c>
      <c r="O261" s="2">
        <v>0.0</v>
      </c>
      <c r="P261" s="2">
        <v>0.0</v>
      </c>
      <c r="Q261" s="2">
        <v>1113.67984771756</v>
      </c>
    </row>
    <row r="262">
      <c r="A262" s="2">
        <v>260.0</v>
      </c>
      <c r="B262" s="5">
        <v>44525.0</v>
      </c>
      <c r="C262" s="2">
        <v>1102.79910080884</v>
      </c>
      <c r="D262" s="2">
        <v>1047.83991407353</v>
      </c>
      <c r="E262" s="2">
        <v>1191.20804148777</v>
      </c>
      <c r="F262" s="2">
        <v>1101.36483679472</v>
      </c>
      <c r="G262" s="2">
        <v>1104.9522708605</v>
      </c>
      <c r="H262" s="2">
        <v>16.9565342713918</v>
      </c>
      <c r="I262" s="2">
        <v>16.9565342713918</v>
      </c>
      <c r="J262" s="2">
        <v>16.9565342713918</v>
      </c>
      <c r="K262" s="2">
        <v>16.9565342713918</v>
      </c>
      <c r="L262" s="2">
        <v>16.9565342713918</v>
      </c>
      <c r="M262" s="2">
        <v>16.9565342713918</v>
      </c>
      <c r="N262" s="2">
        <v>0.0</v>
      </c>
      <c r="O262" s="2">
        <v>0.0</v>
      </c>
      <c r="P262" s="2">
        <v>0.0</v>
      </c>
      <c r="Q262" s="2">
        <v>1119.75563508024</v>
      </c>
    </row>
    <row r="263">
      <c r="A263" s="2">
        <v>261.0</v>
      </c>
      <c r="B263" s="5">
        <v>44526.0</v>
      </c>
      <c r="C263" s="2">
        <v>1107.69858743484</v>
      </c>
      <c r="D263" s="2">
        <v>1054.5805539714</v>
      </c>
      <c r="E263" s="2">
        <v>1198.39545930879</v>
      </c>
      <c r="F263" s="2">
        <v>1105.86549318073</v>
      </c>
      <c r="G263" s="2">
        <v>1110.34215211354</v>
      </c>
      <c r="H263" s="2">
        <v>18.915958236818</v>
      </c>
      <c r="I263" s="2">
        <v>18.915958236818</v>
      </c>
      <c r="J263" s="2">
        <v>18.915958236818</v>
      </c>
      <c r="K263" s="2">
        <v>18.915958236818</v>
      </c>
      <c r="L263" s="2">
        <v>18.915958236818</v>
      </c>
      <c r="M263" s="2">
        <v>18.915958236818</v>
      </c>
      <c r="N263" s="2">
        <v>0.0</v>
      </c>
      <c r="O263" s="2">
        <v>0.0</v>
      </c>
      <c r="P263" s="2">
        <v>0.0</v>
      </c>
      <c r="Q263" s="2">
        <v>1126.61454567165</v>
      </c>
    </row>
    <row r="264">
      <c r="A264" s="2">
        <v>262.0</v>
      </c>
      <c r="B264" s="5">
        <v>44527.0</v>
      </c>
      <c r="C264" s="2">
        <v>1112.59807406083</v>
      </c>
      <c r="D264" s="2">
        <v>999.956744506289</v>
      </c>
      <c r="E264" s="2">
        <v>1149.28401021278</v>
      </c>
      <c r="F264" s="2">
        <v>1110.35309693872</v>
      </c>
      <c r="G264" s="2">
        <v>1115.64654409357</v>
      </c>
      <c r="H264" s="2">
        <v>-41.5770851200846</v>
      </c>
      <c r="I264" s="2">
        <v>-41.5770851200846</v>
      </c>
      <c r="J264" s="2">
        <v>-41.5770851200846</v>
      </c>
      <c r="K264" s="2">
        <v>-41.5770851200846</v>
      </c>
      <c r="L264" s="2">
        <v>-41.5770851200846</v>
      </c>
      <c r="M264" s="2">
        <v>-41.5770851200846</v>
      </c>
      <c r="N264" s="2">
        <v>0.0</v>
      </c>
      <c r="O264" s="2">
        <v>0.0</v>
      </c>
      <c r="P264" s="2">
        <v>0.0</v>
      </c>
      <c r="Q264" s="2">
        <v>1071.02098894074</v>
      </c>
    </row>
    <row r="265">
      <c r="A265" s="2">
        <v>263.0</v>
      </c>
      <c r="B265" s="5">
        <v>44528.0</v>
      </c>
      <c r="C265" s="2">
        <v>1117.49756068682</v>
      </c>
      <c r="D265" s="2">
        <v>1000.03316665775</v>
      </c>
      <c r="E265" s="2">
        <v>1150.06458345782</v>
      </c>
      <c r="F265" s="2">
        <v>1114.69593620492</v>
      </c>
      <c r="G265" s="2">
        <v>1121.18800316887</v>
      </c>
      <c r="H265" s="2">
        <v>-41.5770853343457</v>
      </c>
      <c r="I265" s="2">
        <v>-41.5770853343457</v>
      </c>
      <c r="J265" s="2">
        <v>-41.5770853343457</v>
      </c>
      <c r="K265" s="2">
        <v>-41.5770853343457</v>
      </c>
      <c r="L265" s="2">
        <v>-41.5770853343457</v>
      </c>
      <c r="M265" s="2">
        <v>-41.5770853343457</v>
      </c>
      <c r="N265" s="2">
        <v>0.0</v>
      </c>
      <c r="O265" s="2">
        <v>0.0</v>
      </c>
      <c r="P265" s="2">
        <v>0.0</v>
      </c>
      <c r="Q265" s="2">
        <v>1075.92047535248</v>
      </c>
    </row>
    <row r="266">
      <c r="A266" s="2">
        <v>264.0</v>
      </c>
      <c r="B266" s="5">
        <v>44529.0</v>
      </c>
      <c r="C266" s="2">
        <v>1122.39704731281</v>
      </c>
      <c r="D266" s="2">
        <v>1066.19595130074</v>
      </c>
      <c r="E266" s="2">
        <v>1215.62525414221</v>
      </c>
      <c r="F266" s="2">
        <v>1119.15399212221</v>
      </c>
      <c r="G266" s="2">
        <v>1126.57427715101</v>
      </c>
      <c r="H266" s="2">
        <v>16.3560096020817</v>
      </c>
      <c r="I266" s="2">
        <v>16.3560096020817</v>
      </c>
      <c r="J266" s="2">
        <v>16.3560096020817</v>
      </c>
      <c r="K266" s="2">
        <v>16.3560096020817</v>
      </c>
      <c r="L266" s="2">
        <v>16.3560096020817</v>
      </c>
      <c r="M266" s="2">
        <v>16.3560096020817</v>
      </c>
      <c r="N266" s="2">
        <v>0.0</v>
      </c>
      <c r="O266" s="2">
        <v>0.0</v>
      </c>
      <c r="P266" s="2">
        <v>0.0</v>
      </c>
      <c r="Q266" s="2">
        <v>1138.75305691489</v>
      </c>
    </row>
    <row r="267">
      <c r="A267" s="2">
        <v>265.0</v>
      </c>
      <c r="B267" s="5">
        <v>44530.0</v>
      </c>
      <c r="C267" s="2">
        <v>1127.2965339388</v>
      </c>
      <c r="D267" s="2">
        <v>1066.66845270137</v>
      </c>
      <c r="E267" s="2">
        <v>1215.00294092156</v>
      </c>
      <c r="F267" s="2">
        <v>1123.71257686092</v>
      </c>
      <c r="G267" s="2">
        <v>1132.40168196134</v>
      </c>
      <c r="H267" s="2">
        <v>15.1454348094283</v>
      </c>
      <c r="I267" s="2">
        <v>15.1454348094283</v>
      </c>
      <c r="J267" s="2">
        <v>15.1454348094283</v>
      </c>
      <c r="K267" s="2">
        <v>15.1454348094283</v>
      </c>
      <c r="L267" s="2">
        <v>15.1454348094283</v>
      </c>
      <c r="M267" s="2">
        <v>15.1454348094283</v>
      </c>
      <c r="N267" s="2">
        <v>0.0</v>
      </c>
      <c r="O267" s="2">
        <v>0.0</v>
      </c>
      <c r="P267" s="2">
        <v>0.0</v>
      </c>
      <c r="Q267" s="2">
        <v>1142.44196874823</v>
      </c>
    </row>
    <row r="268">
      <c r="A268" s="2">
        <v>266.0</v>
      </c>
      <c r="B268" s="5">
        <v>44531.0</v>
      </c>
      <c r="C268" s="2">
        <v>1132.1960205648</v>
      </c>
      <c r="D268" s="2">
        <v>1070.19420848079</v>
      </c>
      <c r="E268" s="2">
        <v>1222.19790471595</v>
      </c>
      <c r="F268" s="2">
        <v>1127.98289336892</v>
      </c>
      <c r="G268" s="2">
        <v>1137.76022127861</v>
      </c>
      <c r="H268" s="2">
        <v>15.7802335347063</v>
      </c>
      <c r="I268" s="2">
        <v>15.7802335347063</v>
      </c>
      <c r="J268" s="2">
        <v>15.7802335347063</v>
      </c>
      <c r="K268" s="2">
        <v>15.7802335347063</v>
      </c>
      <c r="L268" s="2">
        <v>15.7802335347063</v>
      </c>
      <c r="M268" s="2">
        <v>15.7802335347063</v>
      </c>
      <c r="N268" s="2">
        <v>0.0</v>
      </c>
      <c r="O268" s="2">
        <v>0.0</v>
      </c>
      <c r="P268" s="2">
        <v>0.0</v>
      </c>
      <c r="Q268" s="2">
        <v>1147.9762540995</v>
      </c>
    </row>
    <row r="269">
      <c r="A269" s="2">
        <v>267.0</v>
      </c>
      <c r="B269" s="5">
        <v>44532.0</v>
      </c>
      <c r="C269" s="2">
        <v>1137.09550719079</v>
      </c>
      <c r="D269" s="2">
        <v>1076.31369830482</v>
      </c>
      <c r="E269" s="2">
        <v>1227.57425305349</v>
      </c>
      <c r="F269" s="2">
        <v>1132.40224096146</v>
      </c>
      <c r="G269" s="2">
        <v>1143.54434976541</v>
      </c>
      <c r="H269" s="2">
        <v>16.9565342713873</v>
      </c>
      <c r="I269" s="2">
        <v>16.9565342713873</v>
      </c>
      <c r="J269" s="2">
        <v>16.9565342713873</v>
      </c>
      <c r="K269" s="2">
        <v>16.9565342713873</v>
      </c>
      <c r="L269" s="2">
        <v>16.9565342713873</v>
      </c>
      <c r="M269" s="2">
        <v>16.9565342713873</v>
      </c>
      <c r="N269" s="2">
        <v>0.0</v>
      </c>
      <c r="O269" s="2">
        <v>0.0</v>
      </c>
      <c r="P269" s="2">
        <v>0.0</v>
      </c>
      <c r="Q269" s="2">
        <v>1154.05204146218</v>
      </c>
    </row>
    <row r="270">
      <c r="A270" s="2">
        <v>268.0</v>
      </c>
      <c r="B270" s="5">
        <v>44533.0</v>
      </c>
      <c r="C270" s="2">
        <v>1141.99499381678</v>
      </c>
      <c r="D270" s="2">
        <v>1085.7662553678</v>
      </c>
      <c r="E270" s="2">
        <v>1233.51891723671</v>
      </c>
      <c r="F270" s="2">
        <v>1136.57315701936</v>
      </c>
      <c r="G270" s="2">
        <v>1149.33399345003</v>
      </c>
      <c r="H270" s="2">
        <v>18.9159582367767</v>
      </c>
      <c r="I270" s="2">
        <v>18.9159582367767</v>
      </c>
      <c r="J270" s="2">
        <v>18.9159582367767</v>
      </c>
      <c r="K270" s="2">
        <v>18.9159582367767</v>
      </c>
      <c r="L270" s="2">
        <v>18.9159582367767</v>
      </c>
      <c r="M270" s="2">
        <v>18.9159582367767</v>
      </c>
      <c r="N270" s="2">
        <v>0.0</v>
      </c>
      <c r="O270" s="2">
        <v>0.0</v>
      </c>
      <c r="P270" s="2">
        <v>0.0</v>
      </c>
      <c r="Q270" s="2">
        <v>1160.91095205356</v>
      </c>
    </row>
    <row r="271">
      <c r="A271" s="2">
        <v>269.0</v>
      </c>
      <c r="B271" s="5">
        <v>44534.0</v>
      </c>
      <c r="C271" s="2">
        <v>1146.89448044277</v>
      </c>
      <c r="D271" s="2">
        <v>1031.15394468531</v>
      </c>
      <c r="E271" s="2">
        <v>1185.04453839185</v>
      </c>
      <c r="F271" s="2">
        <v>1140.6477607479</v>
      </c>
      <c r="G271" s="2">
        <v>1155.00770094938</v>
      </c>
      <c r="H271" s="2">
        <v>-41.5770851201031</v>
      </c>
      <c r="I271" s="2">
        <v>-41.5770851201031</v>
      </c>
      <c r="J271" s="2">
        <v>-41.5770851201031</v>
      </c>
      <c r="K271" s="2">
        <v>-41.5770851201031</v>
      </c>
      <c r="L271" s="2">
        <v>-41.5770851201031</v>
      </c>
      <c r="M271" s="2">
        <v>-41.5770851201031</v>
      </c>
      <c r="N271" s="2">
        <v>0.0</v>
      </c>
      <c r="O271" s="2">
        <v>0.0</v>
      </c>
      <c r="P271" s="2">
        <v>0.0</v>
      </c>
      <c r="Q271" s="2">
        <v>1105.31739532267</v>
      </c>
    </row>
    <row r="272">
      <c r="A272" s="2">
        <v>270.0</v>
      </c>
      <c r="B272" s="5">
        <v>44535.0</v>
      </c>
      <c r="C272" s="2">
        <v>1151.79396706876</v>
      </c>
      <c r="D272" s="2">
        <v>1034.06007596259</v>
      </c>
      <c r="E272" s="2">
        <v>1178.31571469055</v>
      </c>
      <c r="F272" s="2">
        <v>1144.7761952038</v>
      </c>
      <c r="G272" s="2">
        <v>1160.84783274955</v>
      </c>
      <c r="H272" s="2">
        <v>-41.5770853343284</v>
      </c>
      <c r="I272" s="2">
        <v>-41.5770853343284</v>
      </c>
      <c r="J272" s="2">
        <v>-41.5770853343284</v>
      </c>
      <c r="K272" s="2">
        <v>-41.5770853343284</v>
      </c>
      <c r="L272" s="2">
        <v>-41.5770853343284</v>
      </c>
      <c r="M272" s="2">
        <v>-41.5770853343284</v>
      </c>
      <c r="N272" s="2">
        <v>0.0</v>
      </c>
      <c r="O272" s="2">
        <v>0.0</v>
      </c>
      <c r="P272" s="2">
        <v>0.0</v>
      </c>
      <c r="Q272" s="2">
        <v>1110.21688173443</v>
      </c>
    </row>
    <row r="273">
      <c r="A273" s="2">
        <v>271.0</v>
      </c>
      <c r="B273" s="5">
        <v>44536.0</v>
      </c>
      <c r="C273" s="2">
        <v>1156.69345369475</v>
      </c>
      <c r="D273" s="2">
        <v>1101.22698656322</v>
      </c>
      <c r="E273" s="2">
        <v>1241.23653578853</v>
      </c>
      <c r="F273" s="2">
        <v>1148.78075415413</v>
      </c>
      <c r="G273" s="2">
        <v>1166.53590354275</v>
      </c>
      <c r="H273" s="2">
        <v>16.356009602077</v>
      </c>
      <c r="I273" s="2">
        <v>16.356009602077</v>
      </c>
      <c r="J273" s="2">
        <v>16.356009602077</v>
      </c>
      <c r="K273" s="2">
        <v>16.356009602077</v>
      </c>
      <c r="L273" s="2">
        <v>16.356009602077</v>
      </c>
      <c r="M273" s="2">
        <v>16.356009602077</v>
      </c>
      <c r="N273" s="2">
        <v>0.0</v>
      </c>
      <c r="O273" s="2">
        <v>0.0</v>
      </c>
      <c r="P273" s="2">
        <v>0.0</v>
      </c>
      <c r="Q273" s="2">
        <v>1173.04946329683</v>
      </c>
    </row>
    <row r="274">
      <c r="A274" s="2">
        <v>272.0</v>
      </c>
      <c r="B274" s="5">
        <v>44537.0</v>
      </c>
      <c r="C274" s="2">
        <v>1161.59294032075</v>
      </c>
      <c r="D274" s="2">
        <v>1101.02205997356</v>
      </c>
      <c r="E274" s="2">
        <v>1250.66745463738</v>
      </c>
      <c r="F274" s="2">
        <v>1152.81773954548</v>
      </c>
      <c r="G274" s="2">
        <v>1172.32940013831</v>
      </c>
      <c r="H274" s="2">
        <v>15.1454348094494</v>
      </c>
      <c r="I274" s="2">
        <v>15.1454348094494</v>
      </c>
      <c r="J274" s="2">
        <v>15.1454348094494</v>
      </c>
      <c r="K274" s="2">
        <v>15.1454348094494</v>
      </c>
      <c r="L274" s="2">
        <v>15.1454348094494</v>
      </c>
      <c r="M274" s="2">
        <v>15.1454348094494</v>
      </c>
      <c r="N274" s="2">
        <v>0.0</v>
      </c>
      <c r="O274" s="2">
        <v>0.0</v>
      </c>
      <c r="P274" s="2">
        <v>0.0</v>
      </c>
      <c r="Q274" s="2">
        <v>1176.7383751302</v>
      </c>
    </row>
    <row r="275">
      <c r="A275" s="2">
        <v>273.0</v>
      </c>
      <c r="B275" s="5">
        <v>44538.0</v>
      </c>
      <c r="C275" s="2">
        <v>1166.49242694674</v>
      </c>
      <c r="D275" s="2">
        <v>1109.61906691611</v>
      </c>
      <c r="E275" s="2">
        <v>1259.29326507367</v>
      </c>
      <c r="F275" s="2">
        <v>1157.14292461073</v>
      </c>
      <c r="G275" s="2">
        <v>1178.0874765133</v>
      </c>
      <c r="H275" s="2">
        <v>15.7802335347053</v>
      </c>
      <c r="I275" s="2">
        <v>15.7802335347053</v>
      </c>
      <c r="J275" s="2">
        <v>15.7802335347053</v>
      </c>
      <c r="K275" s="2">
        <v>15.7802335347053</v>
      </c>
      <c r="L275" s="2">
        <v>15.7802335347053</v>
      </c>
      <c r="M275" s="2">
        <v>15.7802335347053</v>
      </c>
      <c r="N275" s="2">
        <v>0.0</v>
      </c>
      <c r="O275" s="2">
        <v>0.0</v>
      </c>
      <c r="P275" s="2">
        <v>0.0</v>
      </c>
      <c r="Q275" s="2">
        <v>1182.27266048144</v>
      </c>
    </row>
    <row r="276">
      <c r="A276" s="2">
        <v>274.0</v>
      </c>
      <c r="B276" s="5">
        <v>44539.0</v>
      </c>
      <c r="C276" s="2">
        <v>1171.39191357273</v>
      </c>
      <c r="D276" s="2">
        <v>1115.14361071927</v>
      </c>
      <c r="E276" s="2">
        <v>1261.39558709013</v>
      </c>
      <c r="F276" s="2">
        <v>1161.24296522061</v>
      </c>
      <c r="G276" s="2">
        <v>1183.83485348089</v>
      </c>
      <c r="H276" s="2">
        <v>16.9565342714052</v>
      </c>
      <c r="I276" s="2">
        <v>16.9565342714052</v>
      </c>
      <c r="J276" s="2">
        <v>16.9565342714052</v>
      </c>
      <c r="K276" s="2">
        <v>16.9565342714052</v>
      </c>
      <c r="L276" s="2">
        <v>16.9565342714052</v>
      </c>
      <c r="M276" s="2">
        <v>16.9565342714052</v>
      </c>
      <c r="N276" s="2">
        <v>0.0</v>
      </c>
      <c r="O276" s="2">
        <v>0.0</v>
      </c>
      <c r="P276" s="2">
        <v>0.0</v>
      </c>
      <c r="Q276" s="2">
        <v>1188.34844784414</v>
      </c>
    </row>
    <row r="277">
      <c r="A277" s="2">
        <v>275.0</v>
      </c>
      <c r="B277" s="5">
        <v>44540.0</v>
      </c>
      <c r="C277" s="2">
        <v>1176.29140019872</v>
      </c>
      <c r="D277" s="2">
        <v>1120.64938959272</v>
      </c>
      <c r="E277" s="2">
        <v>1270.42165207751</v>
      </c>
      <c r="F277" s="2">
        <v>1165.4053554517</v>
      </c>
      <c r="G277" s="2">
        <v>1189.58889022614</v>
      </c>
      <c r="H277" s="2">
        <v>18.9159582367353</v>
      </c>
      <c r="I277" s="2">
        <v>18.9159582367353</v>
      </c>
      <c r="J277" s="2">
        <v>18.9159582367353</v>
      </c>
      <c r="K277" s="2">
        <v>18.9159582367353</v>
      </c>
      <c r="L277" s="2">
        <v>18.9159582367353</v>
      </c>
      <c r="M277" s="2">
        <v>18.9159582367353</v>
      </c>
      <c r="N277" s="2">
        <v>0.0</v>
      </c>
      <c r="O277" s="2">
        <v>0.0</v>
      </c>
      <c r="P277" s="2">
        <v>0.0</v>
      </c>
      <c r="Q277" s="2">
        <v>1195.20735843546</v>
      </c>
    </row>
    <row r="278">
      <c r="A278" s="2">
        <v>276.0</v>
      </c>
      <c r="B278" s="5">
        <v>44541.0</v>
      </c>
      <c r="C278" s="2">
        <v>1181.19088682471</v>
      </c>
      <c r="D278" s="2">
        <v>1061.82750619076</v>
      </c>
      <c r="E278" s="2">
        <v>1216.04387862399</v>
      </c>
      <c r="F278" s="2">
        <v>1169.67617984483</v>
      </c>
      <c r="G278" s="2">
        <v>1195.25386266029</v>
      </c>
      <c r="H278" s="2">
        <v>-41.5770851200055</v>
      </c>
      <c r="I278" s="2">
        <v>-41.5770851200055</v>
      </c>
      <c r="J278" s="2">
        <v>-41.5770851200055</v>
      </c>
      <c r="K278" s="2">
        <v>-41.5770851200055</v>
      </c>
      <c r="L278" s="2">
        <v>-41.5770851200055</v>
      </c>
      <c r="M278" s="2">
        <v>-41.5770851200055</v>
      </c>
      <c r="N278" s="2">
        <v>0.0</v>
      </c>
      <c r="O278" s="2">
        <v>0.0</v>
      </c>
      <c r="P278" s="2">
        <v>0.0</v>
      </c>
      <c r="Q278" s="2">
        <v>1139.61380170471</v>
      </c>
    </row>
    <row r="279">
      <c r="A279" s="2">
        <v>277.0</v>
      </c>
      <c r="B279" s="5">
        <v>44542.0</v>
      </c>
      <c r="C279" s="2">
        <v>1186.09037345071</v>
      </c>
      <c r="D279" s="2">
        <v>1070.27935697725</v>
      </c>
      <c r="E279" s="2">
        <v>1215.61993562305</v>
      </c>
      <c r="F279" s="2">
        <v>1173.69670513336</v>
      </c>
      <c r="G279" s="2">
        <v>1201.01873719407</v>
      </c>
      <c r="H279" s="2">
        <v>-41.5770853344765</v>
      </c>
      <c r="I279" s="2">
        <v>-41.5770853344765</v>
      </c>
      <c r="J279" s="2">
        <v>-41.5770853344765</v>
      </c>
      <c r="K279" s="2">
        <v>-41.5770853344765</v>
      </c>
      <c r="L279" s="2">
        <v>-41.5770853344765</v>
      </c>
      <c r="M279" s="2">
        <v>-41.5770853344765</v>
      </c>
      <c r="N279" s="2">
        <v>0.0</v>
      </c>
      <c r="O279" s="2">
        <v>0.0</v>
      </c>
      <c r="P279" s="2">
        <v>0.0</v>
      </c>
      <c r="Q279" s="2">
        <v>1144.51328811623</v>
      </c>
    </row>
    <row r="280">
      <c r="A280" s="2">
        <v>278.0</v>
      </c>
      <c r="B280" s="5">
        <v>44543.0</v>
      </c>
      <c r="C280" s="2">
        <v>1190.9898600767</v>
      </c>
      <c r="D280" s="2">
        <v>1129.42424254455</v>
      </c>
      <c r="E280" s="2">
        <v>1281.65305638631</v>
      </c>
      <c r="F280" s="2">
        <v>1177.61787802831</v>
      </c>
      <c r="G280" s="2">
        <v>1207.02437168275</v>
      </c>
      <c r="H280" s="2">
        <v>16.3560096020723</v>
      </c>
      <c r="I280" s="2">
        <v>16.3560096020723</v>
      </c>
      <c r="J280" s="2">
        <v>16.3560096020723</v>
      </c>
      <c r="K280" s="2">
        <v>16.3560096020723</v>
      </c>
      <c r="L280" s="2">
        <v>16.3560096020723</v>
      </c>
      <c r="M280" s="2">
        <v>16.3560096020723</v>
      </c>
      <c r="N280" s="2">
        <v>0.0</v>
      </c>
      <c r="O280" s="2">
        <v>0.0</v>
      </c>
      <c r="P280" s="2">
        <v>0.0</v>
      </c>
      <c r="Q280" s="2">
        <v>1207.34586967877</v>
      </c>
    </row>
    <row r="281">
      <c r="A281" s="2">
        <v>279.0</v>
      </c>
      <c r="B281" s="5">
        <v>44544.0</v>
      </c>
      <c r="C281" s="2">
        <v>1195.88934670269</v>
      </c>
      <c r="D281" s="2">
        <v>1138.86706012111</v>
      </c>
      <c r="E281" s="2">
        <v>1294.7957410023</v>
      </c>
      <c r="F281" s="2">
        <v>1181.7170199429</v>
      </c>
      <c r="G281" s="2">
        <v>1212.99297001866</v>
      </c>
      <c r="H281" s="2">
        <v>15.1454348094582</v>
      </c>
      <c r="I281" s="2">
        <v>15.1454348094582</v>
      </c>
      <c r="J281" s="2">
        <v>15.1454348094582</v>
      </c>
      <c r="K281" s="2">
        <v>15.1454348094582</v>
      </c>
      <c r="L281" s="2">
        <v>15.1454348094582</v>
      </c>
      <c r="M281" s="2">
        <v>15.1454348094582</v>
      </c>
      <c r="N281" s="2">
        <v>0.0</v>
      </c>
      <c r="O281" s="2">
        <v>0.0</v>
      </c>
      <c r="P281" s="2">
        <v>0.0</v>
      </c>
      <c r="Q281" s="2">
        <v>1211.03478151215</v>
      </c>
    </row>
    <row r="282">
      <c r="A282" s="2">
        <v>280.0</v>
      </c>
      <c r="B282" s="5">
        <v>44545.0</v>
      </c>
      <c r="C282" s="2">
        <v>1200.78883332868</v>
      </c>
      <c r="D282" s="2">
        <v>1138.12568153496</v>
      </c>
      <c r="E282" s="2">
        <v>1290.13591002091</v>
      </c>
      <c r="F282" s="2">
        <v>1185.84430977209</v>
      </c>
      <c r="G282" s="2">
        <v>1218.95577740793</v>
      </c>
      <c r="H282" s="2">
        <v>15.7802335347069</v>
      </c>
      <c r="I282" s="2">
        <v>15.7802335347069</v>
      </c>
      <c r="J282" s="2">
        <v>15.7802335347069</v>
      </c>
      <c r="K282" s="2">
        <v>15.7802335347069</v>
      </c>
      <c r="L282" s="2">
        <v>15.7802335347069</v>
      </c>
      <c r="M282" s="2">
        <v>15.7802335347069</v>
      </c>
      <c r="N282" s="2">
        <v>0.0</v>
      </c>
      <c r="O282" s="2">
        <v>0.0</v>
      </c>
      <c r="P282" s="2">
        <v>0.0</v>
      </c>
      <c r="Q282" s="2">
        <v>1216.56906686339</v>
      </c>
    </row>
    <row r="283">
      <c r="A283" s="2">
        <v>281.0</v>
      </c>
      <c r="B283" s="5">
        <v>44546.0</v>
      </c>
      <c r="C283" s="2">
        <v>1205.68831995467</v>
      </c>
      <c r="D283" s="2">
        <v>1147.77276153342</v>
      </c>
      <c r="E283" s="2">
        <v>1302.73035068216</v>
      </c>
      <c r="F283" s="2">
        <v>1189.41574763724</v>
      </c>
      <c r="G283" s="2">
        <v>1224.9523237505</v>
      </c>
      <c r="H283" s="2">
        <v>16.9565342714232</v>
      </c>
      <c r="I283" s="2">
        <v>16.9565342714232</v>
      </c>
      <c r="J283" s="2">
        <v>16.9565342714232</v>
      </c>
      <c r="K283" s="2">
        <v>16.9565342714232</v>
      </c>
      <c r="L283" s="2">
        <v>16.9565342714232</v>
      </c>
      <c r="M283" s="2">
        <v>16.9565342714232</v>
      </c>
      <c r="N283" s="2">
        <v>0.0</v>
      </c>
      <c r="O283" s="2">
        <v>0.0</v>
      </c>
      <c r="P283" s="2">
        <v>0.0</v>
      </c>
      <c r="Q283" s="2">
        <v>1222.6448542261</v>
      </c>
    </row>
  </sheetData>
  <drawing r:id="rId1"/>
</worksheet>
</file>