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8800" windowHeight="13140" activeTab="3"/>
  </bookViews>
  <sheets>
    <sheet name="__data__" sheetId="1" r:id="rId1"/>
    <sheet name="equipConfig" sheetId="3" r:id="rId2"/>
    <sheet name="towerEquipUpgradeConfig" sheetId="2" r:id="rId3"/>
    <sheet name="heroEquipUpgradeConfig" sheetId="4" r:id="rId4"/>
  </sheets>
  <definedNames>
    <definedName name="_xlnm._FilterDatabase" localSheetId="3" hidden="1">heroEquipUpgradeConfig!$C$1:$C$254</definedName>
    <definedName name="_xlnm._FilterDatabase" localSheetId="2" hidden="1">towerEquipUpgradeConfig!$C$1:$C$224</definedName>
  </definedNames>
  <calcPr calcId="125725"/>
</workbook>
</file>

<file path=xl/calcChain.xml><?xml version="1.0" encoding="utf-8"?>
<calcChain xmlns="http://schemas.openxmlformats.org/spreadsheetml/2006/main">
  <c r="O19" i="4"/>
  <c r="H19"/>
  <c r="O18"/>
  <c r="H18"/>
  <c r="O17"/>
  <c r="H17"/>
  <c r="O254"/>
  <c r="I254"/>
  <c r="H254"/>
  <c r="O253"/>
  <c r="I253"/>
  <c r="H253"/>
  <c r="O252"/>
  <c r="I252"/>
  <c r="H252"/>
  <c r="O251"/>
  <c r="I251"/>
  <c r="H251"/>
  <c r="O250"/>
  <c r="I250"/>
  <c r="H250"/>
  <c r="O249"/>
  <c r="I249"/>
  <c r="H249"/>
  <c r="O248"/>
  <c r="I248"/>
  <c r="H248"/>
  <c r="O247"/>
  <c r="I247"/>
  <c r="H247"/>
  <c r="O246"/>
  <c r="I246"/>
  <c r="H246"/>
  <c r="O245"/>
  <c r="I245"/>
  <c r="H245"/>
  <c r="O244"/>
  <c r="I244"/>
  <c r="H244"/>
  <c r="O243"/>
  <c r="I243"/>
  <c r="H243"/>
  <c r="O242"/>
  <c r="I242"/>
  <c r="H242"/>
  <c r="O241"/>
  <c r="I241"/>
  <c r="H241"/>
  <c r="O240"/>
  <c r="I240"/>
  <c r="H240"/>
  <c r="O239"/>
  <c r="I239"/>
  <c r="H239"/>
  <c r="O238"/>
  <c r="I238"/>
  <c r="H238"/>
  <c r="O237"/>
  <c r="I237"/>
  <c r="H237"/>
  <c r="O236"/>
  <c r="I236"/>
  <c r="H236"/>
  <c r="O235"/>
  <c r="I235"/>
  <c r="H235"/>
  <c r="O234"/>
  <c r="I234"/>
  <c r="H234"/>
  <c r="O233"/>
  <c r="I233"/>
  <c r="H233"/>
  <c r="O232"/>
  <c r="I232"/>
  <c r="H232"/>
  <c r="O231"/>
  <c r="I231"/>
  <c r="H231"/>
  <c r="O230"/>
  <c r="I230"/>
  <c r="H230"/>
  <c r="O229"/>
  <c r="I229"/>
  <c r="H229"/>
  <c r="O228"/>
  <c r="I228"/>
  <c r="H228"/>
  <c r="O227"/>
  <c r="I227"/>
  <c r="H227"/>
  <c r="O226"/>
  <c r="I226"/>
  <c r="H226"/>
  <c r="O225"/>
  <c r="I225"/>
  <c r="H225"/>
  <c r="O224"/>
  <c r="I224"/>
  <c r="H224"/>
  <c r="O223"/>
  <c r="I223"/>
  <c r="H223"/>
  <c r="O222"/>
  <c r="I222"/>
  <c r="H222"/>
  <c r="O221"/>
  <c r="I221"/>
  <c r="H221"/>
  <c r="O220"/>
  <c r="I220"/>
  <c r="H220"/>
  <c r="O219"/>
  <c r="I219"/>
  <c r="H219"/>
  <c r="O218"/>
  <c r="I218"/>
  <c r="H218"/>
  <c r="O217"/>
  <c r="I217"/>
  <c r="H217"/>
  <c r="O216"/>
  <c r="I216"/>
  <c r="H216"/>
  <c r="O215"/>
  <c r="I215"/>
  <c r="H215"/>
  <c r="O214"/>
  <c r="I214"/>
  <c r="H214"/>
  <c r="O213"/>
  <c r="I213"/>
  <c r="H213"/>
  <c r="O212"/>
  <c r="I212"/>
  <c r="H212"/>
  <c r="O211"/>
  <c r="I211"/>
  <c r="H211"/>
  <c r="O210"/>
  <c r="I210"/>
  <c r="H210"/>
  <c r="O209"/>
  <c r="I209"/>
  <c r="H209"/>
  <c r="O208"/>
  <c r="I208"/>
  <c r="H208"/>
  <c r="O207"/>
  <c r="I207"/>
  <c r="H207"/>
  <c r="O206"/>
  <c r="I206"/>
  <c r="H206"/>
  <c r="O205"/>
  <c r="I205"/>
  <c r="H205"/>
  <c r="O204"/>
  <c r="I204"/>
  <c r="H204"/>
  <c r="O203"/>
  <c r="I203"/>
  <c r="H203"/>
  <c r="O202"/>
  <c r="I202"/>
  <c r="H202"/>
  <c r="O201"/>
  <c r="I201"/>
  <c r="H201"/>
  <c r="O200"/>
  <c r="I200"/>
  <c r="H200"/>
  <c r="O199"/>
  <c r="I199"/>
  <c r="H199"/>
  <c r="O198"/>
  <c r="I198"/>
  <c r="H198"/>
  <c r="O197"/>
  <c r="I197"/>
  <c r="H197"/>
  <c r="O196"/>
  <c r="I196"/>
  <c r="H196"/>
  <c r="O195"/>
  <c r="I195"/>
  <c r="H195"/>
  <c r="O194"/>
  <c r="I194"/>
  <c r="H194"/>
  <c r="O193"/>
  <c r="I193"/>
  <c r="H193"/>
  <c r="O192"/>
  <c r="I192"/>
  <c r="H192"/>
  <c r="O191"/>
  <c r="I191"/>
  <c r="H191"/>
  <c r="O190"/>
  <c r="I190"/>
  <c r="H190"/>
  <c r="O189"/>
  <c r="I189"/>
  <c r="H189"/>
  <c r="O188"/>
  <c r="I188"/>
  <c r="H188"/>
  <c r="O187"/>
  <c r="I187"/>
  <c r="H187"/>
  <c r="O186"/>
  <c r="I186"/>
  <c r="H186"/>
  <c r="O185"/>
  <c r="I185"/>
  <c r="H185"/>
  <c r="O184"/>
  <c r="I184"/>
  <c r="H184"/>
  <c r="O183"/>
  <c r="I183"/>
  <c r="H183"/>
  <c r="O182"/>
  <c r="I182"/>
  <c r="H182"/>
  <c r="O181"/>
  <c r="I181"/>
  <c r="H181"/>
  <c r="O180"/>
  <c r="I180"/>
  <c r="H180"/>
  <c r="O179"/>
  <c r="I179"/>
  <c r="H179"/>
  <c r="O178"/>
  <c r="I178"/>
  <c r="H178"/>
  <c r="O177"/>
  <c r="I177"/>
  <c r="H177"/>
  <c r="O176"/>
  <c r="I176"/>
  <c r="H176"/>
  <c r="O175"/>
  <c r="I175"/>
  <c r="H175"/>
  <c r="O174"/>
  <c r="I174"/>
  <c r="H174"/>
  <c r="O173"/>
  <c r="I173"/>
  <c r="H173"/>
  <c r="O172"/>
  <c r="I172"/>
  <c r="H172"/>
  <c r="O171"/>
  <c r="I171"/>
  <c r="H171"/>
  <c r="O170"/>
  <c r="I170"/>
  <c r="H170"/>
  <c r="O169"/>
  <c r="I169"/>
  <c r="H169"/>
  <c r="O168"/>
  <c r="I168"/>
  <c r="H168"/>
  <c r="O167"/>
  <c r="I167"/>
  <c r="H167"/>
  <c r="O166"/>
  <c r="I166"/>
  <c r="H166"/>
  <c r="O165"/>
  <c r="I165"/>
  <c r="H165"/>
  <c r="O164"/>
  <c r="I164"/>
  <c r="H164"/>
  <c r="O163"/>
  <c r="I163"/>
  <c r="H163"/>
  <c r="O162"/>
  <c r="I162"/>
  <c r="H162"/>
  <c r="O161"/>
  <c r="I161"/>
  <c r="H161"/>
  <c r="O160"/>
  <c r="I160"/>
  <c r="H160"/>
  <c r="O159"/>
  <c r="I159"/>
  <c r="H159"/>
  <c r="O158"/>
  <c r="I158"/>
  <c r="H158"/>
  <c r="O157"/>
  <c r="I157"/>
  <c r="H157"/>
  <c r="O156"/>
  <c r="I156"/>
  <c r="H156"/>
  <c r="O155"/>
  <c r="I155"/>
  <c r="H155"/>
  <c r="O154"/>
  <c r="I154"/>
  <c r="H154"/>
  <c r="O153"/>
  <c r="I153"/>
  <c r="H153"/>
  <c r="O152"/>
  <c r="I152"/>
  <c r="H152"/>
  <c r="O151"/>
  <c r="I151"/>
  <c r="H151"/>
  <c r="O150"/>
  <c r="I150"/>
  <c r="H150"/>
  <c r="O149"/>
  <c r="I149"/>
  <c r="H149"/>
  <c r="O148"/>
  <c r="I148"/>
  <c r="H148"/>
  <c r="O147"/>
  <c r="I147"/>
  <c r="H147"/>
  <c r="O146"/>
  <c r="I146"/>
  <c r="H146"/>
  <c r="O145"/>
  <c r="I145"/>
  <c r="H145"/>
  <c r="O144"/>
  <c r="I144"/>
  <c r="H144"/>
  <c r="O143"/>
  <c r="I143"/>
  <c r="H143"/>
  <c r="O142"/>
  <c r="I142"/>
  <c r="H142"/>
  <c r="O141"/>
  <c r="I141"/>
  <c r="H141"/>
  <c r="O140"/>
  <c r="I140"/>
  <c r="H140"/>
  <c r="O139"/>
  <c r="I139"/>
  <c r="H139"/>
  <c r="O138"/>
  <c r="I138"/>
  <c r="H138"/>
  <c r="O137"/>
  <c r="I137"/>
  <c r="H137"/>
  <c r="O136"/>
  <c r="I136"/>
  <c r="H136"/>
  <c r="O135"/>
  <c r="I135"/>
  <c r="H135"/>
  <c r="O134"/>
  <c r="I134"/>
  <c r="H134"/>
  <c r="O133"/>
  <c r="I133"/>
  <c r="H133"/>
  <c r="O132"/>
  <c r="I132"/>
  <c r="H132"/>
  <c r="O131"/>
  <c r="I131"/>
  <c r="H131"/>
  <c r="O130"/>
  <c r="I130"/>
  <c r="H130"/>
  <c r="O129"/>
  <c r="I129"/>
  <c r="H129"/>
  <c r="O128"/>
  <c r="I128"/>
  <c r="H128"/>
  <c r="O127"/>
  <c r="I127"/>
  <c r="H127"/>
  <c r="O126"/>
  <c r="I126"/>
  <c r="H126"/>
  <c r="O125"/>
  <c r="I125"/>
  <c r="H125"/>
  <c r="O124"/>
  <c r="I124"/>
  <c r="H124"/>
  <c r="O123"/>
  <c r="I123"/>
  <c r="H123"/>
  <c r="O122"/>
  <c r="I122"/>
  <c r="H122"/>
  <c r="O121"/>
  <c r="I121"/>
  <c r="H121"/>
  <c r="O120"/>
  <c r="I120"/>
  <c r="H120"/>
  <c r="O119"/>
  <c r="I119"/>
  <c r="H119"/>
  <c r="O118"/>
  <c r="I118"/>
  <c r="H118"/>
  <c r="O117"/>
  <c r="I117"/>
  <c r="H117"/>
  <c r="O116"/>
  <c r="I116"/>
  <c r="H116"/>
  <c r="O115"/>
  <c r="I115"/>
  <c r="H115"/>
  <c r="O114"/>
  <c r="I114"/>
  <c r="H114"/>
  <c r="O113"/>
  <c r="I113"/>
  <c r="H113"/>
  <c r="O112"/>
  <c r="I112"/>
  <c r="H112"/>
  <c r="O111"/>
  <c r="I111"/>
  <c r="H111"/>
  <c r="O110"/>
  <c r="I110"/>
  <c r="H110"/>
  <c r="O109"/>
  <c r="I109"/>
  <c r="H109"/>
  <c r="O108"/>
  <c r="I108"/>
  <c r="H108"/>
  <c r="O107"/>
  <c r="I107"/>
  <c r="H107"/>
  <c r="O106"/>
  <c r="I106"/>
  <c r="H106"/>
  <c r="O105"/>
  <c r="I105"/>
  <c r="H105"/>
  <c r="O104"/>
  <c r="I104"/>
  <c r="H104"/>
  <c r="O103"/>
  <c r="I103"/>
  <c r="H103"/>
  <c r="O102"/>
  <c r="I102"/>
  <c r="H102"/>
  <c r="O101"/>
  <c r="I101"/>
  <c r="H101"/>
  <c r="O100"/>
  <c r="I100"/>
  <c r="H100"/>
  <c r="O99"/>
  <c r="I99"/>
  <c r="H99"/>
  <c r="O98"/>
  <c r="I98"/>
  <c r="H98"/>
  <c r="O97"/>
  <c r="I97"/>
  <c r="H97"/>
  <c r="O96"/>
  <c r="I96"/>
  <c r="H96"/>
  <c r="O95"/>
  <c r="I95"/>
  <c r="H95"/>
  <c r="O94"/>
  <c r="I94"/>
  <c r="H94"/>
  <c r="O93"/>
  <c r="I93"/>
  <c r="H93"/>
  <c r="O92"/>
  <c r="I92"/>
  <c r="H92"/>
  <c r="O91"/>
  <c r="I91"/>
  <c r="H91"/>
  <c r="O90"/>
  <c r="I90"/>
  <c r="H90"/>
  <c r="O89"/>
  <c r="I89"/>
  <c r="H89"/>
  <c r="O88"/>
  <c r="I88"/>
  <c r="H88"/>
  <c r="O87"/>
  <c r="I87"/>
  <c r="H87"/>
  <c r="O86"/>
  <c r="I86"/>
  <c r="H86"/>
  <c r="O85"/>
  <c r="I85"/>
  <c r="H85"/>
  <c r="O84"/>
  <c r="I84"/>
  <c r="H84"/>
  <c r="O83"/>
  <c r="I83"/>
  <c r="H83"/>
  <c r="O82"/>
  <c r="I82"/>
  <c r="H82"/>
  <c r="O81"/>
  <c r="I81"/>
  <c r="H81"/>
  <c r="O80"/>
  <c r="I80"/>
  <c r="H80"/>
  <c r="O79"/>
  <c r="I79"/>
  <c r="H79"/>
  <c r="O78"/>
  <c r="I78"/>
  <c r="H78"/>
  <c r="O77"/>
  <c r="I77"/>
  <c r="H77"/>
  <c r="O76"/>
  <c r="I76"/>
  <c r="H76"/>
  <c r="O75"/>
  <c r="I75"/>
  <c r="H75"/>
  <c r="O74"/>
  <c r="I74"/>
  <c r="H74"/>
  <c r="O73"/>
  <c r="I73"/>
  <c r="H73"/>
  <c r="O72"/>
  <c r="I72"/>
  <c r="H72"/>
  <c r="O71"/>
  <c r="I71"/>
  <c r="H71"/>
  <c r="O70"/>
  <c r="I70"/>
  <c r="H70"/>
  <c r="R69"/>
  <c r="O69"/>
  <c r="I69"/>
  <c r="H69"/>
  <c r="R68"/>
  <c r="O68"/>
  <c r="I68"/>
  <c r="H68"/>
  <c r="R67"/>
  <c r="O67"/>
  <c r="I67"/>
  <c r="H67"/>
  <c r="R66"/>
  <c r="O66"/>
  <c r="I66"/>
  <c r="H66"/>
  <c r="R65"/>
  <c r="O65"/>
  <c r="I65"/>
  <c r="H65"/>
  <c r="O64"/>
  <c r="I64"/>
  <c r="H64"/>
  <c r="O63"/>
  <c r="I63"/>
  <c r="H63"/>
  <c r="O62"/>
  <c r="I62"/>
  <c r="H62"/>
  <c r="O61"/>
  <c r="I61"/>
  <c r="H61"/>
  <c r="O60"/>
  <c r="I60"/>
  <c r="H60"/>
  <c r="O59"/>
  <c r="I59"/>
  <c r="H59"/>
  <c r="O58"/>
  <c r="I58"/>
  <c r="H58"/>
  <c r="O57"/>
  <c r="I57"/>
  <c r="H57"/>
  <c r="O56"/>
  <c r="I56"/>
  <c r="H56"/>
  <c r="O55"/>
  <c r="I55"/>
  <c r="H55"/>
  <c r="O54"/>
  <c r="I54"/>
  <c r="H54"/>
  <c r="O53"/>
  <c r="I53"/>
  <c r="H53"/>
  <c r="O52"/>
  <c r="I52"/>
  <c r="H52"/>
  <c r="O51"/>
  <c r="I51"/>
  <c r="H51"/>
  <c r="O50"/>
  <c r="I50"/>
  <c r="H50"/>
  <c r="O49"/>
  <c r="I49"/>
  <c r="H49"/>
  <c r="O48"/>
  <c r="I48"/>
  <c r="H48"/>
  <c r="O47"/>
  <c r="I47"/>
  <c r="H47"/>
  <c r="O46"/>
  <c r="I46"/>
  <c r="H46"/>
  <c r="O45"/>
  <c r="I45"/>
  <c r="H45"/>
  <c r="R44"/>
  <c r="O44"/>
  <c r="I44"/>
  <c r="H44"/>
  <c r="R43"/>
  <c r="O43"/>
  <c r="I43"/>
  <c r="H43"/>
  <c r="R42"/>
  <c r="O42"/>
  <c r="I42"/>
  <c r="H42"/>
  <c r="R41"/>
  <c r="O41"/>
  <c r="I41"/>
  <c r="H41"/>
  <c r="R40"/>
  <c r="O40"/>
  <c r="I40"/>
  <c r="H40"/>
  <c r="O39"/>
  <c r="I39"/>
  <c r="H39"/>
  <c r="O38"/>
  <c r="I38"/>
  <c r="H38"/>
  <c r="O37"/>
  <c r="I37"/>
  <c r="H37"/>
  <c r="O36"/>
  <c r="I36"/>
  <c r="H36"/>
  <c r="O35"/>
  <c r="I35"/>
  <c r="H35"/>
  <c r="O34"/>
  <c r="I34"/>
  <c r="H34"/>
  <c r="O33"/>
  <c r="I33"/>
  <c r="H33"/>
  <c r="O32"/>
  <c r="I32"/>
  <c r="H32"/>
  <c r="O31"/>
  <c r="I31"/>
  <c r="H31"/>
  <c r="O30"/>
  <c r="I30"/>
  <c r="H30"/>
  <c r="O29"/>
  <c r="I29"/>
  <c r="H29"/>
  <c r="O28"/>
  <c r="I28"/>
  <c r="H28"/>
  <c r="O27"/>
  <c r="I27"/>
  <c r="H27"/>
  <c r="O26"/>
  <c r="I26"/>
  <c r="H26"/>
  <c r="O25"/>
  <c r="I25"/>
  <c r="H25"/>
  <c r="O24"/>
  <c r="I24"/>
  <c r="H24"/>
  <c r="O23"/>
  <c r="I23"/>
  <c r="H23"/>
  <c r="O22"/>
  <c r="I22"/>
  <c r="H22"/>
  <c r="O21"/>
  <c r="I21"/>
  <c r="H21"/>
  <c r="O20"/>
  <c r="I20"/>
  <c r="H20"/>
  <c r="O16"/>
  <c r="H16"/>
  <c r="O15"/>
  <c r="H15"/>
  <c r="O14"/>
  <c r="I14"/>
  <c r="H14"/>
  <c r="O13"/>
  <c r="I13"/>
  <c r="H13"/>
  <c r="O12"/>
  <c r="I12"/>
  <c r="H12"/>
  <c r="O11"/>
  <c r="I11"/>
  <c r="H11"/>
  <c r="O10"/>
  <c r="I10"/>
  <c r="H10"/>
  <c r="O9"/>
  <c r="I9"/>
  <c r="H9"/>
  <c r="O8"/>
  <c r="I8"/>
  <c r="H8"/>
  <c r="O7"/>
  <c r="I7"/>
  <c r="H7"/>
  <c r="O6"/>
  <c r="I6"/>
  <c r="H6"/>
  <c r="O5"/>
  <c r="I5"/>
  <c r="H5"/>
  <c r="O199" i="2"/>
  <c r="I199"/>
  <c r="H199"/>
  <c r="O198"/>
  <c r="I198"/>
  <c r="H198"/>
  <c r="O197"/>
  <c r="I197"/>
  <c r="H197"/>
  <c r="O196"/>
  <c r="I196"/>
  <c r="H196"/>
  <c r="O195"/>
  <c r="I195"/>
  <c r="H195"/>
  <c r="O194"/>
  <c r="I194"/>
  <c r="H194"/>
  <c r="O193"/>
  <c r="I193"/>
  <c r="H193"/>
  <c r="O192"/>
  <c r="I192"/>
  <c r="H192"/>
  <c r="O191"/>
  <c r="I191"/>
  <c r="H191"/>
  <c r="O190"/>
  <c r="I190"/>
  <c r="H190"/>
  <c r="O189"/>
  <c r="I189"/>
  <c r="H189"/>
  <c r="O188"/>
  <c r="I188"/>
  <c r="H188"/>
  <c r="O187"/>
  <c r="I187"/>
  <c r="H187"/>
  <c r="O186"/>
  <c r="I186"/>
  <c r="H186"/>
  <c r="O185"/>
  <c r="I185"/>
  <c r="H185"/>
  <c r="O184"/>
  <c r="I184"/>
  <c r="H184"/>
  <c r="O183"/>
  <c r="I183"/>
  <c r="H183"/>
  <c r="O182"/>
  <c r="I182"/>
  <c r="H182"/>
  <c r="O181"/>
  <c r="I181"/>
  <c r="H181"/>
  <c r="O180"/>
  <c r="I180"/>
  <c r="H180"/>
  <c r="O179"/>
  <c r="I179"/>
  <c r="H179"/>
  <c r="O178"/>
  <c r="I178"/>
  <c r="H178"/>
  <c r="O177"/>
  <c r="I177"/>
  <c r="H177"/>
  <c r="O176"/>
  <c r="I176"/>
  <c r="H176"/>
  <c r="O175"/>
  <c r="I175"/>
  <c r="H175"/>
  <c r="O174"/>
  <c r="I174"/>
  <c r="H174"/>
  <c r="O173"/>
  <c r="I173"/>
  <c r="H173"/>
  <c r="O172"/>
  <c r="I172"/>
  <c r="H172"/>
  <c r="O171"/>
  <c r="I171"/>
  <c r="H171"/>
  <c r="O170"/>
  <c r="I170"/>
  <c r="H170"/>
  <c r="O169"/>
  <c r="I169"/>
  <c r="H169"/>
  <c r="O168"/>
  <c r="I168"/>
  <c r="H168"/>
  <c r="O167"/>
  <c r="I167"/>
  <c r="H167"/>
  <c r="O166"/>
  <c r="I166"/>
  <c r="H166"/>
  <c r="O165"/>
  <c r="I165"/>
  <c r="H165"/>
  <c r="O164"/>
  <c r="I164"/>
  <c r="H164"/>
  <c r="O163"/>
  <c r="I163"/>
  <c r="H163"/>
  <c r="O162"/>
  <c r="I162"/>
  <c r="H162"/>
  <c r="O161"/>
  <c r="I161"/>
  <c r="H161"/>
  <c r="O160"/>
  <c r="I160"/>
  <c r="H160"/>
  <c r="O159"/>
  <c r="I159"/>
  <c r="H159"/>
  <c r="O158"/>
  <c r="I158"/>
  <c r="H158"/>
  <c r="O157"/>
  <c r="I157"/>
  <c r="H157"/>
  <c r="O156"/>
  <c r="I156"/>
  <c r="H156"/>
  <c r="O155"/>
  <c r="I155"/>
  <c r="H155"/>
  <c r="O154"/>
  <c r="I154"/>
  <c r="H154"/>
  <c r="O153"/>
  <c r="I153"/>
  <c r="H153"/>
  <c r="O152"/>
  <c r="I152"/>
  <c r="H152"/>
  <c r="O151"/>
  <c r="I151"/>
  <c r="H151"/>
  <c r="O150"/>
  <c r="I150"/>
  <c r="H150"/>
  <c r="O149"/>
  <c r="I149"/>
  <c r="H149"/>
  <c r="O148"/>
  <c r="I148"/>
  <c r="H148"/>
  <c r="O147"/>
  <c r="I147"/>
  <c r="H147"/>
  <c r="O146"/>
  <c r="I146"/>
  <c r="H146"/>
  <c r="O145"/>
  <c r="I145"/>
  <c r="H145"/>
  <c r="O144"/>
  <c r="I144"/>
  <c r="H144"/>
  <c r="O143"/>
  <c r="I143"/>
  <c r="H143"/>
  <c r="O142"/>
  <c r="I142"/>
  <c r="H142"/>
  <c r="O141"/>
  <c r="I141"/>
  <c r="H141"/>
  <c r="O140"/>
  <c r="I140"/>
  <c r="H140"/>
  <c r="O139"/>
  <c r="I139"/>
  <c r="H139"/>
  <c r="O138"/>
  <c r="I138"/>
  <c r="H138"/>
  <c r="O137"/>
  <c r="I137"/>
  <c r="H137"/>
  <c r="O136"/>
  <c r="I136"/>
  <c r="H136"/>
  <c r="O135"/>
  <c r="I135"/>
  <c r="H135"/>
  <c r="O134"/>
  <c r="I134"/>
  <c r="H134"/>
  <c r="O133"/>
  <c r="I133"/>
  <c r="H133"/>
  <c r="O132"/>
  <c r="I132"/>
  <c r="H132"/>
  <c r="O131"/>
  <c r="I131"/>
  <c r="H131"/>
  <c r="O130"/>
  <c r="I130"/>
  <c r="H130"/>
  <c r="O129"/>
  <c r="I129"/>
  <c r="H129"/>
  <c r="O128"/>
  <c r="I128"/>
  <c r="H128"/>
  <c r="O127"/>
  <c r="I127"/>
  <c r="H127"/>
  <c r="O126"/>
  <c r="I126"/>
  <c r="H126"/>
  <c r="O125"/>
  <c r="I125"/>
  <c r="H125"/>
  <c r="O124"/>
  <c r="I124"/>
  <c r="H124"/>
  <c r="O123"/>
  <c r="I123"/>
  <c r="H123"/>
  <c r="O122"/>
  <c r="I122"/>
  <c r="H122"/>
  <c r="O121"/>
  <c r="I121"/>
  <c r="H121"/>
  <c r="O120"/>
  <c r="I120"/>
  <c r="H120"/>
  <c r="O119"/>
  <c r="I119"/>
  <c r="H119"/>
  <c r="O118"/>
  <c r="I118"/>
  <c r="H118"/>
  <c r="O117"/>
  <c r="I117"/>
  <c r="H117"/>
  <c r="O116"/>
  <c r="I116"/>
  <c r="H116"/>
  <c r="O115"/>
  <c r="I115"/>
  <c r="H115"/>
  <c r="O114"/>
  <c r="I114"/>
  <c r="H114"/>
  <c r="O113"/>
  <c r="I113"/>
  <c r="H113"/>
  <c r="O112"/>
  <c r="I112"/>
  <c r="H112"/>
  <c r="O111"/>
  <c r="I111"/>
  <c r="H111"/>
  <c r="O110"/>
  <c r="I110"/>
  <c r="H110"/>
  <c r="O109"/>
  <c r="I109"/>
  <c r="H109"/>
  <c r="O108"/>
  <c r="I108"/>
  <c r="H108"/>
  <c r="O107"/>
  <c r="I107"/>
  <c r="H107"/>
  <c r="O106"/>
  <c r="I106"/>
  <c r="H106"/>
  <c r="O105"/>
  <c r="I105"/>
  <c r="H105"/>
  <c r="O104"/>
  <c r="I104"/>
  <c r="H104"/>
  <c r="O103"/>
  <c r="I103"/>
  <c r="H103"/>
  <c r="O102"/>
  <c r="I102"/>
  <c r="H102"/>
  <c r="O101"/>
  <c r="I101"/>
  <c r="H101"/>
  <c r="O100"/>
  <c r="I100"/>
  <c r="H100"/>
  <c r="O99"/>
  <c r="I99"/>
  <c r="H99"/>
  <c r="O98"/>
  <c r="I98"/>
  <c r="H98"/>
  <c r="O97"/>
  <c r="I97"/>
  <c r="H97"/>
  <c r="O96"/>
  <c r="I96"/>
  <c r="H96"/>
  <c r="O95"/>
  <c r="I95"/>
  <c r="H95"/>
  <c r="O94"/>
  <c r="I94"/>
  <c r="H94"/>
  <c r="O93"/>
  <c r="I93"/>
  <c r="H93"/>
  <c r="O92"/>
  <c r="I92"/>
  <c r="H92"/>
  <c r="O91"/>
  <c r="I91"/>
  <c r="H91"/>
  <c r="O90"/>
  <c r="I90"/>
  <c r="H90"/>
  <c r="O89"/>
  <c r="I89"/>
  <c r="H89"/>
  <c r="O88"/>
  <c r="I88"/>
  <c r="H88"/>
  <c r="O87"/>
  <c r="I87"/>
  <c r="H87"/>
  <c r="O86"/>
  <c r="I86"/>
  <c r="H86"/>
  <c r="O85"/>
  <c r="I85"/>
  <c r="H85"/>
  <c r="O84"/>
  <c r="I84"/>
  <c r="H84"/>
  <c r="O83"/>
  <c r="I83"/>
  <c r="H83"/>
  <c r="O82"/>
  <c r="I82"/>
  <c r="H82"/>
  <c r="O81"/>
  <c r="I81"/>
  <c r="H81"/>
  <c r="O80"/>
  <c r="I80"/>
  <c r="H80"/>
  <c r="O79"/>
  <c r="I79"/>
  <c r="H79"/>
  <c r="O78"/>
  <c r="I78"/>
  <c r="H78"/>
  <c r="O77"/>
  <c r="I77"/>
  <c r="H77"/>
  <c r="O76"/>
  <c r="I76"/>
  <c r="H76"/>
  <c r="O75"/>
  <c r="I75"/>
  <c r="H75"/>
  <c r="O74"/>
  <c r="I74"/>
  <c r="H74"/>
  <c r="O73"/>
  <c r="I73"/>
  <c r="H73"/>
  <c r="O72"/>
  <c r="I72"/>
  <c r="H72"/>
  <c r="O71"/>
  <c r="I71"/>
  <c r="H71"/>
  <c r="O70"/>
  <c r="I70"/>
  <c r="H70"/>
  <c r="O69"/>
  <c r="I69"/>
  <c r="H69"/>
  <c r="O68"/>
  <c r="I68"/>
  <c r="H68"/>
  <c r="O67"/>
  <c r="I67"/>
  <c r="H67"/>
  <c r="O66"/>
  <c r="I66"/>
  <c r="H66"/>
  <c r="O65"/>
  <c r="I65"/>
  <c r="H65"/>
  <c r="O64"/>
  <c r="I64"/>
  <c r="H64"/>
  <c r="O63"/>
  <c r="I63"/>
  <c r="H63"/>
  <c r="O62"/>
  <c r="I62"/>
  <c r="H62"/>
  <c r="O61"/>
  <c r="I61"/>
  <c r="H61"/>
  <c r="O60"/>
  <c r="I60"/>
  <c r="H60"/>
  <c r="O59"/>
  <c r="I59"/>
  <c r="H59"/>
  <c r="O58"/>
  <c r="I58"/>
  <c r="H58"/>
  <c r="O57"/>
  <c r="I57"/>
  <c r="H57"/>
  <c r="O56"/>
  <c r="I56"/>
  <c r="H56"/>
  <c r="O55"/>
  <c r="I55"/>
  <c r="H55"/>
  <c r="O54"/>
  <c r="I54"/>
  <c r="H54"/>
  <c r="O53"/>
  <c r="I53"/>
  <c r="H53"/>
  <c r="O52"/>
  <c r="I52"/>
  <c r="H52"/>
  <c r="O51"/>
  <c r="I51"/>
  <c r="H51"/>
  <c r="O50"/>
  <c r="I50"/>
  <c r="H50"/>
  <c r="O49"/>
  <c r="I49"/>
  <c r="H49"/>
  <c r="O48"/>
  <c r="I48"/>
  <c r="H48"/>
  <c r="O47"/>
  <c r="I47"/>
  <c r="H47"/>
  <c r="O46"/>
  <c r="I46"/>
  <c r="H46"/>
  <c r="O45"/>
  <c r="I45"/>
  <c r="H45"/>
  <c r="O44"/>
  <c r="I44"/>
  <c r="H44"/>
  <c r="O43"/>
  <c r="I43"/>
  <c r="H43"/>
  <c r="O42"/>
  <c r="I42"/>
  <c r="H42"/>
  <c r="O41"/>
  <c r="I41"/>
  <c r="H41"/>
  <c r="O40"/>
  <c r="I40"/>
  <c r="H40"/>
  <c r="O39"/>
  <c r="I39"/>
  <c r="H39"/>
  <c r="O38"/>
  <c r="I38"/>
  <c r="H38"/>
  <c r="O37"/>
  <c r="I37"/>
  <c r="H37"/>
  <c r="O36"/>
  <c r="I36"/>
  <c r="H36"/>
  <c r="O35"/>
  <c r="I35"/>
  <c r="H35"/>
  <c r="O34"/>
  <c r="I34"/>
  <c r="H34"/>
  <c r="O33"/>
  <c r="I33"/>
  <c r="H33"/>
  <c r="O32"/>
  <c r="I32"/>
  <c r="H32"/>
  <c r="O31"/>
  <c r="I31"/>
  <c r="H31"/>
  <c r="O30"/>
  <c r="I30"/>
  <c r="H30"/>
  <c r="O29"/>
  <c r="I29"/>
  <c r="H29"/>
  <c r="O28"/>
  <c r="I28"/>
  <c r="H28"/>
  <c r="O27"/>
  <c r="I27"/>
  <c r="H27"/>
  <c r="O26"/>
  <c r="I26"/>
  <c r="H26"/>
  <c r="O25"/>
  <c r="I25"/>
  <c r="H25"/>
  <c r="O24"/>
  <c r="I24"/>
  <c r="H24"/>
  <c r="O23"/>
  <c r="I23"/>
  <c r="H23"/>
  <c r="O22"/>
  <c r="I22"/>
  <c r="H22"/>
  <c r="O21"/>
  <c r="I21"/>
  <c r="H21"/>
  <c r="O20"/>
  <c r="I20"/>
  <c r="H20"/>
  <c r="O19"/>
  <c r="I19"/>
  <c r="H19"/>
  <c r="O18"/>
  <c r="I18"/>
  <c r="H18"/>
  <c r="O17"/>
  <c r="I17"/>
  <c r="H17"/>
  <c r="O16"/>
  <c r="I16"/>
  <c r="H16"/>
  <c r="O15"/>
  <c r="I15"/>
  <c r="H15"/>
  <c r="O14"/>
  <c r="I14"/>
  <c r="H14"/>
  <c r="O13"/>
  <c r="I13"/>
  <c r="H13"/>
  <c r="O12"/>
  <c r="I12"/>
  <c r="H12"/>
  <c r="O11"/>
  <c r="I11"/>
  <c r="H11"/>
  <c r="O10"/>
  <c r="I10"/>
  <c r="H10"/>
  <c r="O9"/>
  <c r="I9"/>
  <c r="H9"/>
  <c r="O8"/>
  <c r="I8"/>
  <c r="H8"/>
  <c r="O7"/>
  <c r="I7"/>
  <c r="H7"/>
  <c r="O6"/>
  <c r="I6"/>
  <c r="H6"/>
  <c r="O5"/>
  <c r="I5"/>
  <c r="H5"/>
</calcChain>
</file>

<file path=xl/sharedStrings.xml><?xml version="1.0" encoding="utf-8"?>
<sst xmlns="http://schemas.openxmlformats.org/spreadsheetml/2006/main" count="1300" uniqueCount="291">
  <si>
    <t>exportFile</t>
  </si>
  <si>
    <t>containSheets</t>
  </si>
  <si>
    <t>desc</t>
  </si>
  <si>
    <t>key</t>
  </si>
  <si>
    <t>value</t>
  </si>
  <si>
    <t>导出的文件名</t>
  </si>
  <si>
    <t>包含的sheet,多个以逗号分隔.不同结构的sheet会以json结点形式整合</t>
  </si>
  <si>
    <t>输出描述</t>
  </si>
  <si>
    <t>全局功能项</t>
  </si>
  <si>
    <t>全局功能值</t>
  </si>
  <si>
    <t>功能项描述</t>
  </si>
  <si>
    <t>equipConfig</t>
  </si>
  <si>
    <t>装备配置</t>
  </si>
  <si>
    <t>clientPath</t>
  </si>
  <si>
    <t>client</t>
  </si>
  <si>
    <t>输出当前xlsx文件目录的client目录下</t>
  </si>
  <si>
    <t>towerEquipUpgradeConfig,heroEquipUpgradeConfig</t>
  </si>
  <si>
    <t>装备升级配置</t>
  </si>
  <si>
    <t>serverPath</t>
  </si>
  <si>
    <t>server</t>
  </si>
  <si>
    <t>输出当前xlsx文件目录的server目录下</t>
  </si>
  <si>
    <t>equipId</t>
  </si>
  <si>
    <t>equipName</t>
  </si>
  <si>
    <t>fitTarget</t>
  </si>
  <si>
    <t>fitTargetId</t>
  </si>
  <si>
    <t>cs</t>
  </si>
  <si>
    <t>number</t>
  </si>
  <si>
    <t>string</t>
  </si>
  <si>
    <t>装备id</t>
  </si>
  <si>
    <t>装备名称</t>
  </si>
  <si>
    <t>装配目标(1炮塔,2英雄)</t>
  </si>
  <si>
    <t>装配目标id</t>
  </si>
  <si>
    <t>加固</t>
  </si>
  <si>
    <t>城堡</t>
  </si>
  <si>
    <t>血量+1000</t>
  </si>
  <si>
    <t>改造</t>
  </si>
  <si>
    <t>血量+10％</t>
  </si>
  <si>
    <t>修补</t>
  </si>
  <si>
    <t>血量回复：10000/秒</t>
  </si>
  <si>
    <t>精良长弓</t>
  </si>
  <si>
    <t>弓箭守卫</t>
  </si>
  <si>
    <t>攻击+500</t>
  </si>
  <si>
    <t>羽箭</t>
  </si>
  <si>
    <t>攻击+5%</t>
  </si>
  <si>
    <t>护臂</t>
  </si>
  <si>
    <t>攻击速度提高10％</t>
  </si>
  <si>
    <t>魔杖</t>
  </si>
  <si>
    <t>火法师塔</t>
  </si>
  <si>
    <t>攻击+1000</t>
  </si>
  <si>
    <t>炎火之心</t>
  </si>
  <si>
    <t>射程提高10%</t>
  </si>
  <si>
    <t>火焰之书</t>
  </si>
  <si>
    <t>攻击+10%</t>
  </si>
  <si>
    <t>黑火药</t>
  </si>
  <si>
    <t>火炮塔</t>
  </si>
  <si>
    <t>冷却剂</t>
  </si>
  <si>
    <t>魔法炮弹</t>
  </si>
  <si>
    <t>秘银炮管</t>
  </si>
  <si>
    <t>射程增加10％</t>
  </si>
  <si>
    <t>能量石</t>
  </si>
  <si>
    <t>闪电塔</t>
  </si>
  <si>
    <t>电磁场</t>
  </si>
  <si>
    <t>攻击目标增加1个</t>
  </si>
  <si>
    <t>新能源</t>
  </si>
  <si>
    <t>冰晶石</t>
  </si>
  <si>
    <t>冰霜塔</t>
  </si>
  <si>
    <t>润滑剂</t>
  </si>
  <si>
    <t>添加剂</t>
  </si>
  <si>
    <t>净化剂</t>
  </si>
  <si>
    <t>水晶祝福</t>
  </si>
  <si>
    <t>双子塔</t>
  </si>
  <si>
    <t>幸运祝福</t>
  </si>
  <si>
    <t>暴击概率提高5%</t>
  </si>
  <si>
    <t>水晶球</t>
  </si>
  <si>
    <t>攻击+25%</t>
  </si>
  <si>
    <t>祈祷</t>
  </si>
  <si>
    <t>女神之光</t>
  </si>
  <si>
    <t>攻击+1000000</t>
  </si>
  <si>
    <t>女神宣言</t>
  </si>
  <si>
    <t>女神权杖</t>
  </si>
  <si>
    <t>燃烧路径</t>
  </si>
  <si>
    <t>凤凰之魂</t>
  </si>
  <si>
    <t>攻击+500000</t>
  </si>
  <si>
    <t>地火之源</t>
  </si>
  <si>
    <t>火神碎片</t>
  </si>
  <si>
    <t>凤凰羽毛</t>
  </si>
  <si>
    <t>攻击速度提高50％</t>
  </si>
  <si>
    <t>圣龙呼吸</t>
  </si>
  <si>
    <t>圣龙之力</t>
  </si>
  <si>
    <t>龙鳞</t>
  </si>
  <si>
    <t>攻击速度提高20％</t>
  </si>
  <si>
    <t>龙爪</t>
  </si>
  <si>
    <t>龙心</t>
  </si>
  <si>
    <t>狮魂</t>
  </si>
  <si>
    <t>远古兽魂</t>
  </si>
  <si>
    <t>攻击+10000000</t>
  </si>
  <si>
    <t>虎魂</t>
  </si>
  <si>
    <t>豹魂</t>
  </si>
  <si>
    <t>龙魂</t>
  </si>
  <si>
    <t>兽神祝福</t>
  </si>
  <si>
    <t>射程增加30％</t>
  </si>
  <si>
    <t>长剑</t>
  </si>
  <si>
    <t>武士：亚历克斯</t>
  </si>
  <si>
    <t>锋利石</t>
  </si>
  <si>
    <t>圣剑</t>
  </si>
  <si>
    <t>武士之心</t>
  </si>
  <si>
    <t>孰能生巧</t>
  </si>
  <si>
    <t>长弓</t>
  </si>
  <si>
    <t>游侠：艾玛</t>
  </si>
  <si>
    <t>铁箭</t>
  </si>
  <si>
    <t>游侠之心</t>
  </si>
  <si>
    <t>魔法杖</t>
  </si>
  <si>
    <t>火魔法师：艾米莉</t>
  </si>
  <si>
    <t>魔法书</t>
  </si>
  <si>
    <t>魔法石</t>
  </si>
  <si>
    <t>法师之心</t>
  </si>
  <si>
    <t>刚斧</t>
  </si>
  <si>
    <t>德鲁伊：梅森</t>
  </si>
  <si>
    <t>橡树面具</t>
  </si>
  <si>
    <t>自然之心</t>
  </si>
  <si>
    <t>电能手套</t>
  </si>
  <si>
    <t>电魔法师：伊顿</t>
  </si>
  <si>
    <t>能源石</t>
  </si>
  <si>
    <t>暴击率</t>
  </si>
  <si>
    <t>拳套</t>
  </si>
  <si>
    <t>猫忍者：莫莫</t>
  </si>
  <si>
    <t>护手</t>
  </si>
  <si>
    <t>熊猫石</t>
  </si>
  <si>
    <t>熊猫之心</t>
  </si>
  <si>
    <t>机械臂</t>
  </si>
  <si>
    <t>机器人：瑞安</t>
  </si>
  <si>
    <t>动力源</t>
  </si>
  <si>
    <t>辅助臂</t>
  </si>
  <si>
    <t>能量电池</t>
  </si>
  <si>
    <t>快速生产</t>
  </si>
  <si>
    <t>炼金瓶</t>
  </si>
  <si>
    <t>方士：布朗博士</t>
  </si>
  <si>
    <t>化学剂</t>
  </si>
  <si>
    <t>延长剂</t>
  </si>
  <si>
    <t>催化剂</t>
  </si>
  <si>
    <t>木之弓</t>
  </si>
  <si>
    <t>狼人：米娅</t>
  </si>
  <si>
    <t>狼骨箭</t>
  </si>
  <si>
    <t>狼人之心</t>
  </si>
  <si>
    <t>月神祝福</t>
  </si>
  <si>
    <t>圣诞帽</t>
  </si>
  <si>
    <t>圣诞老人：圣诞老人</t>
  </si>
  <si>
    <t>圣诞袜</t>
  </si>
  <si>
    <t>圣诞礼物</t>
  </si>
  <si>
    <t>雪橇车</t>
  </si>
  <si>
    <t>圣诞祝福</t>
  </si>
  <si>
    <t>level</t>
  </si>
  <si>
    <t>name</t>
  </si>
  <si>
    <t>icon</t>
  </si>
  <si>
    <t>costStarStone</t>
  </si>
  <si>
    <t>prop</t>
  </si>
  <si>
    <t>c</t>
  </si>
  <si>
    <t>json</t>
  </si>
  <si>
    <t>装备(炮塔)升级配置</t>
  </si>
  <si>
    <t>装备id(101-999)</t>
  </si>
  <si>
    <t>等级</t>
  </si>
  <si>
    <t>名称</t>
  </si>
  <si>
    <t>图标</t>
  </si>
  <si>
    <t>升到下一级消耗（强化石）</t>
  </si>
  <si>
    <t>描述</t>
  </si>
  <si>
    <t>属性ID</t>
  </si>
  <si>
    <t>属性名称</t>
  </si>
  <si>
    <t>属性ID1</t>
  </si>
  <si>
    <t>属性1名称</t>
  </si>
  <si>
    <t>属性1数值</t>
  </si>
  <si>
    <t>属性ID2</t>
  </si>
  <si>
    <t>属性2名称</t>
  </si>
  <si>
    <t>属性2数值</t>
  </si>
  <si>
    <t>攻击点数</t>
  </si>
  <si>
    <t>攻击百分比</t>
  </si>
  <si>
    <t>攻速</t>
  </si>
  <si>
    <t>技能恢复速度</t>
  </si>
  <si>
    <t>技能伤害百分比</t>
  </si>
  <si>
    <t>技能数量</t>
  </si>
  <si>
    <t>技能持续时间</t>
  </si>
  <si>
    <t>技能伤害范围</t>
  </si>
  <si>
    <t>血量点数</t>
  </si>
  <si>
    <t>血量百分比</t>
  </si>
  <si>
    <t>血量回血/秒</t>
  </si>
  <si>
    <t>射程百分比</t>
  </si>
  <si>
    <t>属性效果配置</t>
  </si>
  <si>
    <t>装备id（1001-1999）</t>
  </si>
  <si>
    <t>发出2道半月弯刀</t>
  </si>
  <si>
    <t>钢斧</t>
  </si>
  <si>
    <t>附魔</t>
  </si>
  <si>
    <t>充能器</t>
  </si>
  <si>
    <t>tower_equip_101</t>
  </si>
  <si>
    <t>tower_equip_102</t>
  </si>
  <si>
    <t>tower_equip_103</t>
  </si>
  <si>
    <t>tower_equip_104</t>
  </si>
  <si>
    <t>tower_equip_105</t>
  </si>
  <si>
    <t>tower_equip_106</t>
  </si>
  <si>
    <t>tower_equip_107</t>
  </si>
  <si>
    <t>tower_equip_108</t>
  </si>
  <si>
    <t>tower_equip_109</t>
  </si>
  <si>
    <t>tower_equip_110</t>
  </si>
  <si>
    <t>tower_equip_111</t>
  </si>
  <si>
    <t>tower_equip_112</t>
  </si>
  <si>
    <t>tower_equip_113</t>
  </si>
  <si>
    <t>tower_equip_114</t>
  </si>
  <si>
    <t>tower_equip_115</t>
  </si>
  <si>
    <t>tower_equip_116</t>
  </si>
  <si>
    <t>tower_equip_117</t>
  </si>
  <si>
    <t>tower_equip_118</t>
  </si>
  <si>
    <t>tower_equip_119</t>
  </si>
  <si>
    <t>tower_equip_120</t>
  </si>
  <si>
    <t>tower_equip_121</t>
  </si>
  <si>
    <t>tower_equip_122</t>
  </si>
  <si>
    <t>tower_equip_123</t>
  </si>
  <si>
    <t>tower_equip_124</t>
  </si>
  <si>
    <t>tower_equip_125</t>
  </si>
  <si>
    <t>tower_equip_126</t>
  </si>
  <si>
    <t>tower_equip_127</t>
  </si>
  <si>
    <t>tower_equip_128</t>
  </si>
  <si>
    <t>tower_equip_129</t>
  </si>
  <si>
    <t>tower_equip_130</t>
  </si>
  <si>
    <t>tower_equip_131</t>
  </si>
  <si>
    <t>tower_equip_132</t>
  </si>
  <si>
    <t>tower_equip_133</t>
  </si>
  <si>
    <t>tower_equip_134</t>
  </si>
  <si>
    <t>tower_equip_135</t>
  </si>
  <si>
    <t>tower_equip_136</t>
  </si>
  <si>
    <t>tower_equip_137</t>
  </si>
  <si>
    <t>tower_equip_138</t>
  </si>
  <si>
    <t>tower_equip_139</t>
  </si>
  <si>
    <t>发出3道半月弯刀</t>
    <phoneticPr fontId="6" type="noConversion"/>
  </si>
  <si>
    <t>发出4道半月弯刀</t>
    <phoneticPr fontId="6" type="noConversion"/>
  </si>
  <si>
    <t>发出5道半月弯刀</t>
    <phoneticPr fontId="6" type="noConversion"/>
  </si>
  <si>
    <t>发出6道半月弯刀</t>
    <phoneticPr fontId="6" type="noConversion"/>
  </si>
  <si>
    <t>hero_equip_1001</t>
  </si>
  <si>
    <t>hero_equip_1002</t>
  </si>
  <si>
    <t>hero_equip_1003</t>
  </si>
  <si>
    <t>hero_equip_1004</t>
  </si>
  <si>
    <t>hero_equip_1005</t>
  </si>
  <si>
    <t>hero_equip_1006</t>
  </si>
  <si>
    <t>hero_equip_1007</t>
  </si>
  <si>
    <t>hero_equip_1008</t>
  </si>
  <si>
    <t>hero_equip_1009</t>
  </si>
  <si>
    <t>hero_equip_1010</t>
  </si>
  <si>
    <t>hero_equip_1011</t>
  </si>
  <si>
    <t>hero_equip_1012</t>
  </si>
  <si>
    <t>hero_equip_1013</t>
  </si>
  <si>
    <t>hero_equip_1014</t>
  </si>
  <si>
    <t>hero_equip_1015</t>
  </si>
  <si>
    <t>hero_equip_1016</t>
  </si>
  <si>
    <t>hero_equip_1017</t>
  </si>
  <si>
    <t>hero_equip_1018</t>
  </si>
  <si>
    <t>hero_equip_1019</t>
  </si>
  <si>
    <t>hero_equip_1020</t>
  </si>
  <si>
    <t>hero_equip_1021</t>
  </si>
  <si>
    <t>hero_equip_1022</t>
  </si>
  <si>
    <t>hero_equip_1023</t>
  </si>
  <si>
    <t>hero_equip_1024</t>
  </si>
  <si>
    <t>hero_equip_1025</t>
  </si>
  <si>
    <t>hero_equip_1026</t>
  </si>
  <si>
    <t>hero_equip_1027</t>
  </si>
  <si>
    <t>hero_equip_1028</t>
  </si>
  <si>
    <t>hero_equip_1029</t>
  </si>
  <si>
    <t>hero_equip_1030</t>
  </si>
  <si>
    <t>hero_equip_1031</t>
  </si>
  <si>
    <t>hero_equip_1032</t>
  </si>
  <si>
    <t>hero_equip_1033</t>
  </si>
  <si>
    <t>hero_equip_1034</t>
  </si>
  <si>
    <t>hero_equip_1035</t>
  </si>
  <si>
    <t>hero_equip_1036</t>
  </si>
  <si>
    <t>hero_equip_1037</t>
  </si>
  <si>
    <t>hero_equip_1038</t>
  </si>
  <si>
    <t>hero_equip_1039</t>
  </si>
  <si>
    <t>hero_equip_1040</t>
  </si>
  <si>
    <t>hero_equip_1041</t>
  </si>
  <si>
    <t>hero_equip_1042</t>
  </si>
  <si>
    <t>hero_equip_1043</t>
  </si>
  <si>
    <t>hero_equip_1044</t>
  </si>
  <si>
    <t>hero_equip_1045</t>
  </si>
  <si>
    <t>hero_equip_1046</t>
  </si>
  <si>
    <t>hero_equip_1047</t>
  </si>
  <si>
    <t>hero_equip_1048</t>
  </si>
  <si>
    <t>hero_equip_1049</t>
  </si>
  <si>
    <t>hero_equip_1050</t>
  </si>
  <si>
    <t>1 攻击点数
2 攻击百分比
3 暴击率
4 攻速
5 技能恢复速度
6 技能伤害百分比
7 技能数量
8 技能持续时间
9 技能伤害范围
10 血量点数
11 血量百分比
12 血量回血/秒
13 射程百分比</t>
    <phoneticPr fontId="6" type="noConversion"/>
  </si>
  <si>
    <t>returnStarStone</t>
    <phoneticPr fontId="6" type="noConversion"/>
  </si>
  <si>
    <t>s</t>
    <phoneticPr fontId="6" type="noConversion"/>
  </si>
  <si>
    <t>返还强化石数量</t>
    <phoneticPr fontId="6" type="noConversion"/>
  </si>
  <si>
    <t>equipUpgradeConfig</t>
    <phoneticPr fontId="6" type="noConversion"/>
  </si>
  <si>
    <t>cs</t>
    <phoneticPr fontId="6" type="noConversion"/>
  </si>
  <si>
    <t>json</t>
    <phoneticPr fontId="6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</si>
</sst>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7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Fill="1" applyAlignment="1"/>
    <xf numFmtId="0" fontId="2" fillId="3" borderId="0" xfId="4" applyFont="1" applyFill="1" applyAlignment="1">
      <alignment vertical="center"/>
    </xf>
    <xf numFmtId="0" fontId="3" fillId="2" borderId="0" xfId="4" applyFont="1" applyFill="1" applyAlignment="1">
      <alignment vertical="center"/>
    </xf>
    <xf numFmtId="0" fontId="2" fillId="0" borderId="0" xfId="4" applyFont="1" applyFill="1" applyAlignment="1">
      <alignment vertical="center"/>
    </xf>
    <xf numFmtId="0" fontId="2" fillId="0" borderId="0" xfId="4" applyFont="1" applyFill="1" applyAlignment="1"/>
    <xf numFmtId="0" fontId="2" fillId="0" borderId="0" xfId="4" applyFont="1"/>
    <xf numFmtId="0" fontId="4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</cellXfs>
  <cellStyles count="11">
    <cellStyle name="常规" xfId="0" builtinId="0"/>
    <cellStyle name="常规 2" xfId="3"/>
    <cellStyle name="常规 2 2" xfId="2"/>
    <cellStyle name="常规 2 2 2" xfId="7"/>
    <cellStyle name="常规 2 3" xfId="8"/>
    <cellStyle name="常规 3" xfId="4"/>
    <cellStyle name="常规 3 2" xfId="1"/>
    <cellStyle name="常规 3 3" xfId="9"/>
    <cellStyle name="常规 4" xfId="5"/>
    <cellStyle name="常规 4 2" xfId="10"/>
    <cellStyle name="常规 5" xfId="6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selection activeCell="A4" sqref="A4"/>
    </sheetView>
  </sheetViews>
  <sheetFormatPr defaultColWidth="9" defaultRowHeight="13.5"/>
  <cols>
    <col min="1" max="1" width="21.625" style="3" customWidth="1"/>
    <col min="2" max="2" width="71.875" style="3" customWidth="1"/>
    <col min="3" max="3" width="13" style="3" customWidth="1"/>
    <col min="4" max="4" width="9" style="4"/>
    <col min="5" max="6" width="11.875" style="3" customWidth="1"/>
    <col min="7" max="7" width="36.625" style="3" customWidth="1"/>
    <col min="8" max="16384" width="9" style="3"/>
  </cols>
  <sheetData>
    <row r="1" spans="1:7">
      <c r="A1" s="5" t="s">
        <v>0</v>
      </c>
      <c r="B1" s="5" t="s">
        <v>1</v>
      </c>
      <c r="C1" s="5" t="s">
        <v>2</v>
      </c>
      <c r="E1" s="5" t="s">
        <v>3</v>
      </c>
      <c r="F1" s="5" t="s">
        <v>4</v>
      </c>
      <c r="G1" s="5" t="s">
        <v>2</v>
      </c>
    </row>
    <row r="2" spans="1:7">
      <c r="A2" s="5" t="s">
        <v>5</v>
      </c>
      <c r="B2" s="5" t="s">
        <v>6</v>
      </c>
      <c r="C2" s="5" t="s">
        <v>7</v>
      </c>
      <c r="E2" s="5" t="s">
        <v>8</v>
      </c>
      <c r="F2" s="5" t="s">
        <v>9</v>
      </c>
      <c r="G2" s="5" t="s">
        <v>10</v>
      </c>
    </row>
    <row r="3" spans="1:7">
      <c r="A3" s="6" t="s">
        <v>11</v>
      </c>
      <c r="B3" s="6" t="s">
        <v>11</v>
      </c>
      <c r="C3" s="6" t="s">
        <v>12</v>
      </c>
      <c r="E3" s="6" t="s">
        <v>13</v>
      </c>
      <c r="F3" s="6" t="s">
        <v>14</v>
      </c>
      <c r="G3" s="6" t="s">
        <v>15</v>
      </c>
    </row>
    <row r="4" spans="1:7">
      <c r="A4" s="6" t="s">
        <v>288</v>
      </c>
      <c r="B4" s="6" t="s">
        <v>16</v>
      </c>
      <c r="C4" s="6" t="s">
        <v>17</v>
      </c>
      <c r="E4" s="6" t="s">
        <v>18</v>
      </c>
      <c r="F4" s="6" t="s">
        <v>19</v>
      </c>
      <c r="G4" s="6" t="s">
        <v>20</v>
      </c>
    </row>
    <row r="5" spans="1:7">
      <c r="A5" s="6"/>
      <c r="B5" s="6"/>
      <c r="C5" s="7"/>
      <c r="E5" s="8"/>
      <c r="F5" s="8"/>
      <c r="G5" s="8"/>
    </row>
    <row r="6" spans="1:7">
      <c r="A6" s="6"/>
      <c r="B6" s="6"/>
    </row>
    <row r="7" spans="1:7">
      <c r="A7" s="6"/>
      <c r="B7" s="6"/>
    </row>
  </sheetData>
  <phoneticPr fontId="6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3"/>
  <sheetViews>
    <sheetView workbookViewId="0">
      <selection activeCell="G43" sqref="G43"/>
    </sheetView>
  </sheetViews>
  <sheetFormatPr defaultColWidth="9" defaultRowHeight="13.5"/>
  <cols>
    <col min="1" max="1" width="16.25" style="1" customWidth="1"/>
    <col min="2" max="3" width="15.625" style="1" customWidth="1"/>
    <col min="4" max="4" width="28.375" style="1" customWidth="1"/>
    <col min="5" max="5" width="16.625" style="1" customWidth="1"/>
    <col min="6" max="6" width="21.25" customWidth="1"/>
    <col min="7" max="7" width="11" customWidth="1"/>
    <col min="8" max="8" width="19.375" customWidth="1"/>
  </cols>
  <sheetData>
    <row r="1" spans="1:8">
      <c r="A1" s="11"/>
      <c r="B1" s="10" t="s">
        <v>21</v>
      </c>
      <c r="C1" s="10" t="s">
        <v>22</v>
      </c>
      <c r="D1" s="10" t="s">
        <v>23</v>
      </c>
      <c r="E1" s="10" t="s">
        <v>24</v>
      </c>
    </row>
    <row r="2" spans="1:8">
      <c r="A2" s="11"/>
      <c r="B2" s="10" t="s">
        <v>25</v>
      </c>
      <c r="C2" s="10" t="s">
        <v>25</v>
      </c>
      <c r="D2" s="10" t="s">
        <v>25</v>
      </c>
      <c r="E2" s="10" t="s">
        <v>25</v>
      </c>
    </row>
    <row r="3" spans="1:8">
      <c r="A3" s="11"/>
      <c r="B3" s="10" t="s">
        <v>26</v>
      </c>
      <c r="C3" s="10" t="s">
        <v>27</v>
      </c>
      <c r="D3" s="10" t="s">
        <v>26</v>
      </c>
      <c r="E3" s="10" t="s">
        <v>26</v>
      </c>
    </row>
    <row r="4" spans="1:8">
      <c r="A4" s="2" t="s">
        <v>12</v>
      </c>
      <c r="B4" s="10" t="s">
        <v>28</v>
      </c>
      <c r="C4" s="10" t="s">
        <v>29</v>
      </c>
      <c r="D4" s="10" t="s">
        <v>30</v>
      </c>
      <c r="E4" s="10" t="s">
        <v>31</v>
      </c>
    </row>
    <row r="5" spans="1:8">
      <c r="B5" s="1">
        <v>101</v>
      </c>
      <c r="C5" s="1" t="s">
        <v>32</v>
      </c>
      <c r="D5" s="1">
        <v>1</v>
      </c>
      <c r="E5" s="1">
        <v>100</v>
      </c>
      <c r="F5" t="s">
        <v>33</v>
      </c>
      <c r="G5" t="s">
        <v>32</v>
      </c>
      <c r="H5" t="s">
        <v>34</v>
      </c>
    </row>
    <row r="6" spans="1:8">
      <c r="B6" s="1">
        <v>102</v>
      </c>
      <c r="C6" s="1" t="s">
        <v>35</v>
      </c>
      <c r="D6" s="1">
        <v>1</v>
      </c>
      <c r="E6" s="1">
        <v>100</v>
      </c>
      <c r="F6" t="s">
        <v>33</v>
      </c>
      <c r="G6" t="s">
        <v>35</v>
      </c>
      <c r="H6" t="s">
        <v>36</v>
      </c>
    </row>
    <row r="7" spans="1:8">
      <c r="B7" s="1">
        <v>103</v>
      </c>
      <c r="C7" s="1" t="s">
        <v>37</v>
      </c>
      <c r="D7" s="1">
        <v>1</v>
      </c>
      <c r="E7" s="1">
        <v>100</v>
      </c>
      <c r="F7" t="s">
        <v>33</v>
      </c>
      <c r="G7" t="s">
        <v>37</v>
      </c>
      <c r="H7" t="s">
        <v>38</v>
      </c>
    </row>
    <row r="8" spans="1:8">
      <c r="B8" s="1">
        <v>104</v>
      </c>
      <c r="C8" s="1" t="s">
        <v>39</v>
      </c>
      <c r="D8" s="1">
        <v>1</v>
      </c>
      <c r="E8" s="1">
        <v>101</v>
      </c>
      <c r="F8" t="s">
        <v>40</v>
      </c>
      <c r="G8" t="s">
        <v>39</v>
      </c>
      <c r="H8" t="s">
        <v>41</v>
      </c>
    </row>
    <row r="9" spans="1:8">
      <c r="B9" s="1">
        <v>105</v>
      </c>
      <c r="C9" s="1" t="s">
        <v>42</v>
      </c>
      <c r="D9" s="1">
        <v>1</v>
      </c>
      <c r="E9" s="1">
        <v>101</v>
      </c>
      <c r="F9" t="s">
        <v>40</v>
      </c>
      <c r="G9" t="s">
        <v>42</v>
      </c>
      <c r="H9" t="s">
        <v>43</v>
      </c>
    </row>
    <row r="10" spans="1:8">
      <c r="B10" s="1">
        <v>106</v>
      </c>
      <c r="C10" s="1" t="s">
        <v>44</v>
      </c>
      <c r="D10" s="1">
        <v>1</v>
      </c>
      <c r="E10" s="1">
        <v>101</v>
      </c>
      <c r="F10" t="s">
        <v>40</v>
      </c>
      <c r="G10" t="s">
        <v>44</v>
      </c>
      <c r="H10" t="s">
        <v>45</v>
      </c>
    </row>
    <row r="11" spans="1:8">
      <c r="B11" s="1">
        <v>107</v>
      </c>
      <c r="C11" s="1" t="s">
        <v>46</v>
      </c>
      <c r="D11" s="1">
        <v>1</v>
      </c>
      <c r="E11" s="1">
        <v>102</v>
      </c>
      <c r="F11" t="s">
        <v>47</v>
      </c>
      <c r="G11" t="s">
        <v>46</v>
      </c>
      <c r="H11" t="s">
        <v>48</v>
      </c>
    </row>
    <row r="12" spans="1:8">
      <c r="B12" s="1">
        <v>108</v>
      </c>
      <c r="C12" s="1" t="s">
        <v>49</v>
      </c>
      <c r="D12" s="1">
        <v>1</v>
      </c>
      <c r="E12" s="1">
        <v>102</v>
      </c>
      <c r="F12" t="s">
        <v>47</v>
      </c>
      <c r="G12" t="s">
        <v>49</v>
      </c>
      <c r="H12" t="s">
        <v>50</v>
      </c>
    </row>
    <row r="13" spans="1:8">
      <c r="B13" s="1">
        <v>109</v>
      </c>
      <c r="C13" s="1" t="s">
        <v>51</v>
      </c>
      <c r="D13" s="1">
        <v>1</v>
      </c>
      <c r="E13" s="1">
        <v>102</v>
      </c>
      <c r="F13" t="s">
        <v>47</v>
      </c>
      <c r="G13" t="s">
        <v>51</v>
      </c>
      <c r="H13" t="s">
        <v>52</v>
      </c>
    </row>
    <row r="14" spans="1:8">
      <c r="B14" s="1">
        <v>110</v>
      </c>
      <c r="C14" s="1" t="s">
        <v>53</v>
      </c>
      <c r="D14" s="1">
        <v>1</v>
      </c>
      <c r="E14" s="1">
        <v>103</v>
      </c>
      <c r="F14" t="s">
        <v>54</v>
      </c>
      <c r="G14" t="s">
        <v>53</v>
      </c>
      <c r="H14" t="s">
        <v>48</v>
      </c>
    </row>
    <row r="15" spans="1:8">
      <c r="B15" s="1">
        <v>111</v>
      </c>
      <c r="C15" s="1" t="s">
        <v>55</v>
      </c>
      <c r="D15" s="1">
        <v>1</v>
      </c>
      <c r="E15" s="1">
        <v>103</v>
      </c>
      <c r="F15" t="s">
        <v>54</v>
      </c>
      <c r="G15" t="s">
        <v>55</v>
      </c>
      <c r="H15" t="s">
        <v>45</v>
      </c>
    </row>
    <row r="16" spans="1:8">
      <c r="B16" s="1">
        <v>112</v>
      </c>
      <c r="C16" s="1" t="s">
        <v>56</v>
      </c>
      <c r="D16" s="1">
        <v>1</v>
      </c>
      <c r="E16" s="1">
        <v>103</v>
      </c>
      <c r="F16" t="s">
        <v>54</v>
      </c>
      <c r="G16" t="s">
        <v>56</v>
      </c>
      <c r="H16" t="s">
        <v>52</v>
      </c>
    </row>
    <row r="17" spans="2:8">
      <c r="B17" s="1">
        <v>113</v>
      </c>
      <c r="C17" s="1" t="s">
        <v>57</v>
      </c>
      <c r="D17" s="1">
        <v>1</v>
      </c>
      <c r="E17" s="1">
        <v>103</v>
      </c>
      <c r="F17" t="s">
        <v>54</v>
      </c>
      <c r="G17" t="s">
        <v>57</v>
      </c>
      <c r="H17" t="s">
        <v>58</v>
      </c>
    </row>
    <row r="18" spans="2:8">
      <c r="B18" s="1">
        <v>114</v>
      </c>
      <c r="C18" s="1" t="s">
        <v>59</v>
      </c>
      <c r="D18" s="1">
        <v>1</v>
      </c>
      <c r="E18" s="1">
        <v>104</v>
      </c>
      <c r="F18" t="s">
        <v>60</v>
      </c>
      <c r="G18" t="s">
        <v>59</v>
      </c>
      <c r="H18" t="s">
        <v>48</v>
      </c>
    </row>
    <row r="19" spans="2:8">
      <c r="B19" s="1">
        <v>115</v>
      </c>
      <c r="C19" s="1" t="s">
        <v>61</v>
      </c>
      <c r="D19" s="1">
        <v>1</v>
      </c>
      <c r="E19" s="1">
        <v>104</v>
      </c>
      <c r="F19" t="s">
        <v>60</v>
      </c>
      <c r="G19" t="s">
        <v>61</v>
      </c>
      <c r="H19" t="s">
        <v>62</v>
      </c>
    </row>
    <row r="20" spans="2:8">
      <c r="B20" s="1">
        <v>116</v>
      </c>
      <c r="C20" s="1" t="s">
        <v>63</v>
      </c>
      <c r="D20" s="1">
        <v>1</v>
      </c>
      <c r="E20" s="1">
        <v>104</v>
      </c>
      <c r="F20" t="s">
        <v>60</v>
      </c>
      <c r="G20" t="s">
        <v>63</v>
      </c>
      <c r="H20" t="s">
        <v>52</v>
      </c>
    </row>
    <row r="21" spans="2:8">
      <c r="B21" s="1">
        <v>117</v>
      </c>
      <c r="C21" s="1" t="s">
        <v>64</v>
      </c>
      <c r="D21" s="1">
        <v>1</v>
      </c>
      <c r="E21" s="1">
        <v>105</v>
      </c>
      <c r="F21" t="s">
        <v>65</v>
      </c>
      <c r="G21" t="s">
        <v>64</v>
      </c>
      <c r="H21" t="s">
        <v>48</v>
      </c>
    </row>
    <row r="22" spans="2:8">
      <c r="B22" s="1">
        <v>118</v>
      </c>
      <c r="C22" s="1" t="s">
        <v>66</v>
      </c>
      <c r="D22" s="1">
        <v>1</v>
      </c>
      <c r="E22" s="1">
        <v>105</v>
      </c>
      <c r="F22" t="s">
        <v>65</v>
      </c>
      <c r="G22" t="s">
        <v>66</v>
      </c>
      <c r="H22" t="s">
        <v>45</v>
      </c>
    </row>
    <row r="23" spans="2:8">
      <c r="B23" s="1">
        <v>119</v>
      </c>
      <c r="C23" s="1" t="s">
        <v>67</v>
      </c>
      <c r="D23" s="1">
        <v>1</v>
      </c>
      <c r="E23" s="1">
        <v>105</v>
      </c>
      <c r="F23" t="s">
        <v>65</v>
      </c>
      <c r="G23" t="s">
        <v>67</v>
      </c>
      <c r="H23" t="s">
        <v>52</v>
      </c>
    </row>
    <row r="24" spans="2:8">
      <c r="B24" s="1">
        <v>120</v>
      </c>
      <c r="C24" s="1" t="s">
        <v>68</v>
      </c>
      <c r="D24" s="1">
        <v>1</v>
      </c>
      <c r="E24" s="1">
        <v>105</v>
      </c>
      <c r="F24" t="s">
        <v>65</v>
      </c>
      <c r="G24" t="s">
        <v>68</v>
      </c>
      <c r="H24" t="s">
        <v>58</v>
      </c>
    </row>
    <row r="25" spans="2:8">
      <c r="B25" s="1">
        <v>121</v>
      </c>
      <c r="C25" s="1" t="s">
        <v>69</v>
      </c>
      <c r="D25" s="1">
        <v>1</v>
      </c>
      <c r="E25" s="1">
        <v>106</v>
      </c>
      <c r="F25" t="s">
        <v>70</v>
      </c>
      <c r="G25" t="s">
        <v>69</v>
      </c>
      <c r="H25" t="s">
        <v>48</v>
      </c>
    </row>
    <row r="26" spans="2:8">
      <c r="B26" s="1">
        <v>122</v>
      </c>
      <c r="C26" s="1" t="s">
        <v>71</v>
      </c>
      <c r="D26" s="1">
        <v>1</v>
      </c>
      <c r="E26" s="1">
        <v>106</v>
      </c>
      <c r="F26" t="s">
        <v>70</v>
      </c>
      <c r="G26" t="s">
        <v>71</v>
      </c>
      <c r="H26" t="s">
        <v>72</v>
      </c>
    </row>
    <row r="27" spans="2:8">
      <c r="B27" s="1">
        <v>123</v>
      </c>
      <c r="C27" s="1" t="s">
        <v>73</v>
      </c>
      <c r="D27" s="1">
        <v>1</v>
      </c>
      <c r="E27" s="1">
        <v>106</v>
      </c>
      <c r="F27" t="s">
        <v>70</v>
      </c>
      <c r="G27" t="s">
        <v>73</v>
      </c>
      <c r="H27" t="s">
        <v>74</v>
      </c>
    </row>
    <row r="28" spans="2:8">
      <c r="B28" s="1">
        <v>124</v>
      </c>
      <c r="C28" s="1" t="s">
        <v>75</v>
      </c>
      <c r="D28" s="1">
        <v>1</v>
      </c>
      <c r="E28" s="1">
        <v>107</v>
      </c>
      <c r="F28" t="s">
        <v>76</v>
      </c>
      <c r="G28" t="s">
        <v>75</v>
      </c>
      <c r="H28" t="s">
        <v>77</v>
      </c>
    </row>
    <row r="29" spans="2:8">
      <c r="B29" s="1">
        <v>125</v>
      </c>
      <c r="C29" s="1" t="s">
        <v>78</v>
      </c>
      <c r="D29" s="1">
        <v>1</v>
      </c>
      <c r="E29" s="1">
        <v>107</v>
      </c>
      <c r="F29" t="s">
        <v>76</v>
      </c>
      <c r="G29" t="s">
        <v>78</v>
      </c>
      <c r="H29" t="s">
        <v>74</v>
      </c>
    </row>
    <row r="30" spans="2:8">
      <c r="B30" s="1">
        <v>126</v>
      </c>
      <c r="C30" s="1" t="s">
        <v>79</v>
      </c>
      <c r="D30" s="1">
        <v>1</v>
      </c>
      <c r="E30" s="1">
        <v>107</v>
      </c>
      <c r="F30" t="s">
        <v>76</v>
      </c>
      <c r="G30" t="s">
        <v>79</v>
      </c>
      <c r="H30" t="s">
        <v>58</v>
      </c>
    </row>
    <row r="31" spans="2:8">
      <c r="B31" s="1">
        <v>127</v>
      </c>
      <c r="C31" s="1" t="s">
        <v>80</v>
      </c>
      <c r="D31" s="1">
        <v>1</v>
      </c>
      <c r="E31" s="1">
        <v>108</v>
      </c>
      <c r="F31" t="s">
        <v>81</v>
      </c>
      <c r="G31" t="s">
        <v>80</v>
      </c>
      <c r="H31" t="s">
        <v>82</v>
      </c>
    </row>
    <row r="32" spans="2:8">
      <c r="B32" s="1">
        <v>128</v>
      </c>
      <c r="C32" s="1" t="s">
        <v>83</v>
      </c>
      <c r="D32" s="1">
        <v>1</v>
      </c>
      <c r="E32" s="1">
        <v>108</v>
      </c>
      <c r="F32" t="s">
        <v>81</v>
      </c>
      <c r="G32" t="s">
        <v>83</v>
      </c>
      <c r="H32" t="s">
        <v>72</v>
      </c>
    </row>
    <row r="33" spans="2:8">
      <c r="B33" s="1">
        <v>129</v>
      </c>
      <c r="C33" s="1" t="s">
        <v>84</v>
      </c>
      <c r="D33" s="1">
        <v>1</v>
      </c>
      <c r="E33" s="1">
        <v>108</v>
      </c>
      <c r="F33" t="s">
        <v>81</v>
      </c>
      <c r="G33" t="s">
        <v>84</v>
      </c>
      <c r="H33" t="s">
        <v>74</v>
      </c>
    </row>
    <row r="34" spans="2:8">
      <c r="B34" s="1">
        <v>130</v>
      </c>
      <c r="C34" s="1" t="s">
        <v>85</v>
      </c>
      <c r="D34" s="1">
        <v>1</v>
      </c>
      <c r="E34" s="1">
        <v>108</v>
      </c>
      <c r="F34" t="s">
        <v>81</v>
      </c>
      <c r="G34" t="s">
        <v>85</v>
      </c>
      <c r="H34" t="s">
        <v>86</v>
      </c>
    </row>
    <row r="35" spans="2:8">
      <c r="B35" s="1">
        <v>131</v>
      </c>
      <c r="C35" s="1" t="s">
        <v>87</v>
      </c>
      <c r="D35" s="1">
        <v>1</v>
      </c>
      <c r="E35" s="1">
        <v>109</v>
      </c>
      <c r="F35" t="s">
        <v>88</v>
      </c>
      <c r="G35" t="s">
        <v>87</v>
      </c>
      <c r="H35" t="s">
        <v>77</v>
      </c>
    </row>
    <row r="36" spans="2:8">
      <c r="B36" s="1">
        <v>132</v>
      </c>
      <c r="C36" s="1" t="s">
        <v>89</v>
      </c>
      <c r="D36" s="1">
        <v>1</v>
      </c>
      <c r="E36" s="1">
        <v>109</v>
      </c>
      <c r="F36" t="s">
        <v>88</v>
      </c>
      <c r="G36" t="s">
        <v>89</v>
      </c>
      <c r="H36" t="s">
        <v>90</v>
      </c>
    </row>
    <row r="37" spans="2:8">
      <c r="B37" s="1">
        <v>133</v>
      </c>
      <c r="C37" s="1" t="s">
        <v>91</v>
      </c>
      <c r="D37" s="1">
        <v>1</v>
      </c>
      <c r="E37" s="1">
        <v>109</v>
      </c>
      <c r="F37" t="s">
        <v>88</v>
      </c>
      <c r="G37" t="s">
        <v>91</v>
      </c>
      <c r="H37" t="s">
        <v>74</v>
      </c>
    </row>
    <row r="38" spans="2:8">
      <c r="B38" s="1">
        <v>134</v>
      </c>
      <c r="C38" s="1" t="s">
        <v>92</v>
      </c>
      <c r="D38" s="1">
        <v>1</v>
      </c>
      <c r="E38" s="1">
        <v>109</v>
      </c>
      <c r="F38" t="s">
        <v>88</v>
      </c>
      <c r="G38" t="s">
        <v>92</v>
      </c>
      <c r="H38" t="s">
        <v>72</v>
      </c>
    </row>
    <row r="39" spans="2:8">
      <c r="B39" s="1">
        <v>135</v>
      </c>
      <c r="C39" s="1" t="s">
        <v>93</v>
      </c>
      <c r="D39" s="1">
        <v>1</v>
      </c>
      <c r="E39" s="1">
        <v>110</v>
      </c>
      <c r="F39" t="s">
        <v>94</v>
      </c>
      <c r="G39" t="s">
        <v>93</v>
      </c>
      <c r="H39" t="s">
        <v>95</v>
      </c>
    </row>
    <row r="40" spans="2:8">
      <c r="B40" s="1">
        <v>136</v>
      </c>
      <c r="C40" s="1" t="s">
        <v>96</v>
      </c>
      <c r="D40" s="1">
        <v>1</v>
      </c>
      <c r="E40" s="1">
        <v>110</v>
      </c>
      <c r="F40" t="s">
        <v>94</v>
      </c>
      <c r="G40" t="s">
        <v>96</v>
      </c>
      <c r="H40" t="s">
        <v>74</v>
      </c>
    </row>
    <row r="41" spans="2:8">
      <c r="B41" s="1">
        <v>137</v>
      </c>
      <c r="C41" s="1" t="s">
        <v>97</v>
      </c>
      <c r="D41" s="1">
        <v>1</v>
      </c>
      <c r="E41" s="1">
        <v>110</v>
      </c>
      <c r="F41" t="s">
        <v>94</v>
      </c>
      <c r="G41" t="s">
        <v>97</v>
      </c>
      <c r="H41" t="s">
        <v>45</v>
      </c>
    </row>
    <row r="42" spans="2:8">
      <c r="B42" s="1">
        <v>138</v>
      </c>
      <c r="C42" s="1" t="s">
        <v>98</v>
      </c>
      <c r="D42" s="1">
        <v>1</v>
      </c>
      <c r="E42" s="1">
        <v>110</v>
      </c>
      <c r="F42" t="s">
        <v>94</v>
      </c>
      <c r="G42" t="s">
        <v>98</v>
      </c>
      <c r="H42" t="s">
        <v>72</v>
      </c>
    </row>
    <row r="43" spans="2:8">
      <c r="B43" s="1">
        <v>139</v>
      </c>
      <c r="C43" s="1" t="s">
        <v>99</v>
      </c>
      <c r="D43" s="1">
        <v>1</v>
      </c>
      <c r="E43" s="1">
        <v>110</v>
      </c>
      <c r="F43" t="s">
        <v>94</v>
      </c>
      <c r="G43" t="s">
        <v>99</v>
      </c>
      <c r="H43" t="s">
        <v>100</v>
      </c>
    </row>
    <row r="44" spans="2:8">
      <c r="B44" s="1">
        <v>1001</v>
      </c>
      <c r="C44" s="1" t="s">
        <v>101</v>
      </c>
      <c r="D44" s="1">
        <v>2</v>
      </c>
      <c r="E44" s="1">
        <v>201</v>
      </c>
      <c r="F44" t="s">
        <v>102</v>
      </c>
    </row>
    <row r="45" spans="2:8">
      <c r="B45" s="1">
        <v>1002</v>
      </c>
      <c r="C45" s="1" t="s">
        <v>103</v>
      </c>
      <c r="D45" s="1">
        <v>2</v>
      </c>
      <c r="E45" s="1">
        <v>201</v>
      </c>
      <c r="F45" t="s">
        <v>102</v>
      </c>
    </row>
    <row r="46" spans="2:8">
      <c r="B46" s="1">
        <v>1003</v>
      </c>
      <c r="C46" s="1" t="s">
        <v>104</v>
      </c>
      <c r="D46" s="1">
        <v>2</v>
      </c>
      <c r="E46" s="1">
        <v>201</v>
      </c>
      <c r="F46" t="s">
        <v>102</v>
      </c>
    </row>
    <row r="47" spans="2:8">
      <c r="B47" s="1">
        <v>1004</v>
      </c>
      <c r="C47" s="1" t="s">
        <v>105</v>
      </c>
      <c r="D47" s="1">
        <v>2</v>
      </c>
      <c r="E47" s="1">
        <v>201</v>
      </c>
      <c r="F47" t="s">
        <v>102</v>
      </c>
    </row>
    <row r="48" spans="2:8">
      <c r="B48" s="1">
        <v>1005</v>
      </c>
      <c r="C48" s="1" t="s">
        <v>106</v>
      </c>
      <c r="D48" s="1">
        <v>2</v>
      </c>
      <c r="E48" s="1">
        <v>201</v>
      </c>
      <c r="F48" t="s">
        <v>102</v>
      </c>
    </row>
    <row r="49" spans="2:6">
      <c r="B49" s="1">
        <v>1006</v>
      </c>
      <c r="C49" s="1" t="s">
        <v>107</v>
      </c>
      <c r="D49" s="1">
        <v>2</v>
      </c>
      <c r="E49" s="1">
        <v>202</v>
      </c>
      <c r="F49" t="s">
        <v>108</v>
      </c>
    </row>
    <row r="50" spans="2:6">
      <c r="B50" s="1">
        <v>1007</v>
      </c>
      <c r="C50" s="1" t="s">
        <v>109</v>
      </c>
      <c r="D50" s="1">
        <v>2</v>
      </c>
      <c r="E50" s="1">
        <v>202</v>
      </c>
      <c r="F50" t="s">
        <v>108</v>
      </c>
    </row>
    <row r="51" spans="2:6">
      <c r="B51" s="1">
        <v>1008</v>
      </c>
      <c r="C51" s="1" t="s">
        <v>44</v>
      </c>
      <c r="D51" s="1">
        <v>2</v>
      </c>
      <c r="E51" s="1">
        <v>202</v>
      </c>
      <c r="F51" t="s">
        <v>108</v>
      </c>
    </row>
    <row r="52" spans="2:6">
      <c r="B52" s="1">
        <v>1009</v>
      </c>
      <c r="C52" s="1" t="s">
        <v>110</v>
      </c>
      <c r="D52" s="1">
        <v>2</v>
      </c>
      <c r="E52" s="1">
        <v>202</v>
      </c>
      <c r="F52" t="s">
        <v>108</v>
      </c>
    </row>
    <row r="53" spans="2:6">
      <c r="B53" s="1">
        <v>1010</v>
      </c>
      <c r="C53" s="1" t="s">
        <v>106</v>
      </c>
      <c r="D53" s="1">
        <v>2</v>
      </c>
      <c r="E53" s="1">
        <v>202</v>
      </c>
      <c r="F53" t="s">
        <v>108</v>
      </c>
    </row>
    <row r="54" spans="2:6">
      <c r="B54" s="1">
        <v>1011</v>
      </c>
      <c r="C54" s="1" t="s">
        <v>111</v>
      </c>
      <c r="D54" s="1">
        <v>2</v>
      </c>
      <c r="E54" s="1">
        <v>203</v>
      </c>
      <c r="F54" t="s">
        <v>112</v>
      </c>
    </row>
    <row r="55" spans="2:6">
      <c r="B55" s="1">
        <v>1012</v>
      </c>
      <c r="C55" s="1" t="s">
        <v>113</v>
      </c>
      <c r="D55" s="1">
        <v>2</v>
      </c>
      <c r="E55" s="1">
        <v>203</v>
      </c>
      <c r="F55" t="s">
        <v>112</v>
      </c>
    </row>
    <row r="56" spans="2:6">
      <c r="B56" s="1">
        <v>1013</v>
      </c>
      <c r="C56" s="1" t="s">
        <v>114</v>
      </c>
      <c r="D56" s="1">
        <v>2</v>
      </c>
      <c r="E56" s="1">
        <v>203</v>
      </c>
      <c r="F56" t="s">
        <v>112</v>
      </c>
    </row>
    <row r="57" spans="2:6">
      <c r="B57" s="1">
        <v>1014</v>
      </c>
      <c r="C57" s="1" t="s">
        <v>115</v>
      </c>
      <c r="D57" s="1">
        <v>2</v>
      </c>
      <c r="E57" s="1">
        <v>203</v>
      </c>
      <c r="F57" t="s">
        <v>112</v>
      </c>
    </row>
    <row r="58" spans="2:6">
      <c r="B58" s="1">
        <v>1015</v>
      </c>
      <c r="C58" s="1" t="s">
        <v>106</v>
      </c>
      <c r="D58" s="1">
        <v>2</v>
      </c>
      <c r="E58" s="1">
        <v>203</v>
      </c>
      <c r="F58" t="s">
        <v>112</v>
      </c>
    </row>
    <row r="59" spans="2:6">
      <c r="B59" s="1">
        <v>1016</v>
      </c>
      <c r="C59" s="1" t="s">
        <v>116</v>
      </c>
      <c r="D59" s="1">
        <v>2</v>
      </c>
      <c r="E59" s="1">
        <v>204</v>
      </c>
      <c r="F59" t="s">
        <v>117</v>
      </c>
    </row>
    <row r="60" spans="2:6">
      <c r="B60" s="1">
        <v>1017</v>
      </c>
      <c r="C60" s="1" t="s">
        <v>103</v>
      </c>
      <c r="D60" s="1">
        <v>2</v>
      </c>
      <c r="E60" s="1">
        <v>204</v>
      </c>
      <c r="F60" t="s">
        <v>117</v>
      </c>
    </row>
    <row r="61" spans="2:6">
      <c r="B61" s="1">
        <v>1018</v>
      </c>
      <c r="C61" s="1" t="s">
        <v>118</v>
      </c>
      <c r="D61" s="1">
        <v>2</v>
      </c>
      <c r="E61" s="1">
        <v>204</v>
      </c>
      <c r="F61" t="s">
        <v>117</v>
      </c>
    </row>
    <row r="62" spans="2:6">
      <c r="B62" s="1">
        <v>1019</v>
      </c>
      <c r="C62" s="1" t="s">
        <v>119</v>
      </c>
      <c r="D62" s="1">
        <v>2</v>
      </c>
      <c r="E62" s="1">
        <v>204</v>
      </c>
      <c r="F62" t="s">
        <v>117</v>
      </c>
    </row>
    <row r="63" spans="2:6">
      <c r="B63" s="1">
        <v>1020</v>
      </c>
      <c r="C63" s="1" t="s">
        <v>106</v>
      </c>
      <c r="D63" s="1">
        <v>2</v>
      </c>
      <c r="E63" s="1">
        <v>204</v>
      </c>
      <c r="F63" t="s">
        <v>117</v>
      </c>
    </row>
    <row r="64" spans="2:6">
      <c r="B64" s="1">
        <v>1021</v>
      </c>
      <c r="C64" s="1" t="s">
        <v>120</v>
      </c>
      <c r="D64" s="1">
        <v>2</v>
      </c>
      <c r="E64" s="1">
        <v>205</v>
      </c>
      <c r="F64" t="s">
        <v>121</v>
      </c>
    </row>
    <row r="65" spans="2:6">
      <c r="B65" s="1">
        <v>1022</v>
      </c>
      <c r="C65" s="1" t="s">
        <v>122</v>
      </c>
      <c r="D65" s="1">
        <v>2</v>
      </c>
      <c r="E65" s="1">
        <v>205</v>
      </c>
      <c r="F65" t="s">
        <v>121</v>
      </c>
    </row>
    <row r="66" spans="2:6">
      <c r="B66" s="1">
        <v>1023</v>
      </c>
      <c r="C66" s="1" t="s">
        <v>123</v>
      </c>
      <c r="D66" s="1">
        <v>2</v>
      </c>
      <c r="E66" s="1">
        <v>205</v>
      </c>
      <c r="F66" t="s">
        <v>121</v>
      </c>
    </row>
    <row r="67" spans="2:6">
      <c r="B67" s="1">
        <v>1024</v>
      </c>
      <c r="C67" s="1" t="s">
        <v>115</v>
      </c>
      <c r="D67" s="1">
        <v>2</v>
      </c>
      <c r="E67" s="1">
        <v>205</v>
      </c>
      <c r="F67" t="s">
        <v>121</v>
      </c>
    </row>
    <row r="68" spans="2:6">
      <c r="B68" s="1">
        <v>1025</v>
      </c>
      <c r="C68" s="1" t="s">
        <v>106</v>
      </c>
      <c r="D68" s="1">
        <v>2</v>
      </c>
      <c r="E68" s="1">
        <v>205</v>
      </c>
      <c r="F68" t="s">
        <v>121</v>
      </c>
    </row>
    <row r="69" spans="2:6">
      <c r="B69" s="1">
        <v>1026</v>
      </c>
      <c r="C69" s="1" t="s">
        <v>124</v>
      </c>
      <c r="D69" s="1">
        <v>2</v>
      </c>
      <c r="E69" s="1">
        <v>206</v>
      </c>
      <c r="F69" t="s">
        <v>125</v>
      </c>
    </row>
    <row r="70" spans="2:6">
      <c r="B70" s="1">
        <v>1027</v>
      </c>
      <c r="C70" s="1" t="s">
        <v>126</v>
      </c>
      <c r="D70" s="1">
        <v>2</v>
      </c>
      <c r="E70" s="1">
        <v>206</v>
      </c>
      <c r="F70" t="s">
        <v>125</v>
      </c>
    </row>
    <row r="71" spans="2:6">
      <c r="B71" s="1">
        <v>1028</v>
      </c>
      <c r="C71" s="1" t="s">
        <v>127</v>
      </c>
      <c r="D71" s="1">
        <v>2</v>
      </c>
      <c r="E71" s="1">
        <v>206</v>
      </c>
      <c r="F71" t="s">
        <v>125</v>
      </c>
    </row>
    <row r="72" spans="2:6">
      <c r="B72" s="1">
        <v>1029</v>
      </c>
      <c r="C72" s="1" t="s">
        <v>128</v>
      </c>
      <c r="D72" s="1">
        <v>2</v>
      </c>
      <c r="E72" s="1">
        <v>206</v>
      </c>
      <c r="F72" t="s">
        <v>125</v>
      </c>
    </row>
    <row r="73" spans="2:6">
      <c r="B73" s="1">
        <v>1030</v>
      </c>
      <c r="C73" s="1" t="s">
        <v>106</v>
      </c>
      <c r="D73" s="1">
        <v>2</v>
      </c>
      <c r="E73" s="1">
        <v>206</v>
      </c>
      <c r="F73" t="s">
        <v>125</v>
      </c>
    </row>
    <row r="74" spans="2:6">
      <c r="B74" s="1">
        <v>1031</v>
      </c>
      <c r="C74" s="1" t="s">
        <v>129</v>
      </c>
      <c r="D74" s="1">
        <v>2</v>
      </c>
      <c r="E74" s="1">
        <v>207</v>
      </c>
      <c r="F74" t="s">
        <v>130</v>
      </c>
    </row>
    <row r="75" spans="2:6">
      <c r="B75" s="1">
        <v>1032</v>
      </c>
      <c r="C75" s="1" t="s">
        <v>131</v>
      </c>
      <c r="D75" s="1">
        <v>2</v>
      </c>
      <c r="E75" s="1">
        <v>207</v>
      </c>
      <c r="F75" t="s">
        <v>130</v>
      </c>
    </row>
    <row r="76" spans="2:6">
      <c r="B76" s="1">
        <v>1033</v>
      </c>
      <c r="C76" s="1" t="s">
        <v>132</v>
      </c>
      <c r="D76" s="1">
        <v>2</v>
      </c>
      <c r="E76" s="1">
        <v>207</v>
      </c>
      <c r="F76" t="s">
        <v>130</v>
      </c>
    </row>
    <row r="77" spans="2:6">
      <c r="B77" s="1">
        <v>1034</v>
      </c>
      <c r="C77" s="1" t="s">
        <v>133</v>
      </c>
      <c r="D77" s="1">
        <v>2</v>
      </c>
      <c r="E77" s="1">
        <v>207</v>
      </c>
      <c r="F77" t="s">
        <v>130</v>
      </c>
    </row>
    <row r="78" spans="2:6">
      <c r="B78" s="1">
        <v>1035</v>
      </c>
      <c r="C78" s="1" t="s">
        <v>134</v>
      </c>
      <c r="D78" s="1">
        <v>2</v>
      </c>
      <c r="E78" s="1">
        <v>207</v>
      </c>
      <c r="F78" t="s">
        <v>130</v>
      </c>
    </row>
    <row r="79" spans="2:6">
      <c r="B79" s="1">
        <v>1036</v>
      </c>
      <c r="C79" s="1" t="s">
        <v>135</v>
      </c>
      <c r="D79" s="1">
        <v>2</v>
      </c>
      <c r="E79" s="1">
        <v>208</v>
      </c>
      <c r="F79" t="s">
        <v>136</v>
      </c>
    </row>
    <row r="80" spans="2:6">
      <c r="B80" s="1">
        <v>1037</v>
      </c>
      <c r="C80" s="1" t="s">
        <v>137</v>
      </c>
      <c r="D80" s="1">
        <v>2</v>
      </c>
      <c r="E80" s="1">
        <v>208</v>
      </c>
      <c r="F80" t="s">
        <v>136</v>
      </c>
    </row>
    <row r="81" spans="2:6">
      <c r="B81" s="1">
        <v>1038</v>
      </c>
      <c r="C81" s="1" t="s">
        <v>138</v>
      </c>
      <c r="D81" s="1">
        <v>2</v>
      </c>
      <c r="E81" s="1">
        <v>208</v>
      </c>
      <c r="F81" t="s">
        <v>136</v>
      </c>
    </row>
    <row r="82" spans="2:6">
      <c r="B82" s="1">
        <v>1039</v>
      </c>
      <c r="C82" s="1" t="s">
        <v>106</v>
      </c>
      <c r="D82" s="1">
        <v>2</v>
      </c>
      <c r="E82" s="1">
        <v>208</v>
      </c>
      <c r="F82" t="s">
        <v>136</v>
      </c>
    </row>
    <row r="83" spans="2:6">
      <c r="B83" s="1">
        <v>1040</v>
      </c>
      <c r="C83" s="1" t="s">
        <v>139</v>
      </c>
      <c r="D83" s="1">
        <v>2</v>
      </c>
      <c r="E83" s="1">
        <v>208</v>
      </c>
      <c r="F83" t="s">
        <v>136</v>
      </c>
    </row>
    <row r="84" spans="2:6">
      <c r="B84" s="1">
        <v>1041</v>
      </c>
      <c r="C84" s="1" t="s">
        <v>140</v>
      </c>
      <c r="D84" s="1">
        <v>2</v>
      </c>
      <c r="E84" s="1">
        <v>209</v>
      </c>
      <c r="F84" t="s">
        <v>141</v>
      </c>
    </row>
    <row r="85" spans="2:6">
      <c r="B85" s="1">
        <v>1042</v>
      </c>
      <c r="C85" s="1" t="s">
        <v>142</v>
      </c>
      <c r="D85" s="1">
        <v>2</v>
      </c>
      <c r="E85" s="1">
        <v>209</v>
      </c>
      <c r="F85" t="s">
        <v>141</v>
      </c>
    </row>
    <row r="86" spans="2:6">
      <c r="B86" s="1">
        <v>1043</v>
      </c>
      <c r="C86" s="1" t="s">
        <v>44</v>
      </c>
      <c r="D86" s="1">
        <v>2</v>
      </c>
      <c r="E86" s="1">
        <v>209</v>
      </c>
      <c r="F86" t="s">
        <v>141</v>
      </c>
    </row>
    <row r="87" spans="2:6">
      <c r="B87" s="1">
        <v>1044</v>
      </c>
      <c r="C87" s="1" t="s">
        <v>143</v>
      </c>
      <c r="D87" s="1">
        <v>2</v>
      </c>
      <c r="E87" s="1">
        <v>209</v>
      </c>
      <c r="F87" t="s">
        <v>141</v>
      </c>
    </row>
    <row r="88" spans="2:6">
      <c r="B88" s="1">
        <v>1045</v>
      </c>
      <c r="C88" s="1" t="s">
        <v>144</v>
      </c>
      <c r="D88" s="1">
        <v>2</v>
      </c>
      <c r="E88" s="1">
        <v>209</v>
      </c>
      <c r="F88" t="s">
        <v>141</v>
      </c>
    </row>
    <row r="89" spans="2:6">
      <c r="B89" s="1">
        <v>1046</v>
      </c>
      <c r="C89" s="1" t="s">
        <v>145</v>
      </c>
      <c r="D89" s="1">
        <v>2</v>
      </c>
      <c r="E89" s="1">
        <v>210</v>
      </c>
      <c r="F89" t="s">
        <v>146</v>
      </c>
    </row>
    <row r="90" spans="2:6">
      <c r="B90" s="1">
        <v>1047</v>
      </c>
      <c r="C90" s="1" t="s">
        <v>147</v>
      </c>
      <c r="D90" s="1">
        <v>2</v>
      </c>
      <c r="E90" s="1">
        <v>210</v>
      </c>
      <c r="F90" t="s">
        <v>146</v>
      </c>
    </row>
    <row r="91" spans="2:6">
      <c r="B91" s="1">
        <v>1048</v>
      </c>
      <c r="C91" s="1" t="s">
        <v>148</v>
      </c>
      <c r="D91" s="1">
        <v>2</v>
      </c>
      <c r="E91" s="1">
        <v>210</v>
      </c>
      <c r="F91" t="s">
        <v>146</v>
      </c>
    </row>
    <row r="92" spans="2:6">
      <c r="B92" s="1">
        <v>1049</v>
      </c>
      <c r="C92" s="1" t="s">
        <v>149</v>
      </c>
      <c r="D92" s="1">
        <v>2</v>
      </c>
      <c r="E92" s="1">
        <v>210</v>
      </c>
      <c r="F92" t="s">
        <v>146</v>
      </c>
    </row>
    <row r="93" spans="2:6">
      <c r="B93" s="1">
        <v>1050</v>
      </c>
      <c r="C93" s="1" t="s">
        <v>150</v>
      </c>
      <c r="D93" s="1">
        <v>2</v>
      </c>
      <c r="E93" s="1">
        <v>210</v>
      </c>
      <c r="F93" t="s">
        <v>146</v>
      </c>
    </row>
  </sheetData>
  <phoneticPr fontId="6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99"/>
  <sheetViews>
    <sheetView workbookViewId="0">
      <selection activeCell="B2" sqref="B2:I2"/>
    </sheetView>
  </sheetViews>
  <sheetFormatPr defaultColWidth="9" defaultRowHeight="13.5"/>
  <cols>
    <col min="1" max="1" width="23.5" style="1" customWidth="1"/>
    <col min="2" max="2" width="18.125" style="1" customWidth="1"/>
    <col min="3" max="3" width="8.5" style="1" customWidth="1"/>
    <col min="4" max="4" width="10.625" style="1" customWidth="1"/>
    <col min="5" max="5" width="17.25" style="1" bestFit="1" customWidth="1"/>
    <col min="6" max="6" width="27.5" style="1" bestFit="1" customWidth="1"/>
    <col min="7" max="7" width="19.125" style="1" customWidth="1"/>
    <col min="8" max="8" width="27" style="1" customWidth="1"/>
    <col min="9" max="9" width="31.875" style="1" customWidth="1"/>
    <col min="12" max="12" width="16.375" customWidth="1"/>
    <col min="15" max="15" width="15.125" customWidth="1"/>
    <col min="16" max="16" width="9.375"/>
  </cols>
  <sheetData>
    <row r="1" spans="1:19">
      <c r="A1" s="11"/>
      <c r="B1" s="10" t="s">
        <v>21</v>
      </c>
      <c r="C1" s="10" t="s">
        <v>151</v>
      </c>
      <c r="D1" s="10" t="s">
        <v>152</v>
      </c>
      <c r="E1" s="10" t="s">
        <v>153</v>
      </c>
      <c r="F1" s="10" t="s">
        <v>154</v>
      </c>
      <c r="G1" s="10" t="s">
        <v>285</v>
      </c>
      <c r="H1" s="10" t="s">
        <v>155</v>
      </c>
      <c r="I1" s="10" t="s">
        <v>2</v>
      </c>
    </row>
    <row r="2" spans="1:19">
      <c r="A2" s="11"/>
      <c r="B2" s="10" t="s">
        <v>25</v>
      </c>
      <c r="C2" s="10" t="s">
        <v>25</v>
      </c>
      <c r="D2" s="10" t="s">
        <v>25</v>
      </c>
      <c r="E2" s="10" t="s">
        <v>156</v>
      </c>
      <c r="F2" s="10" t="s">
        <v>25</v>
      </c>
      <c r="G2" s="10" t="s">
        <v>286</v>
      </c>
      <c r="H2" s="10" t="s">
        <v>289</v>
      </c>
      <c r="I2" s="10" t="s">
        <v>156</v>
      </c>
    </row>
    <row r="3" spans="1:19">
      <c r="A3" s="11"/>
      <c r="B3" s="10" t="s">
        <v>26</v>
      </c>
      <c r="C3" s="10" t="s">
        <v>26</v>
      </c>
      <c r="D3" s="10" t="s">
        <v>27</v>
      </c>
      <c r="E3" s="10" t="s">
        <v>27</v>
      </c>
      <c r="F3" s="10" t="s">
        <v>26</v>
      </c>
      <c r="G3" s="10" t="s">
        <v>26</v>
      </c>
      <c r="H3" s="10" t="s">
        <v>157</v>
      </c>
      <c r="I3" s="10" t="s">
        <v>27</v>
      </c>
    </row>
    <row r="4" spans="1:19" ht="175.5">
      <c r="A4" s="2" t="s">
        <v>158</v>
      </c>
      <c r="B4" s="10" t="s">
        <v>159</v>
      </c>
      <c r="C4" s="10" t="s">
        <v>160</v>
      </c>
      <c r="D4" s="10" t="s">
        <v>161</v>
      </c>
      <c r="E4" s="10" t="s">
        <v>162</v>
      </c>
      <c r="F4" s="10" t="s">
        <v>163</v>
      </c>
      <c r="G4" s="10" t="s">
        <v>287</v>
      </c>
      <c r="H4" s="12" t="s">
        <v>284</v>
      </c>
      <c r="I4" s="10" t="s">
        <v>164</v>
      </c>
      <c r="K4" t="s">
        <v>165</v>
      </c>
      <c r="L4" t="s">
        <v>166</v>
      </c>
      <c r="N4" t="s">
        <v>167</v>
      </c>
      <c r="O4" t="s">
        <v>168</v>
      </c>
      <c r="P4" t="s">
        <v>169</v>
      </c>
      <c r="Q4" t="s">
        <v>170</v>
      </c>
      <c r="R4" t="s">
        <v>171</v>
      </c>
      <c r="S4" t="s">
        <v>172</v>
      </c>
    </row>
    <row r="5" spans="1:19">
      <c r="B5" s="1">
        <v>101</v>
      </c>
      <c r="C5" s="1">
        <v>1</v>
      </c>
      <c r="D5" s="1" t="s">
        <v>32</v>
      </c>
      <c r="E5" s="1" t="s">
        <v>191</v>
      </c>
      <c r="F5" s="1">
        <v>5</v>
      </c>
      <c r="G5" s="1">
        <v>1</v>
      </c>
      <c r="H5" s="1" t="str">
        <f t="shared" ref="H5:H9" si="0">"[["&amp;N5&amp;","&amp;P5&amp;"]]"</f>
        <v>[[10,10000]]</v>
      </c>
      <c r="I5" s="1" t="str">
        <f t="shared" ref="I5:I9" si="1">"血量+"&amp;P5</f>
        <v>血量+10000</v>
      </c>
      <c r="K5">
        <v>1</v>
      </c>
      <c r="L5" t="s">
        <v>173</v>
      </c>
      <c r="N5">
        <v>10</v>
      </c>
      <c r="O5" t="str">
        <f t="shared" ref="O5:O36" si="2">VLOOKUP(N5,$K:$L,2,FALSE)</f>
        <v>血量点数</v>
      </c>
      <c r="P5">
        <v>10000</v>
      </c>
    </row>
    <row r="6" spans="1:19">
      <c r="B6" s="1">
        <v>101</v>
      </c>
      <c r="C6" s="1">
        <v>2</v>
      </c>
      <c r="D6" s="1" t="s">
        <v>32</v>
      </c>
      <c r="E6" s="1" t="s">
        <v>191</v>
      </c>
      <c r="F6" s="1">
        <v>5</v>
      </c>
      <c r="G6" s="1">
        <v>1</v>
      </c>
      <c r="H6" s="1" t="str">
        <f t="shared" si="0"/>
        <v>[[10,20000]]</v>
      </c>
      <c r="I6" s="1" t="str">
        <f t="shared" si="1"/>
        <v>血量+20000</v>
      </c>
      <c r="K6">
        <v>2</v>
      </c>
      <c r="L6" t="s">
        <v>174</v>
      </c>
      <c r="N6">
        <v>10</v>
      </c>
      <c r="O6" t="str">
        <f t="shared" si="2"/>
        <v>血量点数</v>
      </c>
      <c r="P6">
        <v>20000</v>
      </c>
    </row>
    <row r="7" spans="1:19">
      <c r="B7" s="1">
        <v>101</v>
      </c>
      <c r="C7" s="1">
        <v>3</v>
      </c>
      <c r="D7" s="1" t="s">
        <v>32</v>
      </c>
      <c r="E7" s="1" t="s">
        <v>191</v>
      </c>
      <c r="F7" s="1">
        <v>5</v>
      </c>
      <c r="G7" s="1">
        <v>1</v>
      </c>
      <c r="H7" s="1" t="str">
        <f t="shared" si="0"/>
        <v>[[10,30000]]</v>
      </c>
      <c r="I7" s="1" t="str">
        <f t="shared" si="1"/>
        <v>血量+30000</v>
      </c>
      <c r="K7">
        <v>3</v>
      </c>
      <c r="L7" t="s">
        <v>123</v>
      </c>
      <c r="N7">
        <v>10</v>
      </c>
      <c r="O7" t="str">
        <f t="shared" si="2"/>
        <v>血量点数</v>
      </c>
      <c r="P7">
        <v>30000</v>
      </c>
    </row>
    <row r="8" spans="1:19">
      <c r="B8" s="1">
        <v>101</v>
      </c>
      <c r="C8" s="1">
        <v>4</v>
      </c>
      <c r="D8" s="1" t="s">
        <v>32</v>
      </c>
      <c r="E8" s="1" t="s">
        <v>191</v>
      </c>
      <c r="F8" s="1">
        <v>5</v>
      </c>
      <c r="G8" s="1">
        <v>1</v>
      </c>
      <c r="H8" s="1" t="str">
        <f t="shared" si="0"/>
        <v>[[10,40000]]</v>
      </c>
      <c r="I8" s="1" t="str">
        <f t="shared" si="1"/>
        <v>血量+40000</v>
      </c>
      <c r="K8">
        <v>4</v>
      </c>
      <c r="L8" t="s">
        <v>175</v>
      </c>
      <c r="N8">
        <v>10</v>
      </c>
      <c r="O8" t="str">
        <f t="shared" si="2"/>
        <v>血量点数</v>
      </c>
      <c r="P8">
        <v>40000</v>
      </c>
    </row>
    <row r="9" spans="1:19">
      <c r="B9" s="1">
        <v>101</v>
      </c>
      <c r="C9" s="1">
        <v>5</v>
      </c>
      <c r="D9" s="1" t="s">
        <v>32</v>
      </c>
      <c r="E9" s="1" t="s">
        <v>191</v>
      </c>
      <c r="F9" s="1">
        <v>5</v>
      </c>
      <c r="G9" s="1">
        <v>1</v>
      </c>
      <c r="H9" s="1" t="str">
        <f t="shared" si="0"/>
        <v>[[10,50000]]</v>
      </c>
      <c r="I9" s="1" t="str">
        <f t="shared" si="1"/>
        <v>血量+50000</v>
      </c>
      <c r="K9">
        <v>5</v>
      </c>
      <c r="L9" t="s">
        <v>176</v>
      </c>
      <c r="N9">
        <v>10</v>
      </c>
      <c r="O9" t="str">
        <f t="shared" si="2"/>
        <v>血量点数</v>
      </c>
      <c r="P9">
        <v>50000</v>
      </c>
    </row>
    <row r="10" spans="1:19">
      <c r="B10" s="1">
        <v>102</v>
      </c>
      <c r="C10" s="1">
        <v>1</v>
      </c>
      <c r="D10" s="1" t="s">
        <v>35</v>
      </c>
      <c r="E10" s="1" t="s">
        <v>192</v>
      </c>
      <c r="F10" s="1">
        <v>10</v>
      </c>
      <c r="G10" s="1">
        <v>1</v>
      </c>
      <c r="H10" s="1" t="str">
        <f t="shared" ref="H10:H41" si="3">"[["&amp;N10&amp;","&amp;P10&amp;"]]"</f>
        <v>[[11,2]]</v>
      </c>
      <c r="I10" s="1" t="str">
        <f>"血量+"&amp;P10&amp;"%"</f>
        <v>血量+2%</v>
      </c>
      <c r="K10">
        <v>6</v>
      </c>
      <c r="L10" t="s">
        <v>177</v>
      </c>
      <c r="N10">
        <v>11</v>
      </c>
      <c r="O10" t="str">
        <f t="shared" si="2"/>
        <v>血量百分比</v>
      </c>
      <c r="P10">
        <v>2</v>
      </c>
    </row>
    <row r="11" spans="1:19">
      <c r="B11" s="1">
        <v>102</v>
      </c>
      <c r="C11" s="1">
        <v>2</v>
      </c>
      <c r="D11" s="1" t="s">
        <v>35</v>
      </c>
      <c r="E11" s="1" t="s">
        <v>192</v>
      </c>
      <c r="F11" s="1">
        <v>20</v>
      </c>
      <c r="G11" s="1">
        <v>1</v>
      </c>
      <c r="H11" s="1" t="str">
        <f t="shared" si="3"/>
        <v>[[11,4]]</v>
      </c>
      <c r="I11" s="1" t="str">
        <f>"血量+"&amp;P11&amp;"%"</f>
        <v>血量+4%</v>
      </c>
      <c r="K11">
        <v>7</v>
      </c>
      <c r="L11" t="s">
        <v>178</v>
      </c>
      <c r="N11">
        <v>11</v>
      </c>
      <c r="O11" t="str">
        <f t="shared" si="2"/>
        <v>血量百分比</v>
      </c>
      <c r="P11">
        <v>4</v>
      </c>
    </row>
    <row r="12" spans="1:19">
      <c r="B12" s="1">
        <v>102</v>
      </c>
      <c r="C12" s="1">
        <v>3</v>
      </c>
      <c r="D12" s="1" t="s">
        <v>35</v>
      </c>
      <c r="E12" s="1" t="s">
        <v>192</v>
      </c>
      <c r="F12" s="1">
        <v>30</v>
      </c>
      <c r="G12" s="1">
        <v>1</v>
      </c>
      <c r="H12" s="1" t="str">
        <f t="shared" si="3"/>
        <v>[[11,6]]</v>
      </c>
      <c r="I12" s="1" t="str">
        <f>"血量+"&amp;P12&amp;"%"</f>
        <v>血量+6%</v>
      </c>
      <c r="K12">
        <v>8</v>
      </c>
      <c r="L12" t="s">
        <v>179</v>
      </c>
      <c r="N12">
        <v>11</v>
      </c>
      <c r="O12" t="str">
        <f t="shared" si="2"/>
        <v>血量百分比</v>
      </c>
      <c r="P12">
        <v>6</v>
      </c>
    </row>
    <row r="13" spans="1:19">
      <c r="B13" s="1">
        <v>102</v>
      </c>
      <c r="C13" s="1">
        <v>4</v>
      </c>
      <c r="D13" s="1" t="s">
        <v>35</v>
      </c>
      <c r="E13" s="1" t="s">
        <v>192</v>
      </c>
      <c r="F13" s="1">
        <v>40</v>
      </c>
      <c r="G13" s="1">
        <v>1</v>
      </c>
      <c r="H13" s="1" t="str">
        <f t="shared" si="3"/>
        <v>[[11,8]]</v>
      </c>
      <c r="I13" s="1" t="str">
        <f>"血量+"&amp;P13&amp;"%"</f>
        <v>血量+8%</v>
      </c>
      <c r="K13">
        <v>9</v>
      </c>
      <c r="L13" t="s">
        <v>180</v>
      </c>
      <c r="N13">
        <v>11</v>
      </c>
      <c r="O13" t="str">
        <f t="shared" si="2"/>
        <v>血量百分比</v>
      </c>
      <c r="P13">
        <v>8</v>
      </c>
    </row>
    <row r="14" spans="1:19">
      <c r="B14" s="1">
        <v>102</v>
      </c>
      <c r="C14" s="1">
        <v>5</v>
      </c>
      <c r="D14" s="1" t="s">
        <v>35</v>
      </c>
      <c r="E14" s="1" t="s">
        <v>192</v>
      </c>
      <c r="F14" s="1">
        <v>50</v>
      </c>
      <c r="G14" s="1">
        <v>1</v>
      </c>
      <c r="H14" s="1" t="str">
        <f t="shared" si="3"/>
        <v>[[11,10]]</v>
      </c>
      <c r="I14" s="1" t="str">
        <f>"血量+"&amp;P14&amp;"%"</f>
        <v>血量+10%</v>
      </c>
      <c r="K14">
        <v>10</v>
      </c>
      <c r="L14" t="s">
        <v>181</v>
      </c>
      <c r="N14">
        <v>11</v>
      </c>
      <c r="O14" t="str">
        <f t="shared" si="2"/>
        <v>血量百分比</v>
      </c>
      <c r="P14">
        <v>10</v>
      </c>
    </row>
    <row r="15" spans="1:19">
      <c r="B15" s="1">
        <v>103</v>
      </c>
      <c r="C15" s="1">
        <v>1</v>
      </c>
      <c r="D15" s="1" t="s">
        <v>37</v>
      </c>
      <c r="E15" s="1" t="s">
        <v>193</v>
      </c>
      <c r="F15" s="1">
        <v>20</v>
      </c>
      <c r="G15" s="1">
        <v>1</v>
      </c>
      <c r="H15" s="1" t="str">
        <f t="shared" si="3"/>
        <v>[[12,10000]]</v>
      </c>
      <c r="I15" s="1" t="str">
        <f>"血量回复："&amp;P15&amp;"/秒"</f>
        <v>血量回复：10000/秒</v>
      </c>
      <c r="K15">
        <v>11</v>
      </c>
      <c r="L15" t="s">
        <v>182</v>
      </c>
      <c r="N15">
        <v>12</v>
      </c>
      <c r="O15" t="str">
        <f t="shared" si="2"/>
        <v>血量回血/秒</v>
      </c>
      <c r="P15">
        <v>10000</v>
      </c>
    </row>
    <row r="16" spans="1:19">
      <c r="B16" s="1">
        <v>103</v>
      </c>
      <c r="C16" s="1">
        <v>2</v>
      </c>
      <c r="D16" s="1" t="s">
        <v>37</v>
      </c>
      <c r="E16" s="1" t="s">
        <v>193</v>
      </c>
      <c r="F16" s="1">
        <v>20</v>
      </c>
      <c r="G16" s="1">
        <v>1</v>
      </c>
      <c r="H16" s="1" t="str">
        <f t="shared" si="3"/>
        <v>[[12,20000]]</v>
      </c>
      <c r="I16" s="1" t="str">
        <f>"血量回复："&amp;P16&amp;"/秒"</f>
        <v>血量回复：20000/秒</v>
      </c>
      <c r="K16">
        <v>12</v>
      </c>
      <c r="L16" t="s">
        <v>183</v>
      </c>
      <c r="N16">
        <v>12</v>
      </c>
      <c r="O16" t="str">
        <f t="shared" si="2"/>
        <v>血量回血/秒</v>
      </c>
      <c r="P16">
        <v>20000</v>
      </c>
    </row>
    <row r="17" spans="2:16">
      <c r="B17" s="1">
        <v>103</v>
      </c>
      <c r="C17" s="1">
        <v>3</v>
      </c>
      <c r="D17" s="1" t="s">
        <v>37</v>
      </c>
      <c r="E17" s="1" t="s">
        <v>193</v>
      </c>
      <c r="F17" s="1">
        <v>20</v>
      </c>
      <c r="G17" s="1">
        <v>1</v>
      </c>
      <c r="H17" s="1" t="str">
        <f t="shared" si="3"/>
        <v>[[12,30000]]</v>
      </c>
      <c r="I17" s="1" t="str">
        <f>"血量回复："&amp;P17&amp;"/秒"</f>
        <v>血量回复：30000/秒</v>
      </c>
      <c r="K17">
        <v>13</v>
      </c>
      <c r="L17" t="s">
        <v>184</v>
      </c>
      <c r="N17">
        <v>12</v>
      </c>
      <c r="O17" t="str">
        <f t="shared" si="2"/>
        <v>血量回血/秒</v>
      </c>
      <c r="P17">
        <v>30000</v>
      </c>
    </row>
    <row r="18" spans="2:16">
      <c r="B18" s="1">
        <v>103</v>
      </c>
      <c r="C18" s="1">
        <v>4</v>
      </c>
      <c r="D18" s="1" t="s">
        <v>37</v>
      </c>
      <c r="E18" s="1" t="s">
        <v>193</v>
      </c>
      <c r="F18" s="1">
        <v>20</v>
      </c>
      <c r="G18" s="1">
        <v>1</v>
      </c>
      <c r="H18" s="1" t="str">
        <f t="shared" si="3"/>
        <v>[[12,40000]]</v>
      </c>
      <c r="I18" s="1" t="str">
        <f>"血量回复："&amp;P18&amp;"/秒"</f>
        <v>血量回复：40000/秒</v>
      </c>
      <c r="N18">
        <v>12</v>
      </c>
      <c r="O18" t="str">
        <f t="shared" si="2"/>
        <v>血量回血/秒</v>
      </c>
      <c r="P18">
        <v>40000</v>
      </c>
    </row>
    <row r="19" spans="2:16">
      <c r="B19" s="1">
        <v>103</v>
      </c>
      <c r="C19" s="1">
        <v>5</v>
      </c>
      <c r="D19" s="1" t="s">
        <v>37</v>
      </c>
      <c r="E19" s="1" t="s">
        <v>193</v>
      </c>
      <c r="F19" s="1">
        <v>20</v>
      </c>
      <c r="G19" s="1">
        <v>1</v>
      </c>
      <c r="H19" s="1" t="str">
        <f t="shared" si="3"/>
        <v>[[12,50000]]</v>
      </c>
      <c r="I19" s="1" t="str">
        <f>"血量回复："&amp;P19&amp;"/秒"</f>
        <v>血量回复：50000/秒</v>
      </c>
      <c r="N19">
        <v>12</v>
      </c>
      <c r="O19" t="str">
        <f t="shared" si="2"/>
        <v>血量回血/秒</v>
      </c>
      <c r="P19">
        <v>50000</v>
      </c>
    </row>
    <row r="20" spans="2:16">
      <c r="B20" s="1">
        <v>104</v>
      </c>
      <c r="C20" s="1">
        <v>1</v>
      </c>
      <c r="D20" s="1" t="s">
        <v>39</v>
      </c>
      <c r="E20" s="1" t="s">
        <v>194</v>
      </c>
      <c r="F20" s="1">
        <v>10</v>
      </c>
      <c r="G20" s="1">
        <v>1</v>
      </c>
      <c r="H20" s="1" t="str">
        <f t="shared" si="3"/>
        <v>[[1,200]]</v>
      </c>
      <c r="I20" s="1" t="str">
        <f>"攻击+"&amp;P20</f>
        <v>攻击+200</v>
      </c>
      <c r="N20">
        <v>1</v>
      </c>
      <c r="O20" t="str">
        <f t="shared" si="2"/>
        <v>攻击点数</v>
      </c>
      <c r="P20">
        <v>200</v>
      </c>
    </row>
    <row r="21" spans="2:16">
      <c r="B21" s="1">
        <v>104</v>
      </c>
      <c r="C21" s="1">
        <v>2</v>
      </c>
      <c r="D21" s="1" t="s">
        <v>39</v>
      </c>
      <c r="E21" s="1" t="s">
        <v>194</v>
      </c>
      <c r="F21" s="1">
        <v>10</v>
      </c>
      <c r="G21" s="1">
        <v>1</v>
      </c>
      <c r="H21" s="1" t="str">
        <f t="shared" si="3"/>
        <v>[[1,400]]</v>
      </c>
      <c r="I21" s="1" t="str">
        <f>"攻击+"&amp;P21</f>
        <v>攻击+400</v>
      </c>
      <c r="N21">
        <v>1</v>
      </c>
      <c r="O21" t="str">
        <f t="shared" si="2"/>
        <v>攻击点数</v>
      </c>
      <c r="P21">
        <v>400</v>
      </c>
    </row>
    <row r="22" spans="2:16">
      <c r="B22" s="1">
        <v>104</v>
      </c>
      <c r="C22" s="1">
        <v>3</v>
      </c>
      <c r="D22" s="1" t="s">
        <v>39</v>
      </c>
      <c r="E22" s="1" t="s">
        <v>194</v>
      </c>
      <c r="F22" s="1">
        <v>10</v>
      </c>
      <c r="G22" s="1">
        <v>1</v>
      </c>
      <c r="H22" s="1" t="str">
        <f t="shared" si="3"/>
        <v>[[1,600]]</v>
      </c>
      <c r="I22" s="1" t="str">
        <f>"攻击+"&amp;P22</f>
        <v>攻击+600</v>
      </c>
      <c r="N22">
        <v>1</v>
      </c>
      <c r="O22" t="str">
        <f t="shared" si="2"/>
        <v>攻击点数</v>
      </c>
      <c r="P22">
        <v>600</v>
      </c>
    </row>
    <row r="23" spans="2:16">
      <c r="B23" s="1">
        <v>104</v>
      </c>
      <c r="C23" s="1">
        <v>4</v>
      </c>
      <c r="D23" s="1" t="s">
        <v>39</v>
      </c>
      <c r="E23" s="1" t="s">
        <v>194</v>
      </c>
      <c r="F23" s="1">
        <v>10</v>
      </c>
      <c r="G23" s="1">
        <v>1</v>
      </c>
      <c r="H23" s="1" t="str">
        <f t="shared" si="3"/>
        <v>[[1,800]]</v>
      </c>
      <c r="I23" s="1" t="str">
        <f>"攻击+"&amp;P23</f>
        <v>攻击+800</v>
      </c>
      <c r="N23">
        <v>1</v>
      </c>
      <c r="O23" t="str">
        <f t="shared" si="2"/>
        <v>攻击点数</v>
      </c>
      <c r="P23">
        <v>800</v>
      </c>
    </row>
    <row r="24" spans="2:16">
      <c r="B24" s="1">
        <v>104</v>
      </c>
      <c r="C24" s="1">
        <v>5</v>
      </c>
      <c r="D24" s="1" t="s">
        <v>39</v>
      </c>
      <c r="E24" s="1" t="s">
        <v>194</v>
      </c>
      <c r="F24" s="1">
        <v>10</v>
      </c>
      <c r="G24" s="1">
        <v>1</v>
      </c>
      <c r="H24" s="1" t="str">
        <f t="shared" si="3"/>
        <v>[[1,1000]]</v>
      </c>
      <c r="I24" s="1" t="str">
        <f>"攻击+"&amp;P24</f>
        <v>攻击+1000</v>
      </c>
      <c r="N24">
        <v>1</v>
      </c>
      <c r="O24" t="str">
        <f t="shared" si="2"/>
        <v>攻击点数</v>
      </c>
      <c r="P24">
        <v>1000</v>
      </c>
    </row>
    <row r="25" spans="2:16">
      <c r="B25" s="1">
        <v>105</v>
      </c>
      <c r="C25" s="1">
        <v>1</v>
      </c>
      <c r="D25" s="1" t="s">
        <v>42</v>
      </c>
      <c r="E25" s="1" t="s">
        <v>195</v>
      </c>
      <c r="F25" s="1">
        <v>10</v>
      </c>
      <c r="G25" s="1">
        <v>1</v>
      </c>
      <c r="H25" s="1" t="str">
        <f t="shared" si="3"/>
        <v>[[2,5]]</v>
      </c>
      <c r="I25" s="1" t="str">
        <f>"攻击+"&amp;P25&amp;"%"</f>
        <v>攻击+5%</v>
      </c>
      <c r="N25">
        <v>2</v>
      </c>
      <c r="O25" t="str">
        <f t="shared" si="2"/>
        <v>攻击百分比</v>
      </c>
      <c r="P25">
        <v>5</v>
      </c>
    </row>
    <row r="26" spans="2:16">
      <c r="B26" s="1">
        <v>105</v>
      </c>
      <c r="C26" s="1">
        <v>2</v>
      </c>
      <c r="D26" s="1" t="s">
        <v>42</v>
      </c>
      <c r="E26" s="1" t="s">
        <v>195</v>
      </c>
      <c r="F26" s="1">
        <v>20</v>
      </c>
      <c r="G26" s="1">
        <v>1</v>
      </c>
      <c r="H26" s="1" t="str">
        <f t="shared" si="3"/>
        <v>[[2,10]]</v>
      </c>
      <c r="I26" s="1" t="str">
        <f>"攻击+"&amp;P26&amp;"%"</f>
        <v>攻击+10%</v>
      </c>
      <c r="N26">
        <v>2</v>
      </c>
      <c r="O26" t="str">
        <f t="shared" si="2"/>
        <v>攻击百分比</v>
      </c>
      <c r="P26">
        <v>10</v>
      </c>
    </row>
    <row r="27" spans="2:16">
      <c r="B27" s="1">
        <v>105</v>
      </c>
      <c r="C27" s="1">
        <v>3</v>
      </c>
      <c r="D27" s="1" t="s">
        <v>42</v>
      </c>
      <c r="E27" s="1" t="s">
        <v>195</v>
      </c>
      <c r="F27" s="1">
        <v>30</v>
      </c>
      <c r="G27" s="1">
        <v>1</v>
      </c>
      <c r="H27" s="1" t="str">
        <f t="shared" si="3"/>
        <v>[[2,15]]</v>
      </c>
      <c r="I27" s="1" t="str">
        <f>"攻击+"&amp;P27&amp;"%"</f>
        <v>攻击+15%</v>
      </c>
      <c r="N27">
        <v>2</v>
      </c>
      <c r="O27" t="str">
        <f t="shared" si="2"/>
        <v>攻击百分比</v>
      </c>
      <c r="P27">
        <v>15</v>
      </c>
    </row>
    <row r="28" spans="2:16">
      <c r="B28" s="1">
        <v>105</v>
      </c>
      <c r="C28" s="1">
        <v>4</v>
      </c>
      <c r="D28" s="1" t="s">
        <v>42</v>
      </c>
      <c r="E28" s="1" t="s">
        <v>195</v>
      </c>
      <c r="F28" s="1">
        <v>40</v>
      </c>
      <c r="G28" s="1">
        <v>1</v>
      </c>
      <c r="H28" s="1" t="str">
        <f t="shared" si="3"/>
        <v>[[2,20]]</v>
      </c>
      <c r="I28" s="1" t="str">
        <f>"攻击+"&amp;P28&amp;"%"</f>
        <v>攻击+20%</v>
      </c>
      <c r="N28">
        <v>2</v>
      </c>
      <c r="O28" t="str">
        <f t="shared" si="2"/>
        <v>攻击百分比</v>
      </c>
      <c r="P28">
        <v>20</v>
      </c>
    </row>
    <row r="29" spans="2:16">
      <c r="B29" s="1">
        <v>105</v>
      </c>
      <c r="C29" s="1">
        <v>5</v>
      </c>
      <c r="D29" s="1" t="s">
        <v>42</v>
      </c>
      <c r="E29" s="1" t="s">
        <v>195</v>
      </c>
      <c r="F29" s="1">
        <v>50</v>
      </c>
      <c r="G29" s="1">
        <v>1</v>
      </c>
      <c r="H29" s="1" t="str">
        <f t="shared" si="3"/>
        <v>[[2,25]]</v>
      </c>
      <c r="I29" s="1" t="str">
        <f>"攻击+"&amp;P29&amp;"%"</f>
        <v>攻击+25%</v>
      </c>
      <c r="N29">
        <v>2</v>
      </c>
      <c r="O29" t="str">
        <f t="shared" si="2"/>
        <v>攻击百分比</v>
      </c>
      <c r="P29">
        <v>25</v>
      </c>
    </row>
    <row r="30" spans="2:16">
      <c r="B30" s="1">
        <v>106</v>
      </c>
      <c r="C30" s="1">
        <v>1</v>
      </c>
      <c r="D30" s="1" t="s">
        <v>44</v>
      </c>
      <c r="E30" s="1" t="s">
        <v>196</v>
      </c>
      <c r="F30" s="1">
        <v>10</v>
      </c>
      <c r="G30" s="1">
        <v>1</v>
      </c>
      <c r="H30" s="1" t="str">
        <f t="shared" si="3"/>
        <v>[[4,10]]</v>
      </c>
      <c r="I30" s="1" t="str">
        <f>"攻速+"&amp;P30&amp;"%"</f>
        <v>攻速+10%</v>
      </c>
      <c r="N30">
        <v>4</v>
      </c>
      <c r="O30" t="str">
        <f t="shared" si="2"/>
        <v>攻速</v>
      </c>
      <c r="P30">
        <v>10</v>
      </c>
    </row>
    <row r="31" spans="2:16">
      <c r="B31" s="1">
        <v>106</v>
      </c>
      <c r="C31" s="1">
        <v>2</v>
      </c>
      <c r="D31" s="1" t="s">
        <v>44</v>
      </c>
      <c r="E31" s="1" t="s">
        <v>196</v>
      </c>
      <c r="F31" s="1">
        <v>20</v>
      </c>
      <c r="G31" s="1">
        <v>1</v>
      </c>
      <c r="H31" s="1" t="str">
        <f t="shared" si="3"/>
        <v>[[4,20]]</v>
      </c>
      <c r="I31" s="1" t="str">
        <f>"攻速+"&amp;P31&amp;"%"</f>
        <v>攻速+20%</v>
      </c>
      <c r="N31">
        <v>4</v>
      </c>
      <c r="O31" t="str">
        <f t="shared" si="2"/>
        <v>攻速</v>
      </c>
      <c r="P31">
        <v>20</v>
      </c>
    </row>
    <row r="32" spans="2:16">
      <c r="B32" s="1">
        <v>106</v>
      </c>
      <c r="C32" s="1">
        <v>3</v>
      </c>
      <c r="D32" s="1" t="s">
        <v>44</v>
      </c>
      <c r="E32" s="1" t="s">
        <v>196</v>
      </c>
      <c r="F32" s="1">
        <v>30</v>
      </c>
      <c r="G32" s="1">
        <v>1</v>
      </c>
      <c r="H32" s="1" t="str">
        <f t="shared" si="3"/>
        <v>[[4,30]]</v>
      </c>
      <c r="I32" s="1" t="str">
        <f>"攻速+"&amp;P32&amp;"%"</f>
        <v>攻速+30%</v>
      </c>
      <c r="N32">
        <v>4</v>
      </c>
      <c r="O32" t="str">
        <f t="shared" si="2"/>
        <v>攻速</v>
      </c>
      <c r="P32">
        <v>30</v>
      </c>
    </row>
    <row r="33" spans="2:16">
      <c r="B33" s="1">
        <v>106</v>
      </c>
      <c r="C33" s="1">
        <v>4</v>
      </c>
      <c r="D33" s="1" t="s">
        <v>44</v>
      </c>
      <c r="E33" s="1" t="s">
        <v>196</v>
      </c>
      <c r="F33" s="1">
        <v>40</v>
      </c>
      <c r="G33" s="1">
        <v>1</v>
      </c>
      <c r="H33" s="1" t="str">
        <f t="shared" si="3"/>
        <v>[[4,40]]</v>
      </c>
      <c r="I33" s="1" t="str">
        <f>"攻速+"&amp;P33&amp;"%"</f>
        <v>攻速+40%</v>
      </c>
      <c r="N33">
        <v>4</v>
      </c>
      <c r="O33" t="str">
        <f t="shared" si="2"/>
        <v>攻速</v>
      </c>
      <c r="P33">
        <v>40</v>
      </c>
    </row>
    <row r="34" spans="2:16">
      <c r="B34" s="1">
        <v>106</v>
      </c>
      <c r="C34" s="1">
        <v>5</v>
      </c>
      <c r="D34" s="1" t="s">
        <v>44</v>
      </c>
      <c r="E34" s="1" t="s">
        <v>196</v>
      </c>
      <c r="F34" s="1">
        <v>50</v>
      </c>
      <c r="G34" s="1">
        <v>1</v>
      </c>
      <c r="H34" s="1" t="str">
        <f t="shared" si="3"/>
        <v>[[4,50]]</v>
      </c>
      <c r="I34" s="1" t="str">
        <f>"攻速+"&amp;P34&amp;"%"</f>
        <v>攻速+50%</v>
      </c>
      <c r="N34">
        <v>4</v>
      </c>
      <c r="O34" t="str">
        <f t="shared" si="2"/>
        <v>攻速</v>
      </c>
      <c r="P34">
        <v>50</v>
      </c>
    </row>
    <row r="35" spans="2:16">
      <c r="B35" s="1">
        <v>107</v>
      </c>
      <c r="C35" s="1">
        <v>1</v>
      </c>
      <c r="D35" s="1" t="s">
        <v>46</v>
      </c>
      <c r="E35" s="1" t="s">
        <v>197</v>
      </c>
      <c r="F35" s="1">
        <v>10</v>
      </c>
      <c r="G35" s="1">
        <v>1</v>
      </c>
      <c r="H35" s="1" t="str">
        <f t="shared" si="3"/>
        <v>[[1,1000]]</v>
      </c>
      <c r="I35" s="1" t="str">
        <f>"攻击+"&amp;P35</f>
        <v>攻击+1000</v>
      </c>
      <c r="N35">
        <v>1</v>
      </c>
      <c r="O35" t="str">
        <f t="shared" si="2"/>
        <v>攻击点数</v>
      </c>
      <c r="P35">
        <v>1000</v>
      </c>
    </row>
    <row r="36" spans="2:16">
      <c r="B36" s="1">
        <v>107</v>
      </c>
      <c r="C36" s="1">
        <v>2</v>
      </c>
      <c r="D36" s="1" t="s">
        <v>46</v>
      </c>
      <c r="E36" s="1" t="s">
        <v>197</v>
      </c>
      <c r="F36" s="1">
        <v>10</v>
      </c>
      <c r="G36" s="1">
        <v>1</v>
      </c>
      <c r="H36" s="1" t="str">
        <f t="shared" si="3"/>
        <v>[[1,2000]]</v>
      </c>
      <c r="I36" s="1" t="str">
        <f>"攻击+"&amp;P36</f>
        <v>攻击+2000</v>
      </c>
      <c r="N36">
        <v>1</v>
      </c>
      <c r="O36" t="str">
        <f t="shared" si="2"/>
        <v>攻击点数</v>
      </c>
      <c r="P36">
        <v>2000</v>
      </c>
    </row>
    <row r="37" spans="2:16">
      <c r="B37" s="1">
        <v>107</v>
      </c>
      <c r="C37" s="1">
        <v>3</v>
      </c>
      <c r="D37" s="1" t="s">
        <v>46</v>
      </c>
      <c r="E37" s="1" t="s">
        <v>197</v>
      </c>
      <c r="F37" s="1">
        <v>10</v>
      </c>
      <c r="G37" s="1">
        <v>1</v>
      </c>
      <c r="H37" s="1" t="str">
        <f t="shared" si="3"/>
        <v>[[1,3000]]</v>
      </c>
      <c r="I37" s="1" t="str">
        <f>"攻击+"&amp;P37</f>
        <v>攻击+3000</v>
      </c>
      <c r="N37">
        <v>1</v>
      </c>
      <c r="O37" t="str">
        <f t="shared" ref="O37:O68" si="4">VLOOKUP(N37,$K:$L,2,FALSE)</f>
        <v>攻击点数</v>
      </c>
      <c r="P37">
        <v>3000</v>
      </c>
    </row>
    <row r="38" spans="2:16">
      <c r="B38" s="1">
        <v>107</v>
      </c>
      <c r="C38" s="1">
        <v>4</v>
      </c>
      <c r="D38" s="1" t="s">
        <v>46</v>
      </c>
      <c r="E38" s="1" t="s">
        <v>197</v>
      </c>
      <c r="F38" s="1">
        <v>10</v>
      </c>
      <c r="G38" s="1">
        <v>1</v>
      </c>
      <c r="H38" s="1" t="str">
        <f t="shared" si="3"/>
        <v>[[1,4000]]</v>
      </c>
      <c r="I38" s="1" t="str">
        <f>"攻击+"&amp;P38</f>
        <v>攻击+4000</v>
      </c>
      <c r="N38">
        <v>1</v>
      </c>
      <c r="O38" t="str">
        <f t="shared" si="4"/>
        <v>攻击点数</v>
      </c>
      <c r="P38">
        <v>4000</v>
      </c>
    </row>
    <row r="39" spans="2:16">
      <c r="B39" s="1">
        <v>107</v>
      </c>
      <c r="C39" s="1">
        <v>5</v>
      </c>
      <c r="D39" s="1" t="s">
        <v>46</v>
      </c>
      <c r="E39" s="1" t="s">
        <v>197</v>
      </c>
      <c r="F39" s="1">
        <v>10</v>
      </c>
      <c r="G39" s="1">
        <v>1</v>
      </c>
      <c r="H39" s="1" t="str">
        <f t="shared" si="3"/>
        <v>[[1,5000]]</v>
      </c>
      <c r="I39" s="1" t="str">
        <f>"攻击+"&amp;P39</f>
        <v>攻击+5000</v>
      </c>
      <c r="N39">
        <v>1</v>
      </c>
      <c r="O39" t="str">
        <f t="shared" si="4"/>
        <v>攻击点数</v>
      </c>
      <c r="P39">
        <v>5000</v>
      </c>
    </row>
    <row r="40" spans="2:16">
      <c r="B40" s="1">
        <v>108</v>
      </c>
      <c r="C40" s="1">
        <v>1</v>
      </c>
      <c r="D40" s="1" t="s">
        <v>49</v>
      </c>
      <c r="E40" s="1" t="s">
        <v>198</v>
      </c>
      <c r="F40" s="1">
        <v>10</v>
      </c>
      <c r="G40" s="1">
        <v>1</v>
      </c>
      <c r="H40" s="1" t="str">
        <f t="shared" si="3"/>
        <v>[[13,10]]</v>
      </c>
      <c r="I40" s="1" t="str">
        <f>"射程+"&amp;P40&amp;"%"</f>
        <v>射程+10%</v>
      </c>
      <c r="N40">
        <v>13</v>
      </c>
      <c r="O40" t="str">
        <f t="shared" si="4"/>
        <v>射程百分比</v>
      </c>
      <c r="P40">
        <v>10</v>
      </c>
    </row>
    <row r="41" spans="2:16">
      <c r="B41" s="1">
        <v>108</v>
      </c>
      <c r="C41" s="1">
        <v>2</v>
      </c>
      <c r="D41" s="1" t="s">
        <v>49</v>
      </c>
      <c r="E41" s="1" t="s">
        <v>198</v>
      </c>
      <c r="F41" s="1">
        <v>20</v>
      </c>
      <c r="G41" s="1">
        <v>1</v>
      </c>
      <c r="H41" s="1" t="str">
        <f t="shared" si="3"/>
        <v>[[13,20]]</v>
      </c>
      <c r="I41" s="1" t="str">
        <f>"射程+"&amp;P41&amp;"%"</f>
        <v>射程+20%</v>
      </c>
      <c r="N41">
        <v>13</v>
      </c>
      <c r="O41" t="str">
        <f t="shared" si="4"/>
        <v>射程百分比</v>
      </c>
      <c r="P41">
        <v>20</v>
      </c>
    </row>
    <row r="42" spans="2:16">
      <c r="B42" s="1">
        <v>108</v>
      </c>
      <c r="C42" s="1">
        <v>3</v>
      </c>
      <c r="D42" s="1" t="s">
        <v>49</v>
      </c>
      <c r="E42" s="1" t="s">
        <v>198</v>
      </c>
      <c r="F42" s="1">
        <v>30</v>
      </c>
      <c r="G42" s="1">
        <v>1</v>
      </c>
      <c r="H42" s="1" t="str">
        <f t="shared" ref="H42:H73" si="5">"[["&amp;N42&amp;","&amp;P42&amp;"]]"</f>
        <v>[[13,30]]</v>
      </c>
      <c r="I42" s="1" t="str">
        <f>"射程+"&amp;P42&amp;"%"</f>
        <v>射程+30%</v>
      </c>
      <c r="N42">
        <v>13</v>
      </c>
      <c r="O42" t="str">
        <f t="shared" si="4"/>
        <v>射程百分比</v>
      </c>
      <c r="P42">
        <v>30</v>
      </c>
    </row>
    <row r="43" spans="2:16">
      <c r="B43" s="1">
        <v>108</v>
      </c>
      <c r="C43" s="1">
        <v>4</v>
      </c>
      <c r="D43" s="1" t="s">
        <v>49</v>
      </c>
      <c r="E43" s="1" t="s">
        <v>198</v>
      </c>
      <c r="F43" s="1">
        <v>40</v>
      </c>
      <c r="G43" s="1">
        <v>1</v>
      </c>
      <c r="H43" s="1" t="str">
        <f t="shared" si="5"/>
        <v>[[13,40]]</v>
      </c>
      <c r="I43" s="1" t="str">
        <f>"射程+"&amp;P43&amp;"%"</f>
        <v>射程+40%</v>
      </c>
      <c r="N43">
        <v>13</v>
      </c>
      <c r="O43" t="str">
        <f t="shared" si="4"/>
        <v>射程百分比</v>
      </c>
      <c r="P43">
        <v>40</v>
      </c>
    </row>
    <row r="44" spans="2:16">
      <c r="B44" s="1">
        <v>108</v>
      </c>
      <c r="C44" s="1">
        <v>5</v>
      </c>
      <c r="D44" s="1" t="s">
        <v>49</v>
      </c>
      <c r="E44" s="1" t="s">
        <v>198</v>
      </c>
      <c r="F44" s="1">
        <v>50</v>
      </c>
      <c r="G44" s="1">
        <v>1</v>
      </c>
      <c r="H44" s="1" t="str">
        <f t="shared" si="5"/>
        <v>[[13,50]]</v>
      </c>
      <c r="I44" s="1" t="str">
        <f>"射程+"&amp;P44&amp;"%"</f>
        <v>射程+50%</v>
      </c>
      <c r="N44">
        <v>13</v>
      </c>
      <c r="O44" t="str">
        <f t="shared" si="4"/>
        <v>射程百分比</v>
      </c>
      <c r="P44">
        <v>50</v>
      </c>
    </row>
    <row r="45" spans="2:16">
      <c r="B45" s="1">
        <v>109</v>
      </c>
      <c r="C45" s="1">
        <v>1</v>
      </c>
      <c r="D45" s="1" t="s">
        <v>51</v>
      </c>
      <c r="E45" s="1" t="s">
        <v>199</v>
      </c>
      <c r="F45" s="1">
        <v>10</v>
      </c>
      <c r="G45" s="1">
        <v>1</v>
      </c>
      <c r="H45" s="1" t="str">
        <f t="shared" si="5"/>
        <v>[[2,10]]</v>
      </c>
      <c r="I45" s="1" t="str">
        <f>"攻击+"&amp;P45&amp;"%"</f>
        <v>攻击+10%</v>
      </c>
      <c r="N45">
        <v>2</v>
      </c>
      <c r="O45" t="str">
        <f t="shared" si="4"/>
        <v>攻击百分比</v>
      </c>
      <c r="P45">
        <v>10</v>
      </c>
    </row>
    <row r="46" spans="2:16">
      <c r="B46" s="1">
        <v>109</v>
      </c>
      <c r="C46" s="1">
        <v>2</v>
      </c>
      <c r="D46" s="1" t="s">
        <v>51</v>
      </c>
      <c r="E46" s="1" t="s">
        <v>199</v>
      </c>
      <c r="F46" s="1">
        <v>20</v>
      </c>
      <c r="G46" s="1">
        <v>1</v>
      </c>
      <c r="H46" s="1" t="str">
        <f t="shared" si="5"/>
        <v>[[2,20]]</v>
      </c>
      <c r="I46" s="1" t="str">
        <f>"攻击+"&amp;P46&amp;"%"</f>
        <v>攻击+20%</v>
      </c>
      <c r="N46">
        <v>2</v>
      </c>
      <c r="O46" t="str">
        <f t="shared" si="4"/>
        <v>攻击百分比</v>
      </c>
      <c r="P46">
        <v>20</v>
      </c>
    </row>
    <row r="47" spans="2:16">
      <c r="B47" s="1">
        <v>109</v>
      </c>
      <c r="C47" s="1">
        <v>3</v>
      </c>
      <c r="D47" s="1" t="s">
        <v>51</v>
      </c>
      <c r="E47" s="1" t="s">
        <v>199</v>
      </c>
      <c r="F47" s="1">
        <v>30</v>
      </c>
      <c r="G47" s="1">
        <v>1</v>
      </c>
      <c r="H47" s="1" t="str">
        <f t="shared" si="5"/>
        <v>[[2,30]]</v>
      </c>
      <c r="I47" s="1" t="str">
        <f>"攻击+"&amp;P47&amp;"%"</f>
        <v>攻击+30%</v>
      </c>
      <c r="N47">
        <v>2</v>
      </c>
      <c r="O47" t="str">
        <f t="shared" si="4"/>
        <v>攻击百分比</v>
      </c>
      <c r="P47">
        <v>30</v>
      </c>
    </row>
    <row r="48" spans="2:16">
      <c r="B48" s="1">
        <v>109</v>
      </c>
      <c r="C48" s="1">
        <v>4</v>
      </c>
      <c r="D48" s="1" t="s">
        <v>51</v>
      </c>
      <c r="E48" s="1" t="s">
        <v>199</v>
      </c>
      <c r="F48" s="1">
        <v>40</v>
      </c>
      <c r="G48" s="1">
        <v>1</v>
      </c>
      <c r="H48" s="1" t="str">
        <f t="shared" si="5"/>
        <v>[[2,40]]</v>
      </c>
      <c r="I48" s="1" t="str">
        <f>"攻击+"&amp;P48&amp;"%"</f>
        <v>攻击+40%</v>
      </c>
      <c r="N48">
        <v>2</v>
      </c>
      <c r="O48" t="str">
        <f t="shared" si="4"/>
        <v>攻击百分比</v>
      </c>
      <c r="P48">
        <v>40</v>
      </c>
    </row>
    <row r="49" spans="2:16">
      <c r="B49" s="1">
        <v>109</v>
      </c>
      <c r="C49" s="1">
        <v>5</v>
      </c>
      <c r="D49" s="1" t="s">
        <v>51</v>
      </c>
      <c r="E49" s="1" t="s">
        <v>199</v>
      </c>
      <c r="F49" s="1">
        <v>50</v>
      </c>
      <c r="G49" s="1">
        <v>1</v>
      </c>
      <c r="H49" s="1" t="str">
        <f t="shared" si="5"/>
        <v>[[2,50]]</v>
      </c>
      <c r="I49" s="1" t="str">
        <f>"攻击+"&amp;P49&amp;"%"</f>
        <v>攻击+50%</v>
      </c>
      <c r="N49">
        <v>2</v>
      </c>
      <c r="O49" t="str">
        <f t="shared" si="4"/>
        <v>攻击百分比</v>
      </c>
      <c r="P49">
        <v>50</v>
      </c>
    </row>
    <row r="50" spans="2:16">
      <c r="B50" s="1">
        <v>110</v>
      </c>
      <c r="C50" s="1">
        <v>1</v>
      </c>
      <c r="D50" s="1" t="s">
        <v>53</v>
      </c>
      <c r="E50" s="1" t="s">
        <v>200</v>
      </c>
      <c r="F50" s="1">
        <v>10</v>
      </c>
      <c r="G50" s="1">
        <v>1</v>
      </c>
      <c r="H50" s="1" t="str">
        <f t="shared" si="5"/>
        <v>[[1,1000]]</v>
      </c>
      <c r="I50" s="1" t="str">
        <f>"攻击+"&amp;P50</f>
        <v>攻击+1000</v>
      </c>
      <c r="N50">
        <v>1</v>
      </c>
      <c r="O50" t="str">
        <f t="shared" si="4"/>
        <v>攻击点数</v>
      </c>
      <c r="P50">
        <v>1000</v>
      </c>
    </row>
    <row r="51" spans="2:16">
      <c r="B51" s="1">
        <v>110</v>
      </c>
      <c r="C51" s="1">
        <v>2</v>
      </c>
      <c r="D51" s="1" t="s">
        <v>53</v>
      </c>
      <c r="E51" s="1" t="s">
        <v>200</v>
      </c>
      <c r="F51" s="1">
        <v>10</v>
      </c>
      <c r="G51" s="1">
        <v>1</v>
      </c>
      <c r="H51" s="1" t="str">
        <f t="shared" si="5"/>
        <v>[[1,2000]]</v>
      </c>
      <c r="I51" s="1" t="str">
        <f>"攻击+"&amp;P51</f>
        <v>攻击+2000</v>
      </c>
      <c r="N51">
        <v>1</v>
      </c>
      <c r="O51" t="str">
        <f t="shared" si="4"/>
        <v>攻击点数</v>
      </c>
      <c r="P51">
        <v>2000</v>
      </c>
    </row>
    <row r="52" spans="2:16">
      <c r="B52" s="1">
        <v>110</v>
      </c>
      <c r="C52" s="1">
        <v>3</v>
      </c>
      <c r="D52" s="1" t="s">
        <v>53</v>
      </c>
      <c r="E52" s="1" t="s">
        <v>200</v>
      </c>
      <c r="F52" s="1">
        <v>10</v>
      </c>
      <c r="G52" s="1">
        <v>1</v>
      </c>
      <c r="H52" s="1" t="str">
        <f t="shared" si="5"/>
        <v>[[1,3000]]</v>
      </c>
      <c r="I52" s="1" t="str">
        <f>"攻击+"&amp;P52</f>
        <v>攻击+3000</v>
      </c>
      <c r="N52">
        <v>1</v>
      </c>
      <c r="O52" t="str">
        <f t="shared" si="4"/>
        <v>攻击点数</v>
      </c>
      <c r="P52">
        <v>3000</v>
      </c>
    </row>
    <row r="53" spans="2:16">
      <c r="B53" s="1">
        <v>110</v>
      </c>
      <c r="C53" s="1">
        <v>4</v>
      </c>
      <c r="D53" s="1" t="s">
        <v>53</v>
      </c>
      <c r="E53" s="1" t="s">
        <v>200</v>
      </c>
      <c r="F53" s="1">
        <v>10</v>
      </c>
      <c r="G53" s="1">
        <v>1</v>
      </c>
      <c r="H53" s="1" t="str">
        <f t="shared" si="5"/>
        <v>[[1,4000]]</v>
      </c>
      <c r="I53" s="1" t="str">
        <f>"攻击+"&amp;P53</f>
        <v>攻击+4000</v>
      </c>
      <c r="N53">
        <v>1</v>
      </c>
      <c r="O53" t="str">
        <f t="shared" si="4"/>
        <v>攻击点数</v>
      </c>
      <c r="P53">
        <v>4000</v>
      </c>
    </row>
    <row r="54" spans="2:16">
      <c r="B54" s="1">
        <v>110</v>
      </c>
      <c r="C54" s="1">
        <v>5</v>
      </c>
      <c r="D54" s="1" t="s">
        <v>53</v>
      </c>
      <c r="E54" s="1" t="s">
        <v>200</v>
      </c>
      <c r="F54" s="1">
        <v>10</v>
      </c>
      <c r="G54" s="1">
        <v>1</v>
      </c>
      <c r="H54" s="1" t="str">
        <f t="shared" si="5"/>
        <v>[[1,5000]]</v>
      </c>
      <c r="I54" s="1" t="str">
        <f>"攻击+"&amp;P54</f>
        <v>攻击+5000</v>
      </c>
      <c r="N54">
        <v>1</v>
      </c>
      <c r="O54" t="str">
        <f t="shared" si="4"/>
        <v>攻击点数</v>
      </c>
      <c r="P54">
        <v>5000</v>
      </c>
    </row>
    <row r="55" spans="2:16">
      <c r="B55" s="1">
        <v>111</v>
      </c>
      <c r="C55" s="1">
        <v>1</v>
      </c>
      <c r="D55" s="1" t="s">
        <v>55</v>
      </c>
      <c r="E55" s="1" t="s">
        <v>201</v>
      </c>
      <c r="F55" s="1">
        <v>10</v>
      </c>
      <c r="G55" s="1">
        <v>1</v>
      </c>
      <c r="H55" s="1" t="str">
        <f t="shared" si="5"/>
        <v>[[4,10]]</v>
      </c>
      <c r="I55" s="1" t="str">
        <f>"攻速+"&amp;P55&amp;"%"</f>
        <v>攻速+10%</v>
      </c>
      <c r="N55">
        <v>4</v>
      </c>
      <c r="O55" t="str">
        <f t="shared" si="4"/>
        <v>攻速</v>
      </c>
      <c r="P55">
        <v>10</v>
      </c>
    </row>
    <row r="56" spans="2:16">
      <c r="B56" s="1">
        <v>111</v>
      </c>
      <c r="C56" s="1">
        <v>2</v>
      </c>
      <c r="D56" s="1" t="s">
        <v>55</v>
      </c>
      <c r="E56" s="1" t="s">
        <v>201</v>
      </c>
      <c r="F56" s="1">
        <v>20</v>
      </c>
      <c r="G56" s="1">
        <v>1</v>
      </c>
      <c r="H56" s="1" t="str">
        <f t="shared" si="5"/>
        <v>[[4,20]]</v>
      </c>
      <c r="I56" s="1" t="str">
        <f>"攻速+"&amp;P56&amp;"%"</f>
        <v>攻速+20%</v>
      </c>
      <c r="N56">
        <v>4</v>
      </c>
      <c r="O56" t="str">
        <f t="shared" si="4"/>
        <v>攻速</v>
      </c>
      <c r="P56">
        <v>20</v>
      </c>
    </row>
    <row r="57" spans="2:16">
      <c r="B57" s="1">
        <v>111</v>
      </c>
      <c r="C57" s="1">
        <v>3</v>
      </c>
      <c r="D57" s="1" t="s">
        <v>55</v>
      </c>
      <c r="E57" s="1" t="s">
        <v>201</v>
      </c>
      <c r="F57" s="1">
        <v>30</v>
      </c>
      <c r="G57" s="1">
        <v>1</v>
      </c>
      <c r="H57" s="1" t="str">
        <f t="shared" si="5"/>
        <v>[[4,30]]</v>
      </c>
      <c r="I57" s="1" t="str">
        <f>"攻速+"&amp;P57&amp;"%"</f>
        <v>攻速+30%</v>
      </c>
      <c r="N57">
        <v>4</v>
      </c>
      <c r="O57" t="str">
        <f t="shared" si="4"/>
        <v>攻速</v>
      </c>
      <c r="P57">
        <v>30</v>
      </c>
    </row>
    <row r="58" spans="2:16">
      <c r="B58" s="1">
        <v>111</v>
      </c>
      <c r="C58" s="1">
        <v>4</v>
      </c>
      <c r="D58" s="1" t="s">
        <v>55</v>
      </c>
      <c r="E58" s="1" t="s">
        <v>201</v>
      </c>
      <c r="F58" s="1">
        <v>40</v>
      </c>
      <c r="G58" s="1">
        <v>1</v>
      </c>
      <c r="H58" s="1" t="str">
        <f t="shared" si="5"/>
        <v>[[4,40]]</v>
      </c>
      <c r="I58" s="1" t="str">
        <f>"攻速+"&amp;P58&amp;"%"</f>
        <v>攻速+40%</v>
      </c>
      <c r="N58">
        <v>4</v>
      </c>
      <c r="O58" t="str">
        <f t="shared" si="4"/>
        <v>攻速</v>
      </c>
      <c r="P58">
        <v>40</v>
      </c>
    </row>
    <row r="59" spans="2:16">
      <c r="B59" s="1">
        <v>111</v>
      </c>
      <c r="C59" s="1">
        <v>5</v>
      </c>
      <c r="D59" s="1" t="s">
        <v>55</v>
      </c>
      <c r="E59" s="1" t="s">
        <v>201</v>
      </c>
      <c r="F59" s="1">
        <v>50</v>
      </c>
      <c r="G59" s="1">
        <v>1</v>
      </c>
      <c r="H59" s="1" t="str">
        <f t="shared" si="5"/>
        <v>[[4,50]]</v>
      </c>
      <c r="I59" s="1" t="str">
        <f>"攻速+"&amp;P59&amp;"%"</f>
        <v>攻速+50%</v>
      </c>
      <c r="N59">
        <v>4</v>
      </c>
      <c r="O59" t="str">
        <f t="shared" si="4"/>
        <v>攻速</v>
      </c>
      <c r="P59">
        <v>50</v>
      </c>
    </row>
    <row r="60" spans="2:16">
      <c r="B60" s="1">
        <v>112</v>
      </c>
      <c r="C60" s="1">
        <v>1</v>
      </c>
      <c r="D60" s="1" t="s">
        <v>56</v>
      </c>
      <c r="E60" s="1" t="s">
        <v>202</v>
      </c>
      <c r="F60" s="1">
        <v>10</v>
      </c>
      <c r="G60" s="1">
        <v>1</v>
      </c>
      <c r="H60" s="1" t="str">
        <f t="shared" si="5"/>
        <v>[[2,5]]</v>
      </c>
      <c r="I60" s="1" t="str">
        <f>"攻击+"&amp;P60&amp;"%"</f>
        <v>攻击+5%</v>
      </c>
      <c r="N60">
        <v>2</v>
      </c>
      <c r="O60" t="str">
        <f t="shared" si="4"/>
        <v>攻击百分比</v>
      </c>
      <c r="P60">
        <v>5</v>
      </c>
    </row>
    <row r="61" spans="2:16">
      <c r="B61" s="1">
        <v>112</v>
      </c>
      <c r="C61" s="1">
        <v>2</v>
      </c>
      <c r="D61" s="1" t="s">
        <v>56</v>
      </c>
      <c r="E61" s="1" t="s">
        <v>202</v>
      </c>
      <c r="F61" s="1">
        <v>20</v>
      </c>
      <c r="G61" s="1">
        <v>1</v>
      </c>
      <c r="H61" s="1" t="str">
        <f t="shared" si="5"/>
        <v>[[2,10]]</v>
      </c>
      <c r="I61" s="1" t="str">
        <f>"攻击+"&amp;P61&amp;"%"</f>
        <v>攻击+10%</v>
      </c>
      <c r="N61">
        <v>2</v>
      </c>
      <c r="O61" t="str">
        <f t="shared" si="4"/>
        <v>攻击百分比</v>
      </c>
      <c r="P61">
        <v>10</v>
      </c>
    </row>
    <row r="62" spans="2:16">
      <c r="B62" s="1">
        <v>112</v>
      </c>
      <c r="C62" s="1">
        <v>3</v>
      </c>
      <c r="D62" s="1" t="s">
        <v>56</v>
      </c>
      <c r="E62" s="1" t="s">
        <v>202</v>
      </c>
      <c r="F62" s="1">
        <v>30</v>
      </c>
      <c r="G62" s="1">
        <v>1</v>
      </c>
      <c r="H62" s="1" t="str">
        <f t="shared" si="5"/>
        <v>[[2,15]]</v>
      </c>
      <c r="I62" s="1" t="str">
        <f>"攻击+"&amp;P62&amp;"%"</f>
        <v>攻击+15%</v>
      </c>
      <c r="N62">
        <v>2</v>
      </c>
      <c r="O62" t="str">
        <f t="shared" si="4"/>
        <v>攻击百分比</v>
      </c>
      <c r="P62">
        <v>15</v>
      </c>
    </row>
    <row r="63" spans="2:16">
      <c r="B63" s="1">
        <v>112</v>
      </c>
      <c r="C63" s="1">
        <v>4</v>
      </c>
      <c r="D63" s="1" t="s">
        <v>56</v>
      </c>
      <c r="E63" s="1" t="s">
        <v>202</v>
      </c>
      <c r="F63" s="1">
        <v>40</v>
      </c>
      <c r="G63" s="1">
        <v>1</v>
      </c>
      <c r="H63" s="1" t="str">
        <f t="shared" si="5"/>
        <v>[[2,20]]</v>
      </c>
      <c r="I63" s="1" t="str">
        <f>"攻击+"&amp;P63&amp;"%"</f>
        <v>攻击+20%</v>
      </c>
      <c r="N63">
        <v>2</v>
      </c>
      <c r="O63" t="str">
        <f t="shared" si="4"/>
        <v>攻击百分比</v>
      </c>
      <c r="P63">
        <v>20</v>
      </c>
    </row>
    <row r="64" spans="2:16">
      <c r="B64" s="1">
        <v>112</v>
      </c>
      <c r="C64" s="1">
        <v>5</v>
      </c>
      <c r="D64" s="1" t="s">
        <v>56</v>
      </c>
      <c r="E64" s="1" t="s">
        <v>202</v>
      </c>
      <c r="F64" s="1">
        <v>50</v>
      </c>
      <c r="G64" s="1">
        <v>1</v>
      </c>
      <c r="H64" s="1" t="str">
        <f t="shared" si="5"/>
        <v>[[2,25]]</v>
      </c>
      <c r="I64" s="1" t="str">
        <f>"攻击+"&amp;P64&amp;"%"</f>
        <v>攻击+25%</v>
      </c>
      <c r="N64">
        <v>2</v>
      </c>
      <c r="O64" t="str">
        <f t="shared" si="4"/>
        <v>攻击百分比</v>
      </c>
      <c r="P64">
        <v>25</v>
      </c>
    </row>
    <row r="65" spans="2:16">
      <c r="B65" s="1">
        <v>113</v>
      </c>
      <c r="C65" s="1">
        <v>1</v>
      </c>
      <c r="D65" s="1" t="s">
        <v>57</v>
      </c>
      <c r="E65" s="1" t="s">
        <v>203</v>
      </c>
      <c r="F65" s="1">
        <v>10</v>
      </c>
      <c r="G65" s="1">
        <v>1</v>
      </c>
      <c r="H65" s="1" t="str">
        <f t="shared" si="5"/>
        <v>[[13,5]]</v>
      </c>
      <c r="I65" s="1" t="str">
        <f>"射程+"&amp;P65&amp;"%"</f>
        <v>射程+5%</v>
      </c>
      <c r="N65">
        <v>13</v>
      </c>
      <c r="O65" t="str">
        <f t="shared" si="4"/>
        <v>射程百分比</v>
      </c>
      <c r="P65">
        <v>5</v>
      </c>
    </row>
    <row r="66" spans="2:16">
      <c r="B66" s="1">
        <v>113</v>
      </c>
      <c r="C66" s="1">
        <v>2</v>
      </c>
      <c r="D66" s="1" t="s">
        <v>57</v>
      </c>
      <c r="E66" s="1" t="s">
        <v>203</v>
      </c>
      <c r="F66" s="1">
        <v>20</v>
      </c>
      <c r="G66" s="1">
        <v>1</v>
      </c>
      <c r="H66" s="1" t="str">
        <f t="shared" si="5"/>
        <v>[[13,10]]</v>
      </c>
      <c r="I66" s="1" t="str">
        <f>"射程+"&amp;P66&amp;"%"</f>
        <v>射程+10%</v>
      </c>
      <c r="N66">
        <v>13</v>
      </c>
      <c r="O66" t="str">
        <f t="shared" si="4"/>
        <v>射程百分比</v>
      </c>
      <c r="P66">
        <v>10</v>
      </c>
    </row>
    <row r="67" spans="2:16">
      <c r="B67" s="1">
        <v>113</v>
      </c>
      <c r="C67" s="1">
        <v>3</v>
      </c>
      <c r="D67" s="1" t="s">
        <v>57</v>
      </c>
      <c r="E67" s="1" t="s">
        <v>203</v>
      </c>
      <c r="F67" s="1">
        <v>30</v>
      </c>
      <c r="G67" s="1">
        <v>1</v>
      </c>
      <c r="H67" s="1" t="str">
        <f t="shared" si="5"/>
        <v>[[13,15]]</v>
      </c>
      <c r="I67" s="1" t="str">
        <f>"射程+"&amp;P67&amp;"%"</f>
        <v>射程+15%</v>
      </c>
      <c r="N67">
        <v>13</v>
      </c>
      <c r="O67" t="str">
        <f t="shared" si="4"/>
        <v>射程百分比</v>
      </c>
      <c r="P67">
        <v>15</v>
      </c>
    </row>
    <row r="68" spans="2:16">
      <c r="B68" s="1">
        <v>113</v>
      </c>
      <c r="C68" s="1">
        <v>4</v>
      </c>
      <c r="D68" s="1" t="s">
        <v>57</v>
      </c>
      <c r="E68" s="1" t="s">
        <v>203</v>
      </c>
      <c r="F68" s="1">
        <v>40</v>
      </c>
      <c r="G68" s="1">
        <v>1</v>
      </c>
      <c r="H68" s="1" t="str">
        <f t="shared" si="5"/>
        <v>[[13,20]]</v>
      </c>
      <c r="I68" s="1" t="str">
        <f>"射程+"&amp;P68&amp;"%"</f>
        <v>射程+20%</v>
      </c>
      <c r="N68">
        <v>13</v>
      </c>
      <c r="O68" t="str">
        <f t="shared" si="4"/>
        <v>射程百分比</v>
      </c>
      <c r="P68">
        <v>20</v>
      </c>
    </row>
    <row r="69" spans="2:16">
      <c r="B69" s="1">
        <v>113</v>
      </c>
      <c r="C69" s="1">
        <v>5</v>
      </c>
      <c r="D69" s="1" t="s">
        <v>57</v>
      </c>
      <c r="E69" s="1" t="s">
        <v>203</v>
      </c>
      <c r="F69" s="1">
        <v>50</v>
      </c>
      <c r="G69" s="1">
        <v>1</v>
      </c>
      <c r="H69" s="1" t="str">
        <f t="shared" si="5"/>
        <v>[[13,25]]</v>
      </c>
      <c r="I69" s="1" t="str">
        <f>"射程+"&amp;P69&amp;"%"</f>
        <v>射程+25%</v>
      </c>
      <c r="N69">
        <v>13</v>
      </c>
      <c r="O69" t="str">
        <f t="shared" ref="O69:O100" si="6">VLOOKUP(N69,$K:$L,2,FALSE)</f>
        <v>射程百分比</v>
      </c>
      <c r="P69">
        <v>25</v>
      </c>
    </row>
    <row r="70" spans="2:16">
      <c r="B70" s="1">
        <v>114</v>
      </c>
      <c r="C70" s="1">
        <v>1</v>
      </c>
      <c r="D70" s="1" t="s">
        <v>59</v>
      </c>
      <c r="E70" s="1" t="s">
        <v>204</v>
      </c>
      <c r="F70" s="1">
        <v>10</v>
      </c>
      <c r="G70" s="1">
        <v>1</v>
      </c>
      <c r="H70" s="1" t="str">
        <f t="shared" si="5"/>
        <v>[[1,10000]]</v>
      </c>
      <c r="I70" s="1" t="str">
        <f>"攻击+"&amp;P70</f>
        <v>攻击+10000</v>
      </c>
      <c r="N70">
        <v>1</v>
      </c>
      <c r="O70" t="str">
        <f t="shared" si="6"/>
        <v>攻击点数</v>
      </c>
      <c r="P70">
        <v>10000</v>
      </c>
    </row>
    <row r="71" spans="2:16">
      <c r="B71" s="1">
        <v>114</v>
      </c>
      <c r="C71" s="1">
        <v>2</v>
      </c>
      <c r="D71" s="1" t="s">
        <v>59</v>
      </c>
      <c r="E71" s="1" t="s">
        <v>204</v>
      </c>
      <c r="F71" s="1">
        <v>10</v>
      </c>
      <c r="G71" s="1">
        <v>1</v>
      </c>
      <c r="H71" s="1" t="str">
        <f t="shared" si="5"/>
        <v>[[1,20000]]</v>
      </c>
      <c r="I71" s="1" t="str">
        <f>"攻击+"&amp;P71</f>
        <v>攻击+20000</v>
      </c>
      <c r="N71">
        <v>1</v>
      </c>
      <c r="O71" t="str">
        <f t="shared" si="6"/>
        <v>攻击点数</v>
      </c>
      <c r="P71">
        <v>20000</v>
      </c>
    </row>
    <row r="72" spans="2:16">
      <c r="B72" s="1">
        <v>114</v>
      </c>
      <c r="C72" s="1">
        <v>3</v>
      </c>
      <c r="D72" s="1" t="s">
        <v>59</v>
      </c>
      <c r="E72" s="1" t="s">
        <v>204</v>
      </c>
      <c r="F72" s="1">
        <v>10</v>
      </c>
      <c r="G72" s="1">
        <v>1</v>
      </c>
      <c r="H72" s="1" t="str">
        <f t="shared" si="5"/>
        <v>[[1,30000]]</v>
      </c>
      <c r="I72" s="1" t="str">
        <f>"攻击+"&amp;P72</f>
        <v>攻击+30000</v>
      </c>
      <c r="N72">
        <v>1</v>
      </c>
      <c r="O72" t="str">
        <f t="shared" si="6"/>
        <v>攻击点数</v>
      </c>
      <c r="P72">
        <v>30000</v>
      </c>
    </row>
    <row r="73" spans="2:16">
      <c r="B73" s="1">
        <v>114</v>
      </c>
      <c r="C73" s="1">
        <v>4</v>
      </c>
      <c r="D73" s="1" t="s">
        <v>59</v>
      </c>
      <c r="E73" s="1" t="s">
        <v>204</v>
      </c>
      <c r="F73" s="1">
        <v>10</v>
      </c>
      <c r="G73" s="1">
        <v>1</v>
      </c>
      <c r="H73" s="1" t="str">
        <f t="shared" si="5"/>
        <v>[[1,40000]]</v>
      </c>
      <c r="I73" s="1" t="str">
        <f>"攻击+"&amp;P73</f>
        <v>攻击+40000</v>
      </c>
      <c r="N73">
        <v>1</v>
      </c>
      <c r="O73" t="str">
        <f t="shared" si="6"/>
        <v>攻击点数</v>
      </c>
      <c r="P73">
        <v>40000</v>
      </c>
    </row>
    <row r="74" spans="2:16">
      <c r="B74" s="1">
        <v>114</v>
      </c>
      <c r="C74" s="1">
        <v>5</v>
      </c>
      <c r="D74" s="1" t="s">
        <v>59</v>
      </c>
      <c r="E74" s="1" t="s">
        <v>204</v>
      </c>
      <c r="F74" s="1">
        <v>10</v>
      </c>
      <c r="G74" s="1">
        <v>1</v>
      </c>
      <c r="H74" s="1" t="str">
        <f t="shared" ref="H74:H105" si="7">"[["&amp;N74&amp;","&amp;P74&amp;"]]"</f>
        <v>[[1,50000]]</v>
      </c>
      <c r="I74" s="1" t="str">
        <f>"攻击+"&amp;P74</f>
        <v>攻击+50000</v>
      </c>
      <c r="N74">
        <v>1</v>
      </c>
      <c r="O74" t="str">
        <f t="shared" si="6"/>
        <v>攻击点数</v>
      </c>
      <c r="P74">
        <v>50000</v>
      </c>
    </row>
    <row r="75" spans="2:16">
      <c r="B75" s="1">
        <v>115</v>
      </c>
      <c r="C75" s="1">
        <v>1</v>
      </c>
      <c r="D75" s="1" t="s">
        <v>61</v>
      </c>
      <c r="E75" s="1" t="s">
        <v>205</v>
      </c>
      <c r="F75" s="1">
        <v>10</v>
      </c>
      <c r="G75" s="1">
        <v>1</v>
      </c>
      <c r="H75" s="1" t="str">
        <f t="shared" si="7"/>
        <v>[[7,1]]</v>
      </c>
      <c r="I75" s="1" t="str">
        <f>"攻击目标+"&amp;P75</f>
        <v>攻击目标+1</v>
      </c>
      <c r="N75">
        <v>7</v>
      </c>
      <c r="O75" t="str">
        <f t="shared" si="6"/>
        <v>技能数量</v>
      </c>
      <c r="P75">
        <v>1</v>
      </c>
    </row>
    <row r="76" spans="2:16">
      <c r="B76" s="1">
        <v>115</v>
      </c>
      <c r="C76" s="1">
        <v>2</v>
      </c>
      <c r="D76" s="1" t="s">
        <v>61</v>
      </c>
      <c r="E76" s="1" t="s">
        <v>205</v>
      </c>
      <c r="F76" s="1">
        <v>20</v>
      </c>
      <c r="G76" s="1">
        <v>1</v>
      </c>
      <c r="H76" s="1" t="str">
        <f t="shared" si="7"/>
        <v>[[7,2]]</v>
      </c>
      <c r="I76" s="1" t="str">
        <f>"攻击目标+"&amp;P76</f>
        <v>攻击目标+2</v>
      </c>
      <c r="N76">
        <v>7</v>
      </c>
      <c r="O76" t="str">
        <f t="shared" si="6"/>
        <v>技能数量</v>
      </c>
      <c r="P76">
        <v>2</v>
      </c>
    </row>
    <row r="77" spans="2:16">
      <c r="B77" s="1">
        <v>115</v>
      </c>
      <c r="C77" s="1">
        <v>3</v>
      </c>
      <c r="D77" s="1" t="s">
        <v>61</v>
      </c>
      <c r="E77" s="1" t="s">
        <v>205</v>
      </c>
      <c r="F77" s="1">
        <v>30</v>
      </c>
      <c r="G77" s="1">
        <v>1</v>
      </c>
      <c r="H77" s="1" t="str">
        <f t="shared" si="7"/>
        <v>[[7,3]]</v>
      </c>
      <c r="I77" s="1" t="str">
        <f>"攻击目标+"&amp;P77</f>
        <v>攻击目标+3</v>
      </c>
      <c r="N77">
        <v>7</v>
      </c>
      <c r="O77" t="str">
        <f t="shared" si="6"/>
        <v>技能数量</v>
      </c>
      <c r="P77">
        <v>3</v>
      </c>
    </row>
    <row r="78" spans="2:16">
      <c r="B78" s="1">
        <v>115</v>
      </c>
      <c r="C78" s="1">
        <v>4</v>
      </c>
      <c r="D78" s="1" t="s">
        <v>61</v>
      </c>
      <c r="E78" s="1" t="s">
        <v>205</v>
      </c>
      <c r="F78" s="1">
        <v>40</v>
      </c>
      <c r="G78" s="1">
        <v>1</v>
      </c>
      <c r="H78" s="1" t="str">
        <f t="shared" si="7"/>
        <v>[[7,4]]</v>
      </c>
      <c r="I78" s="1" t="str">
        <f>"攻击目标+"&amp;P78</f>
        <v>攻击目标+4</v>
      </c>
      <c r="N78">
        <v>7</v>
      </c>
      <c r="O78" t="str">
        <f t="shared" si="6"/>
        <v>技能数量</v>
      </c>
      <c r="P78">
        <v>4</v>
      </c>
    </row>
    <row r="79" spans="2:16">
      <c r="B79" s="1">
        <v>115</v>
      </c>
      <c r="C79" s="1">
        <v>5</v>
      </c>
      <c r="D79" s="1" t="s">
        <v>61</v>
      </c>
      <c r="E79" s="1" t="s">
        <v>205</v>
      </c>
      <c r="F79" s="1">
        <v>50</v>
      </c>
      <c r="G79" s="1">
        <v>1</v>
      </c>
      <c r="H79" s="1" t="str">
        <f t="shared" si="7"/>
        <v>[[7,5]]</v>
      </c>
      <c r="I79" s="1" t="str">
        <f>"攻击目标+"&amp;P79</f>
        <v>攻击目标+5</v>
      </c>
      <c r="N79">
        <v>7</v>
      </c>
      <c r="O79" t="str">
        <f t="shared" si="6"/>
        <v>技能数量</v>
      </c>
      <c r="P79">
        <v>5</v>
      </c>
    </row>
    <row r="80" spans="2:16">
      <c r="B80" s="1">
        <v>116</v>
      </c>
      <c r="C80" s="1">
        <v>1</v>
      </c>
      <c r="D80" s="1" t="s">
        <v>63</v>
      </c>
      <c r="E80" s="1" t="s">
        <v>206</v>
      </c>
      <c r="F80" s="1">
        <v>10</v>
      </c>
      <c r="G80" s="1">
        <v>1</v>
      </c>
      <c r="H80" s="1" t="str">
        <f t="shared" si="7"/>
        <v>[[2,10]]</v>
      </c>
      <c r="I80" s="1" t="str">
        <f>"攻击+"&amp;P80&amp;"%"</f>
        <v>攻击+10%</v>
      </c>
      <c r="N80">
        <v>2</v>
      </c>
      <c r="O80" t="str">
        <f t="shared" si="6"/>
        <v>攻击百分比</v>
      </c>
      <c r="P80">
        <v>10</v>
      </c>
    </row>
    <row r="81" spans="2:16">
      <c r="B81" s="1">
        <v>116</v>
      </c>
      <c r="C81" s="1">
        <v>2</v>
      </c>
      <c r="D81" s="1" t="s">
        <v>63</v>
      </c>
      <c r="E81" s="1" t="s">
        <v>206</v>
      </c>
      <c r="F81" s="1">
        <v>20</v>
      </c>
      <c r="G81" s="1">
        <v>1</v>
      </c>
      <c r="H81" s="1" t="str">
        <f t="shared" si="7"/>
        <v>[[2,20]]</v>
      </c>
      <c r="I81" s="1" t="str">
        <f>"攻击+"&amp;P81&amp;"%"</f>
        <v>攻击+20%</v>
      </c>
      <c r="N81">
        <v>2</v>
      </c>
      <c r="O81" t="str">
        <f t="shared" si="6"/>
        <v>攻击百分比</v>
      </c>
      <c r="P81">
        <v>20</v>
      </c>
    </row>
    <row r="82" spans="2:16">
      <c r="B82" s="1">
        <v>116</v>
      </c>
      <c r="C82" s="1">
        <v>3</v>
      </c>
      <c r="D82" s="1" t="s">
        <v>63</v>
      </c>
      <c r="E82" s="1" t="s">
        <v>206</v>
      </c>
      <c r="F82" s="1">
        <v>30</v>
      </c>
      <c r="G82" s="1">
        <v>1</v>
      </c>
      <c r="H82" s="1" t="str">
        <f t="shared" si="7"/>
        <v>[[2,30]]</v>
      </c>
      <c r="I82" s="1" t="str">
        <f>"攻击+"&amp;P82&amp;"%"</f>
        <v>攻击+30%</v>
      </c>
      <c r="N82">
        <v>2</v>
      </c>
      <c r="O82" t="str">
        <f t="shared" si="6"/>
        <v>攻击百分比</v>
      </c>
      <c r="P82">
        <v>30</v>
      </c>
    </row>
    <row r="83" spans="2:16">
      <c r="B83" s="1">
        <v>116</v>
      </c>
      <c r="C83" s="1">
        <v>4</v>
      </c>
      <c r="D83" s="1" t="s">
        <v>63</v>
      </c>
      <c r="E83" s="1" t="s">
        <v>206</v>
      </c>
      <c r="F83" s="1">
        <v>40</v>
      </c>
      <c r="G83" s="1">
        <v>1</v>
      </c>
      <c r="H83" s="1" t="str">
        <f t="shared" si="7"/>
        <v>[[2,40]]</v>
      </c>
      <c r="I83" s="1" t="str">
        <f>"攻击+"&amp;P83&amp;"%"</f>
        <v>攻击+40%</v>
      </c>
      <c r="N83">
        <v>2</v>
      </c>
      <c r="O83" t="str">
        <f t="shared" si="6"/>
        <v>攻击百分比</v>
      </c>
      <c r="P83">
        <v>40</v>
      </c>
    </row>
    <row r="84" spans="2:16">
      <c r="B84" s="1">
        <v>116</v>
      </c>
      <c r="C84" s="1">
        <v>5</v>
      </c>
      <c r="D84" s="1" t="s">
        <v>63</v>
      </c>
      <c r="E84" s="1" t="s">
        <v>206</v>
      </c>
      <c r="F84" s="1">
        <v>50</v>
      </c>
      <c r="G84" s="1">
        <v>1</v>
      </c>
      <c r="H84" s="1" t="str">
        <f t="shared" si="7"/>
        <v>[[2,50]]</v>
      </c>
      <c r="I84" s="1" t="str">
        <f>"攻击+"&amp;P84&amp;"%"</f>
        <v>攻击+50%</v>
      </c>
      <c r="N84">
        <v>2</v>
      </c>
      <c r="O84" t="str">
        <f t="shared" si="6"/>
        <v>攻击百分比</v>
      </c>
      <c r="P84">
        <v>50</v>
      </c>
    </row>
    <row r="85" spans="2:16">
      <c r="B85" s="1">
        <v>117</v>
      </c>
      <c r="C85" s="1">
        <v>1</v>
      </c>
      <c r="D85" s="1" t="s">
        <v>64</v>
      </c>
      <c r="E85" s="1" t="s">
        <v>207</v>
      </c>
      <c r="F85" s="1">
        <v>10</v>
      </c>
      <c r="G85" s="1">
        <v>1</v>
      </c>
      <c r="H85" s="1" t="str">
        <f t="shared" si="7"/>
        <v>[[1,5000]]</v>
      </c>
      <c r="I85" s="1" t="str">
        <f>"攻击+"&amp;P85</f>
        <v>攻击+5000</v>
      </c>
      <c r="N85">
        <v>1</v>
      </c>
      <c r="O85" t="str">
        <f t="shared" si="6"/>
        <v>攻击点数</v>
      </c>
      <c r="P85">
        <v>5000</v>
      </c>
    </row>
    <row r="86" spans="2:16">
      <c r="B86" s="1">
        <v>117</v>
      </c>
      <c r="C86" s="1">
        <v>2</v>
      </c>
      <c r="D86" s="1" t="s">
        <v>64</v>
      </c>
      <c r="E86" s="1" t="s">
        <v>207</v>
      </c>
      <c r="F86" s="1">
        <v>10</v>
      </c>
      <c r="G86" s="1">
        <v>1</v>
      </c>
      <c r="H86" s="1" t="str">
        <f t="shared" si="7"/>
        <v>[[1,10000]]</v>
      </c>
      <c r="I86" s="1" t="str">
        <f>"攻击+"&amp;P86</f>
        <v>攻击+10000</v>
      </c>
      <c r="N86">
        <v>1</v>
      </c>
      <c r="O86" t="str">
        <f t="shared" si="6"/>
        <v>攻击点数</v>
      </c>
      <c r="P86">
        <v>10000</v>
      </c>
    </row>
    <row r="87" spans="2:16">
      <c r="B87" s="1">
        <v>117</v>
      </c>
      <c r="C87" s="1">
        <v>3</v>
      </c>
      <c r="D87" s="1" t="s">
        <v>64</v>
      </c>
      <c r="E87" s="1" t="s">
        <v>207</v>
      </c>
      <c r="F87" s="1">
        <v>10</v>
      </c>
      <c r="G87" s="1">
        <v>1</v>
      </c>
      <c r="H87" s="1" t="str">
        <f t="shared" si="7"/>
        <v>[[1,15000]]</v>
      </c>
      <c r="I87" s="1" t="str">
        <f>"攻击+"&amp;P87</f>
        <v>攻击+15000</v>
      </c>
      <c r="N87">
        <v>1</v>
      </c>
      <c r="O87" t="str">
        <f t="shared" si="6"/>
        <v>攻击点数</v>
      </c>
      <c r="P87">
        <v>15000</v>
      </c>
    </row>
    <row r="88" spans="2:16">
      <c r="B88" s="1">
        <v>117</v>
      </c>
      <c r="C88" s="1">
        <v>4</v>
      </c>
      <c r="D88" s="1" t="s">
        <v>64</v>
      </c>
      <c r="E88" s="1" t="s">
        <v>207</v>
      </c>
      <c r="F88" s="1">
        <v>10</v>
      </c>
      <c r="G88" s="1">
        <v>1</v>
      </c>
      <c r="H88" s="1" t="str">
        <f t="shared" si="7"/>
        <v>[[1,20000]]</v>
      </c>
      <c r="I88" s="1" t="str">
        <f>"攻击+"&amp;P88</f>
        <v>攻击+20000</v>
      </c>
      <c r="N88">
        <v>1</v>
      </c>
      <c r="O88" t="str">
        <f t="shared" si="6"/>
        <v>攻击点数</v>
      </c>
      <c r="P88">
        <v>20000</v>
      </c>
    </row>
    <row r="89" spans="2:16">
      <c r="B89" s="1">
        <v>117</v>
      </c>
      <c r="C89" s="1">
        <v>5</v>
      </c>
      <c r="D89" s="1" t="s">
        <v>64</v>
      </c>
      <c r="E89" s="1" t="s">
        <v>207</v>
      </c>
      <c r="F89" s="1">
        <v>10</v>
      </c>
      <c r="G89" s="1">
        <v>1</v>
      </c>
      <c r="H89" s="1" t="str">
        <f t="shared" si="7"/>
        <v>[[1,25000]]</v>
      </c>
      <c r="I89" s="1" t="str">
        <f>"攻击+"&amp;P89</f>
        <v>攻击+25000</v>
      </c>
      <c r="N89">
        <v>1</v>
      </c>
      <c r="O89" t="str">
        <f t="shared" si="6"/>
        <v>攻击点数</v>
      </c>
      <c r="P89">
        <v>25000</v>
      </c>
    </row>
    <row r="90" spans="2:16">
      <c r="B90" s="1">
        <v>118</v>
      </c>
      <c r="C90" s="1">
        <v>1</v>
      </c>
      <c r="D90" s="1" t="s">
        <v>66</v>
      </c>
      <c r="E90" s="1" t="s">
        <v>208</v>
      </c>
      <c r="F90" s="1">
        <v>10</v>
      </c>
      <c r="G90" s="1">
        <v>1</v>
      </c>
      <c r="H90" s="1" t="str">
        <f t="shared" si="7"/>
        <v>[[4,10]]</v>
      </c>
      <c r="I90" s="1" t="str">
        <f>"攻速+"&amp;P90&amp;"%"</f>
        <v>攻速+10%</v>
      </c>
      <c r="N90">
        <v>4</v>
      </c>
      <c r="O90" t="str">
        <f t="shared" si="6"/>
        <v>攻速</v>
      </c>
      <c r="P90">
        <v>10</v>
      </c>
    </row>
    <row r="91" spans="2:16">
      <c r="B91" s="1">
        <v>118</v>
      </c>
      <c r="C91" s="1">
        <v>2</v>
      </c>
      <c r="D91" s="1" t="s">
        <v>66</v>
      </c>
      <c r="E91" s="1" t="s">
        <v>208</v>
      </c>
      <c r="F91" s="1">
        <v>20</v>
      </c>
      <c r="G91" s="1">
        <v>1</v>
      </c>
      <c r="H91" s="1" t="str">
        <f t="shared" si="7"/>
        <v>[[4,20]]</v>
      </c>
      <c r="I91" s="1" t="str">
        <f>"攻速+"&amp;P91&amp;"%"</f>
        <v>攻速+20%</v>
      </c>
      <c r="N91">
        <v>4</v>
      </c>
      <c r="O91" t="str">
        <f t="shared" si="6"/>
        <v>攻速</v>
      </c>
      <c r="P91">
        <v>20</v>
      </c>
    </row>
    <row r="92" spans="2:16">
      <c r="B92" s="1">
        <v>118</v>
      </c>
      <c r="C92" s="1">
        <v>3</v>
      </c>
      <c r="D92" s="1" t="s">
        <v>66</v>
      </c>
      <c r="E92" s="1" t="s">
        <v>208</v>
      </c>
      <c r="F92" s="1">
        <v>30</v>
      </c>
      <c r="G92" s="1">
        <v>1</v>
      </c>
      <c r="H92" s="1" t="str">
        <f t="shared" si="7"/>
        <v>[[4,30]]</v>
      </c>
      <c r="I92" s="1" t="str">
        <f>"攻速+"&amp;P92&amp;"%"</f>
        <v>攻速+30%</v>
      </c>
      <c r="N92">
        <v>4</v>
      </c>
      <c r="O92" t="str">
        <f t="shared" si="6"/>
        <v>攻速</v>
      </c>
      <c r="P92">
        <v>30</v>
      </c>
    </row>
    <row r="93" spans="2:16">
      <c r="B93" s="1">
        <v>118</v>
      </c>
      <c r="C93" s="1">
        <v>4</v>
      </c>
      <c r="D93" s="1" t="s">
        <v>66</v>
      </c>
      <c r="E93" s="1" t="s">
        <v>208</v>
      </c>
      <c r="F93" s="1">
        <v>40</v>
      </c>
      <c r="G93" s="1">
        <v>1</v>
      </c>
      <c r="H93" s="1" t="str">
        <f t="shared" si="7"/>
        <v>[[4,40]]</v>
      </c>
      <c r="I93" s="1" t="str">
        <f>"攻速+"&amp;P93&amp;"%"</f>
        <v>攻速+40%</v>
      </c>
      <c r="N93">
        <v>4</v>
      </c>
      <c r="O93" t="str">
        <f t="shared" si="6"/>
        <v>攻速</v>
      </c>
      <c r="P93">
        <v>40</v>
      </c>
    </row>
    <row r="94" spans="2:16">
      <c r="B94" s="1">
        <v>118</v>
      </c>
      <c r="C94" s="1">
        <v>5</v>
      </c>
      <c r="D94" s="1" t="s">
        <v>66</v>
      </c>
      <c r="E94" s="1" t="s">
        <v>208</v>
      </c>
      <c r="F94" s="1">
        <v>50</v>
      </c>
      <c r="G94" s="1">
        <v>1</v>
      </c>
      <c r="H94" s="1" t="str">
        <f t="shared" si="7"/>
        <v>[[4,50]]</v>
      </c>
      <c r="I94" s="1" t="str">
        <f>"攻速+"&amp;P94&amp;"%"</f>
        <v>攻速+50%</v>
      </c>
      <c r="N94">
        <v>4</v>
      </c>
      <c r="O94" t="str">
        <f t="shared" si="6"/>
        <v>攻速</v>
      </c>
      <c r="P94">
        <v>50</v>
      </c>
    </row>
    <row r="95" spans="2:16">
      <c r="B95" s="1">
        <v>119</v>
      </c>
      <c r="C95" s="1">
        <v>1</v>
      </c>
      <c r="D95" s="1" t="s">
        <v>67</v>
      </c>
      <c r="E95" s="1" t="s">
        <v>209</v>
      </c>
      <c r="F95" s="1">
        <v>10</v>
      </c>
      <c r="G95" s="1">
        <v>1</v>
      </c>
      <c r="H95" s="1" t="str">
        <f t="shared" si="7"/>
        <v>[[2,5]]</v>
      </c>
      <c r="I95" s="1" t="str">
        <f>"攻击+"&amp;P95&amp;"%"</f>
        <v>攻击+5%</v>
      </c>
      <c r="N95">
        <v>2</v>
      </c>
      <c r="O95" t="str">
        <f t="shared" si="6"/>
        <v>攻击百分比</v>
      </c>
      <c r="P95">
        <v>5</v>
      </c>
    </row>
    <row r="96" spans="2:16">
      <c r="B96" s="1">
        <v>119</v>
      </c>
      <c r="C96" s="1">
        <v>2</v>
      </c>
      <c r="D96" s="1" t="s">
        <v>67</v>
      </c>
      <c r="E96" s="1" t="s">
        <v>209</v>
      </c>
      <c r="F96" s="1">
        <v>20</v>
      </c>
      <c r="G96" s="1">
        <v>1</v>
      </c>
      <c r="H96" s="1" t="str">
        <f t="shared" si="7"/>
        <v>[[2,10]]</v>
      </c>
      <c r="I96" s="1" t="str">
        <f>"攻击+"&amp;P96&amp;"%"</f>
        <v>攻击+10%</v>
      </c>
      <c r="N96">
        <v>2</v>
      </c>
      <c r="O96" t="str">
        <f t="shared" si="6"/>
        <v>攻击百分比</v>
      </c>
      <c r="P96">
        <v>10</v>
      </c>
    </row>
    <row r="97" spans="2:16">
      <c r="B97" s="1">
        <v>119</v>
      </c>
      <c r="C97" s="1">
        <v>3</v>
      </c>
      <c r="D97" s="1" t="s">
        <v>67</v>
      </c>
      <c r="E97" s="1" t="s">
        <v>209</v>
      </c>
      <c r="F97" s="1">
        <v>30</v>
      </c>
      <c r="G97" s="1">
        <v>1</v>
      </c>
      <c r="H97" s="1" t="str">
        <f t="shared" si="7"/>
        <v>[[2,15]]</v>
      </c>
      <c r="I97" s="1" t="str">
        <f>"攻击+"&amp;P97&amp;"%"</f>
        <v>攻击+15%</v>
      </c>
      <c r="N97">
        <v>2</v>
      </c>
      <c r="O97" t="str">
        <f t="shared" si="6"/>
        <v>攻击百分比</v>
      </c>
      <c r="P97">
        <v>15</v>
      </c>
    </row>
    <row r="98" spans="2:16">
      <c r="B98" s="1">
        <v>119</v>
      </c>
      <c r="C98" s="1">
        <v>4</v>
      </c>
      <c r="D98" s="1" t="s">
        <v>67</v>
      </c>
      <c r="E98" s="1" t="s">
        <v>209</v>
      </c>
      <c r="F98" s="1">
        <v>40</v>
      </c>
      <c r="G98" s="1">
        <v>1</v>
      </c>
      <c r="H98" s="1" t="str">
        <f t="shared" si="7"/>
        <v>[[2,20]]</v>
      </c>
      <c r="I98" s="1" t="str">
        <f>"攻击+"&amp;P98&amp;"%"</f>
        <v>攻击+20%</v>
      </c>
      <c r="N98">
        <v>2</v>
      </c>
      <c r="O98" t="str">
        <f t="shared" si="6"/>
        <v>攻击百分比</v>
      </c>
      <c r="P98">
        <v>20</v>
      </c>
    </row>
    <row r="99" spans="2:16">
      <c r="B99" s="1">
        <v>119</v>
      </c>
      <c r="C99" s="1">
        <v>5</v>
      </c>
      <c r="D99" s="1" t="s">
        <v>67</v>
      </c>
      <c r="E99" s="1" t="s">
        <v>209</v>
      </c>
      <c r="F99" s="1">
        <v>50</v>
      </c>
      <c r="G99" s="1">
        <v>1</v>
      </c>
      <c r="H99" s="1" t="str">
        <f t="shared" si="7"/>
        <v>[[2,25]]</v>
      </c>
      <c r="I99" s="1" t="str">
        <f>"攻击+"&amp;P99&amp;"%"</f>
        <v>攻击+25%</v>
      </c>
      <c r="N99">
        <v>2</v>
      </c>
      <c r="O99" t="str">
        <f t="shared" si="6"/>
        <v>攻击百分比</v>
      </c>
      <c r="P99">
        <v>25</v>
      </c>
    </row>
    <row r="100" spans="2:16">
      <c r="B100" s="1">
        <v>120</v>
      </c>
      <c r="C100" s="1">
        <v>1</v>
      </c>
      <c r="D100" s="1" t="s">
        <v>57</v>
      </c>
      <c r="E100" s="1" t="s">
        <v>210</v>
      </c>
      <c r="F100" s="1">
        <v>10</v>
      </c>
      <c r="G100" s="1">
        <v>1</v>
      </c>
      <c r="H100" s="1" t="str">
        <f t="shared" si="7"/>
        <v>[[13,10]]</v>
      </c>
      <c r="I100" s="1" t="str">
        <f>"射程+"&amp;P100&amp;"%"</f>
        <v>射程+10%</v>
      </c>
      <c r="N100">
        <v>13</v>
      </c>
      <c r="O100" t="str">
        <f t="shared" si="6"/>
        <v>射程百分比</v>
      </c>
      <c r="P100">
        <v>10</v>
      </c>
    </row>
    <row r="101" spans="2:16">
      <c r="B101" s="1">
        <v>120</v>
      </c>
      <c r="C101" s="1">
        <v>2</v>
      </c>
      <c r="D101" s="1" t="s">
        <v>57</v>
      </c>
      <c r="E101" s="1" t="s">
        <v>210</v>
      </c>
      <c r="F101" s="1">
        <v>20</v>
      </c>
      <c r="G101" s="1">
        <v>1</v>
      </c>
      <c r="H101" s="1" t="str">
        <f t="shared" si="7"/>
        <v>[[13,20]]</v>
      </c>
      <c r="I101" s="1" t="str">
        <f>"射程+"&amp;P101&amp;"%"</f>
        <v>射程+20%</v>
      </c>
      <c r="N101">
        <v>13</v>
      </c>
      <c r="O101" t="str">
        <f t="shared" ref="O101:O132" si="8">VLOOKUP(N101,$K:$L,2,FALSE)</f>
        <v>射程百分比</v>
      </c>
      <c r="P101">
        <v>20</v>
      </c>
    </row>
    <row r="102" spans="2:16">
      <c r="B102" s="1">
        <v>120</v>
      </c>
      <c r="C102" s="1">
        <v>3</v>
      </c>
      <c r="D102" s="1" t="s">
        <v>57</v>
      </c>
      <c r="E102" s="1" t="s">
        <v>210</v>
      </c>
      <c r="F102" s="1">
        <v>30</v>
      </c>
      <c r="G102" s="1">
        <v>1</v>
      </c>
      <c r="H102" s="1" t="str">
        <f t="shared" si="7"/>
        <v>[[13,30]]</v>
      </c>
      <c r="I102" s="1" t="str">
        <f>"射程+"&amp;P102&amp;"%"</f>
        <v>射程+30%</v>
      </c>
      <c r="N102">
        <v>13</v>
      </c>
      <c r="O102" t="str">
        <f t="shared" si="8"/>
        <v>射程百分比</v>
      </c>
      <c r="P102">
        <v>30</v>
      </c>
    </row>
    <row r="103" spans="2:16">
      <c r="B103" s="1">
        <v>120</v>
      </c>
      <c r="C103" s="1">
        <v>4</v>
      </c>
      <c r="D103" s="1" t="s">
        <v>57</v>
      </c>
      <c r="E103" s="1" t="s">
        <v>210</v>
      </c>
      <c r="F103" s="1">
        <v>40</v>
      </c>
      <c r="G103" s="1">
        <v>1</v>
      </c>
      <c r="H103" s="1" t="str">
        <f t="shared" si="7"/>
        <v>[[13,40]]</v>
      </c>
      <c r="I103" s="1" t="str">
        <f>"射程+"&amp;P103&amp;"%"</f>
        <v>射程+40%</v>
      </c>
      <c r="N103">
        <v>13</v>
      </c>
      <c r="O103" t="str">
        <f t="shared" si="8"/>
        <v>射程百分比</v>
      </c>
      <c r="P103">
        <v>40</v>
      </c>
    </row>
    <row r="104" spans="2:16">
      <c r="B104" s="1">
        <v>120</v>
      </c>
      <c r="C104" s="1">
        <v>5</v>
      </c>
      <c r="D104" s="1" t="s">
        <v>57</v>
      </c>
      <c r="E104" s="1" t="s">
        <v>210</v>
      </c>
      <c r="F104" s="1">
        <v>50</v>
      </c>
      <c r="G104" s="1">
        <v>1</v>
      </c>
      <c r="H104" s="1" t="str">
        <f t="shared" si="7"/>
        <v>[[13,50]]</v>
      </c>
      <c r="I104" s="1" t="str">
        <f>"射程+"&amp;P104&amp;"%"</f>
        <v>射程+50%</v>
      </c>
      <c r="N104">
        <v>13</v>
      </c>
      <c r="O104" t="str">
        <f t="shared" si="8"/>
        <v>射程百分比</v>
      </c>
      <c r="P104">
        <v>50</v>
      </c>
    </row>
    <row r="105" spans="2:16">
      <c r="B105" s="1">
        <v>121</v>
      </c>
      <c r="C105" s="1">
        <v>1</v>
      </c>
      <c r="D105" s="1" t="s">
        <v>69</v>
      </c>
      <c r="E105" s="1" t="s">
        <v>211</v>
      </c>
      <c r="F105" s="1">
        <v>10</v>
      </c>
      <c r="G105" s="1">
        <v>1</v>
      </c>
      <c r="H105" s="1" t="str">
        <f t="shared" si="7"/>
        <v>[[1,5000]]</v>
      </c>
      <c r="I105" s="1" t="str">
        <f>"攻击+"&amp;P105</f>
        <v>攻击+5000</v>
      </c>
      <c r="N105">
        <v>1</v>
      </c>
      <c r="O105" t="str">
        <f t="shared" si="8"/>
        <v>攻击点数</v>
      </c>
      <c r="P105">
        <v>5000</v>
      </c>
    </row>
    <row r="106" spans="2:16">
      <c r="B106" s="1">
        <v>121</v>
      </c>
      <c r="C106" s="1">
        <v>2</v>
      </c>
      <c r="D106" s="1" t="s">
        <v>69</v>
      </c>
      <c r="E106" s="1" t="s">
        <v>211</v>
      </c>
      <c r="F106" s="1">
        <v>10</v>
      </c>
      <c r="G106" s="1">
        <v>1</v>
      </c>
      <c r="H106" s="1" t="str">
        <f t="shared" ref="H106:H137" si="9">"[["&amp;N106&amp;","&amp;P106&amp;"]]"</f>
        <v>[[1,10000]]</v>
      </c>
      <c r="I106" s="1" t="str">
        <f>"攻击+"&amp;P106</f>
        <v>攻击+10000</v>
      </c>
      <c r="N106">
        <v>1</v>
      </c>
      <c r="O106" t="str">
        <f t="shared" si="8"/>
        <v>攻击点数</v>
      </c>
      <c r="P106">
        <v>10000</v>
      </c>
    </row>
    <row r="107" spans="2:16">
      <c r="B107" s="1">
        <v>121</v>
      </c>
      <c r="C107" s="1">
        <v>3</v>
      </c>
      <c r="D107" s="1" t="s">
        <v>69</v>
      </c>
      <c r="E107" s="1" t="s">
        <v>211</v>
      </c>
      <c r="F107" s="1">
        <v>10</v>
      </c>
      <c r="G107" s="1">
        <v>1</v>
      </c>
      <c r="H107" s="1" t="str">
        <f t="shared" si="9"/>
        <v>[[1,15000]]</v>
      </c>
      <c r="I107" s="1" t="str">
        <f>"攻击+"&amp;P107</f>
        <v>攻击+15000</v>
      </c>
      <c r="N107">
        <v>1</v>
      </c>
      <c r="O107" t="str">
        <f t="shared" si="8"/>
        <v>攻击点数</v>
      </c>
      <c r="P107">
        <v>15000</v>
      </c>
    </row>
    <row r="108" spans="2:16">
      <c r="B108" s="1">
        <v>121</v>
      </c>
      <c r="C108" s="1">
        <v>4</v>
      </c>
      <c r="D108" s="1" t="s">
        <v>69</v>
      </c>
      <c r="E108" s="1" t="s">
        <v>211</v>
      </c>
      <c r="F108" s="1">
        <v>10</v>
      </c>
      <c r="G108" s="1">
        <v>1</v>
      </c>
      <c r="H108" s="1" t="str">
        <f t="shared" si="9"/>
        <v>[[1,20000]]</v>
      </c>
      <c r="I108" s="1" t="str">
        <f>"攻击+"&amp;P108</f>
        <v>攻击+20000</v>
      </c>
      <c r="N108">
        <v>1</v>
      </c>
      <c r="O108" t="str">
        <f t="shared" si="8"/>
        <v>攻击点数</v>
      </c>
      <c r="P108">
        <v>20000</v>
      </c>
    </row>
    <row r="109" spans="2:16">
      <c r="B109" s="1">
        <v>121</v>
      </c>
      <c r="C109" s="1">
        <v>5</v>
      </c>
      <c r="D109" s="1" t="s">
        <v>69</v>
      </c>
      <c r="E109" s="1" t="s">
        <v>211</v>
      </c>
      <c r="F109" s="1">
        <v>10</v>
      </c>
      <c r="G109" s="1">
        <v>1</v>
      </c>
      <c r="H109" s="1" t="str">
        <f t="shared" si="9"/>
        <v>[[1,25000]]</v>
      </c>
      <c r="I109" s="1" t="str">
        <f>"攻击+"&amp;P109</f>
        <v>攻击+25000</v>
      </c>
      <c r="N109">
        <v>1</v>
      </c>
      <c r="O109" t="str">
        <f t="shared" si="8"/>
        <v>攻击点数</v>
      </c>
      <c r="P109">
        <v>25000</v>
      </c>
    </row>
    <row r="110" spans="2:16">
      <c r="B110" s="1">
        <v>122</v>
      </c>
      <c r="C110" s="1">
        <v>1</v>
      </c>
      <c r="D110" s="1" t="s">
        <v>71</v>
      </c>
      <c r="E110" s="1" t="s">
        <v>212</v>
      </c>
      <c r="F110" s="1">
        <v>10</v>
      </c>
      <c r="G110" s="1">
        <v>1</v>
      </c>
      <c r="H110" s="1" t="str">
        <f t="shared" si="9"/>
        <v>[[3,1]]</v>
      </c>
      <c r="I110" s="1" t="str">
        <f>"暴击+"&amp;P110&amp;"%"</f>
        <v>暴击+1%</v>
      </c>
      <c r="N110">
        <v>3</v>
      </c>
      <c r="O110" t="str">
        <f t="shared" si="8"/>
        <v>暴击率</v>
      </c>
      <c r="P110">
        <v>1</v>
      </c>
    </row>
    <row r="111" spans="2:16">
      <c r="B111" s="1">
        <v>122</v>
      </c>
      <c r="C111" s="1">
        <v>2</v>
      </c>
      <c r="D111" s="1" t="s">
        <v>71</v>
      </c>
      <c r="E111" s="1" t="s">
        <v>212</v>
      </c>
      <c r="F111" s="1">
        <v>20</v>
      </c>
      <c r="G111" s="1">
        <v>1</v>
      </c>
      <c r="H111" s="1" t="str">
        <f t="shared" si="9"/>
        <v>[[3,2]]</v>
      </c>
      <c r="I111" s="1" t="str">
        <f>"暴击+"&amp;P111&amp;"%"</f>
        <v>暴击+2%</v>
      </c>
      <c r="N111">
        <v>3</v>
      </c>
      <c r="O111" t="str">
        <f t="shared" si="8"/>
        <v>暴击率</v>
      </c>
      <c r="P111">
        <v>2</v>
      </c>
    </row>
    <row r="112" spans="2:16">
      <c r="B112" s="1">
        <v>122</v>
      </c>
      <c r="C112" s="1">
        <v>3</v>
      </c>
      <c r="D112" s="1" t="s">
        <v>71</v>
      </c>
      <c r="E112" s="1" t="s">
        <v>212</v>
      </c>
      <c r="F112" s="1">
        <v>30</v>
      </c>
      <c r="G112" s="1">
        <v>1</v>
      </c>
      <c r="H112" s="1" t="str">
        <f t="shared" si="9"/>
        <v>[[3,3]]</v>
      </c>
      <c r="I112" s="1" t="str">
        <f>"暴击+"&amp;P112&amp;"%"</f>
        <v>暴击+3%</v>
      </c>
      <c r="N112">
        <v>3</v>
      </c>
      <c r="O112" t="str">
        <f t="shared" si="8"/>
        <v>暴击率</v>
      </c>
      <c r="P112">
        <v>3</v>
      </c>
    </row>
    <row r="113" spans="2:16">
      <c r="B113" s="1">
        <v>122</v>
      </c>
      <c r="C113" s="1">
        <v>4</v>
      </c>
      <c r="D113" s="1" t="s">
        <v>71</v>
      </c>
      <c r="E113" s="1" t="s">
        <v>212</v>
      </c>
      <c r="F113" s="1">
        <v>40</v>
      </c>
      <c r="G113" s="1">
        <v>1</v>
      </c>
      <c r="H113" s="1" t="str">
        <f t="shared" si="9"/>
        <v>[[3,4]]</v>
      </c>
      <c r="I113" s="1" t="str">
        <f>"暴击+"&amp;P113&amp;"%"</f>
        <v>暴击+4%</v>
      </c>
      <c r="N113">
        <v>3</v>
      </c>
      <c r="O113" t="str">
        <f t="shared" si="8"/>
        <v>暴击率</v>
      </c>
      <c r="P113">
        <v>4</v>
      </c>
    </row>
    <row r="114" spans="2:16">
      <c r="B114" s="1">
        <v>122</v>
      </c>
      <c r="C114" s="1">
        <v>5</v>
      </c>
      <c r="D114" s="1" t="s">
        <v>71</v>
      </c>
      <c r="E114" s="1" t="s">
        <v>212</v>
      </c>
      <c r="F114" s="1">
        <v>50</v>
      </c>
      <c r="G114" s="1">
        <v>1</v>
      </c>
      <c r="H114" s="1" t="str">
        <f t="shared" si="9"/>
        <v>[[3,5]]</v>
      </c>
      <c r="I114" s="1" t="str">
        <f>"暴击+"&amp;P114&amp;"%"</f>
        <v>暴击+5%</v>
      </c>
      <c r="N114">
        <v>3</v>
      </c>
      <c r="O114" t="str">
        <f t="shared" si="8"/>
        <v>暴击率</v>
      </c>
      <c r="P114">
        <v>5</v>
      </c>
    </row>
    <row r="115" spans="2:16">
      <c r="B115" s="1">
        <v>123</v>
      </c>
      <c r="C115" s="1">
        <v>1</v>
      </c>
      <c r="D115" s="1" t="s">
        <v>73</v>
      </c>
      <c r="E115" s="1" t="s">
        <v>213</v>
      </c>
      <c r="F115" s="1">
        <v>10</v>
      </c>
      <c r="G115" s="1">
        <v>1</v>
      </c>
      <c r="H115" s="1" t="str">
        <f t="shared" si="9"/>
        <v>[[2,5]]</v>
      </c>
      <c r="I115" s="1" t="str">
        <f>"攻击+"&amp;P115&amp;"%"</f>
        <v>攻击+5%</v>
      </c>
      <c r="N115">
        <v>2</v>
      </c>
      <c r="O115" t="str">
        <f t="shared" si="8"/>
        <v>攻击百分比</v>
      </c>
      <c r="P115">
        <v>5</v>
      </c>
    </row>
    <row r="116" spans="2:16">
      <c r="B116" s="1">
        <v>123</v>
      </c>
      <c r="C116" s="1">
        <v>2</v>
      </c>
      <c r="D116" s="1" t="s">
        <v>73</v>
      </c>
      <c r="E116" s="1" t="s">
        <v>213</v>
      </c>
      <c r="F116" s="1">
        <v>20</v>
      </c>
      <c r="G116" s="1">
        <v>1</v>
      </c>
      <c r="H116" s="1" t="str">
        <f t="shared" si="9"/>
        <v>[[2,10]]</v>
      </c>
      <c r="I116" s="1" t="str">
        <f>"攻击+"&amp;P116&amp;"%"</f>
        <v>攻击+10%</v>
      </c>
      <c r="N116">
        <v>2</v>
      </c>
      <c r="O116" t="str">
        <f t="shared" si="8"/>
        <v>攻击百分比</v>
      </c>
      <c r="P116">
        <v>10</v>
      </c>
    </row>
    <row r="117" spans="2:16">
      <c r="B117" s="1">
        <v>123</v>
      </c>
      <c r="C117" s="1">
        <v>3</v>
      </c>
      <c r="D117" s="1" t="s">
        <v>73</v>
      </c>
      <c r="E117" s="1" t="s">
        <v>213</v>
      </c>
      <c r="F117" s="1">
        <v>30</v>
      </c>
      <c r="G117" s="1">
        <v>1</v>
      </c>
      <c r="H117" s="1" t="str">
        <f t="shared" si="9"/>
        <v>[[2,15]]</v>
      </c>
      <c r="I117" s="1" t="str">
        <f>"攻击+"&amp;P117&amp;"%"</f>
        <v>攻击+15%</v>
      </c>
      <c r="N117">
        <v>2</v>
      </c>
      <c r="O117" t="str">
        <f t="shared" si="8"/>
        <v>攻击百分比</v>
      </c>
      <c r="P117">
        <v>15</v>
      </c>
    </row>
    <row r="118" spans="2:16">
      <c r="B118" s="1">
        <v>123</v>
      </c>
      <c r="C118" s="1">
        <v>4</v>
      </c>
      <c r="D118" s="1" t="s">
        <v>73</v>
      </c>
      <c r="E118" s="1" t="s">
        <v>213</v>
      </c>
      <c r="F118" s="1">
        <v>40</v>
      </c>
      <c r="G118" s="1">
        <v>1</v>
      </c>
      <c r="H118" s="1" t="str">
        <f t="shared" si="9"/>
        <v>[[2,20]]</v>
      </c>
      <c r="I118" s="1" t="str">
        <f>"攻击+"&amp;P118&amp;"%"</f>
        <v>攻击+20%</v>
      </c>
      <c r="N118">
        <v>2</v>
      </c>
      <c r="O118" t="str">
        <f t="shared" si="8"/>
        <v>攻击百分比</v>
      </c>
      <c r="P118">
        <v>20</v>
      </c>
    </row>
    <row r="119" spans="2:16">
      <c r="B119" s="1">
        <v>123</v>
      </c>
      <c r="C119" s="1">
        <v>5</v>
      </c>
      <c r="D119" s="1" t="s">
        <v>73</v>
      </c>
      <c r="E119" s="1" t="s">
        <v>213</v>
      </c>
      <c r="F119" s="1">
        <v>50</v>
      </c>
      <c r="G119" s="1">
        <v>1</v>
      </c>
      <c r="H119" s="1" t="str">
        <f t="shared" si="9"/>
        <v>[[2,25]]</v>
      </c>
      <c r="I119" s="1" t="str">
        <f>"攻击+"&amp;P119&amp;"%"</f>
        <v>攻击+25%</v>
      </c>
      <c r="N119">
        <v>2</v>
      </c>
      <c r="O119" t="str">
        <f t="shared" si="8"/>
        <v>攻击百分比</v>
      </c>
      <c r="P119">
        <v>25</v>
      </c>
    </row>
    <row r="120" spans="2:16">
      <c r="B120" s="1">
        <v>124</v>
      </c>
      <c r="C120" s="1">
        <v>1</v>
      </c>
      <c r="D120" s="1" t="s">
        <v>75</v>
      </c>
      <c r="E120" s="1" t="s">
        <v>214</v>
      </c>
      <c r="F120" s="1">
        <v>10</v>
      </c>
      <c r="G120" s="1">
        <v>1</v>
      </c>
      <c r="H120" s="1" t="str">
        <f t="shared" si="9"/>
        <v>[[1,100000]]</v>
      </c>
      <c r="I120" s="1" t="str">
        <f>"攻击+"&amp;P120</f>
        <v>攻击+100000</v>
      </c>
      <c r="N120">
        <v>1</v>
      </c>
      <c r="O120" t="str">
        <f t="shared" si="8"/>
        <v>攻击点数</v>
      </c>
      <c r="P120">
        <v>100000</v>
      </c>
    </row>
    <row r="121" spans="2:16">
      <c r="B121" s="1">
        <v>124</v>
      </c>
      <c r="C121" s="1">
        <v>2</v>
      </c>
      <c r="D121" s="1" t="s">
        <v>75</v>
      </c>
      <c r="E121" s="1" t="s">
        <v>214</v>
      </c>
      <c r="F121" s="1">
        <v>10</v>
      </c>
      <c r="G121" s="1">
        <v>1</v>
      </c>
      <c r="H121" s="1" t="str">
        <f t="shared" si="9"/>
        <v>[[1,200000]]</v>
      </c>
      <c r="I121" s="1" t="str">
        <f>"攻击+"&amp;P121</f>
        <v>攻击+200000</v>
      </c>
      <c r="N121">
        <v>1</v>
      </c>
      <c r="O121" t="str">
        <f t="shared" si="8"/>
        <v>攻击点数</v>
      </c>
      <c r="P121">
        <v>200000</v>
      </c>
    </row>
    <row r="122" spans="2:16">
      <c r="B122" s="1">
        <v>124</v>
      </c>
      <c r="C122" s="1">
        <v>3</v>
      </c>
      <c r="D122" s="1" t="s">
        <v>75</v>
      </c>
      <c r="E122" s="1" t="s">
        <v>214</v>
      </c>
      <c r="F122" s="1">
        <v>10</v>
      </c>
      <c r="G122" s="1">
        <v>1</v>
      </c>
      <c r="H122" s="1" t="str">
        <f t="shared" si="9"/>
        <v>[[1,300000]]</v>
      </c>
      <c r="I122" s="1" t="str">
        <f>"攻击+"&amp;P122</f>
        <v>攻击+300000</v>
      </c>
      <c r="N122">
        <v>1</v>
      </c>
      <c r="O122" t="str">
        <f t="shared" si="8"/>
        <v>攻击点数</v>
      </c>
      <c r="P122">
        <v>300000</v>
      </c>
    </row>
    <row r="123" spans="2:16">
      <c r="B123" s="1">
        <v>124</v>
      </c>
      <c r="C123" s="1">
        <v>4</v>
      </c>
      <c r="D123" s="1" t="s">
        <v>75</v>
      </c>
      <c r="E123" s="1" t="s">
        <v>214</v>
      </c>
      <c r="F123" s="1">
        <v>10</v>
      </c>
      <c r="G123" s="1">
        <v>1</v>
      </c>
      <c r="H123" s="1" t="str">
        <f t="shared" si="9"/>
        <v>[[1,400000]]</v>
      </c>
      <c r="I123" s="1" t="str">
        <f>"攻击+"&amp;P123</f>
        <v>攻击+400000</v>
      </c>
      <c r="N123">
        <v>1</v>
      </c>
      <c r="O123" t="str">
        <f t="shared" si="8"/>
        <v>攻击点数</v>
      </c>
      <c r="P123">
        <v>400000</v>
      </c>
    </row>
    <row r="124" spans="2:16">
      <c r="B124" s="1">
        <v>124</v>
      </c>
      <c r="C124" s="1">
        <v>5</v>
      </c>
      <c r="D124" s="1" t="s">
        <v>75</v>
      </c>
      <c r="E124" s="1" t="s">
        <v>214</v>
      </c>
      <c r="F124" s="1">
        <v>10</v>
      </c>
      <c r="G124" s="1">
        <v>1</v>
      </c>
      <c r="H124" s="1" t="str">
        <f t="shared" si="9"/>
        <v>[[1,500000]]</v>
      </c>
      <c r="I124" s="1" t="str">
        <f>"攻击+"&amp;P124</f>
        <v>攻击+500000</v>
      </c>
      <c r="N124">
        <v>1</v>
      </c>
      <c r="O124" t="str">
        <f t="shared" si="8"/>
        <v>攻击点数</v>
      </c>
      <c r="P124">
        <v>500000</v>
      </c>
    </row>
    <row r="125" spans="2:16">
      <c r="B125" s="1">
        <v>125</v>
      </c>
      <c r="C125" s="1">
        <v>1</v>
      </c>
      <c r="D125" s="1" t="s">
        <v>78</v>
      </c>
      <c r="E125" s="1" t="s">
        <v>215</v>
      </c>
      <c r="F125" s="1">
        <v>10</v>
      </c>
      <c r="G125" s="1">
        <v>1</v>
      </c>
      <c r="H125" s="1" t="str">
        <f t="shared" si="9"/>
        <v>[[2,15]]</v>
      </c>
      <c r="I125" s="1" t="str">
        <f>"攻击+"&amp;P125&amp;"%"</f>
        <v>攻击+15%</v>
      </c>
      <c r="N125">
        <v>2</v>
      </c>
      <c r="O125" t="str">
        <f t="shared" si="8"/>
        <v>攻击百分比</v>
      </c>
      <c r="P125">
        <v>15</v>
      </c>
    </row>
    <row r="126" spans="2:16">
      <c r="B126" s="1">
        <v>125</v>
      </c>
      <c r="C126" s="1">
        <v>2</v>
      </c>
      <c r="D126" s="1" t="s">
        <v>78</v>
      </c>
      <c r="E126" s="1" t="s">
        <v>215</v>
      </c>
      <c r="F126" s="1">
        <v>20</v>
      </c>
      <c r="G126" s="1">
        <v>1</v>
      </c>
      <c r="H126" s="1" t="str">
        <f t="shared" si="9"/>
        <v>[[2,30]]</v>
      </c>
      <c r="I126" s="1" t="str">
        <f>"攻击+"&amp;P126&amp;"%"</f>
        <v>攻击+30%</v>
      </c>
      <c r="N126">
        <v>2</v>
      </c>
      <c r="O126" t="str">
        <f t="shared" si="8"/>
        <v>攻击百分比</v>
      </c>
      <c r="P126">
        <v>30</v>
      </c>
    </row>
    <row r="127" spans="2:16">
      <c r="B127" s="1">
        <v>125</v>
      </c>
      <c r="C127" s="1">
        <v>3</v>
      </c>
      <c r="D127" s="1" t="s">
        <v>78</v>
      </c>
      <c r="E127" s="1" t="s">
        <v>215</v>
      </c>
      <c r="F127" s="1">
        <v>30</v>
      </c>
      <c r="G127" s="1">
        <v>1</v>
      </c>
      <c r="H127" s="1" t="str">
        <f t="shared" si="9"/>
        <v>[[2,45]]</v>
      </c>
      <c r="I127" s="1" t="str">
        <f>"攻击+"&amp;P127&amp;"%"</f>
        <v>攻击+45%</v>
      </c>
      <c r="N127">
        <v>2</v>
      </c>
      <c r="O127" t="str">
        <f t="shared" si="8"/>
        <v>攻击百分比</v>
      </c>
      <c r="P127">
        <v>45</v>
      </c>
    </row>
    <row r="128" spans="2:16">
      <c r="B128" s="1">
        <v>125</v>
      </c>
      <c r="C128" s="1">
        <v>4</v>
      </c>
      <c r="D128" s="1" t="s">
        <v>78</v>
      </c>
      <c r="E128" s="1" t="s">
        <v>215</v>
      </c>
      <c r="F128" s="1">
        <v>40</v>
      </c>
      <c r="G128" s="1">
        <v>1</v>
      </c>
      <c r="H128" s="1" t="str">
        <f t="shared" si="9"/>
        <v>[[2,60]]</v>
      </c>
      <c r="I128" s="1" t="str">
        <f>"攻击+"&amp;P128&amp;"%"</f>
        <v>攻击+60%</v>
      </c>
      <c r="N128">
        <v>2</v>
      </c>
      <c r="O128" t="str">
        <f t="shared" si="8"/>
        <v>攻击百分比</v>
      </c>
      <c r="P128">
        <v>60</v>
      </c>
    </row>
    <row r="129" spans="2:16">
      <c r="B129" s="1">
        <v>125</v>
      </c>
      <c r="C129" s="1">
        <v>5</v>
      </c>
      <c r="D129" s="1" t="s">
        <v>78</v>
      </c>
      <c r="E129" s="1" t="s">
        <v>215</v>
      </c>
      <c r="F129" s="1">
        <v>50</v>
      </c>
      <c r="G129" s="1">
        <v>1</v>
      </c>
      <c r="H129" s="1" t="str">
        <f t="shared" si="9"/>
        <v>[[2,75]]</v>
      </c>
      <c r="I129" s="1" t="str">
        <f>"攻击+"&amp;P129&amp;"%"</f>
        <v>攻击+75%</v>
      </c>
      <c r="N129">
        <v>2</v>
      </c>
      <c r="O129" t="str">
        <f t="shared" si="8"/>
        <v>攻击百分比</v>
      </c>
      <c r="P129">
        <v>75</v>
      </c>
    </row>
    <row r="130" spans="2:16">
      <c r="B130" s="1">
        <v>126</v>
      </c>
      <c r="C130" s="1">
        <v>1</v>
      </c>
      <c r="D130" s="1" t="s">
        <v>79</v>
      </c>
      <c r="E130" s="1" t="s">
        <v>216</v>
      </c>
      <c r="F130" s="1">
        <v>10</v>
      </c>
      <c r="G130" s="1">
        <v>1</v>
      </c>
      <c r="H130" s="1" t="str">
        <f t="shared" si="9"/>
        <v>[[13,3]]</v>
      </c>
      <c r="I130" s="1" t="str">
        <f>"射程+"&amp;P130&amp;"%"</f>
        <v>射程+3%</v>
      </c>
      <c r="N130">
        <v>13</v>
      </c>
      <c r="O130" t="str">
        <f t="shared" si="8"/>
        <v>射程百分比</v>
      </c>
      <c r="P130">
        <v>3</v>
      </c>
    </row>
    <row r="131" spans="2:16">
      <c r="B131" s="1">
        <v>126</v>
      </c>
      <c r="C131" s="1">
        <v>2</v>
      </c>
      <c r="D131" s="1" t="s">
        <v>79</v>
      </c>
      <c r="E131" s="1" t="s">
        <v>216</v>
      </c>
      <c r="F131" s="1">
        <v>20</v>
      </c>
      <c r="G131" s="1">
        <v>1</v>
      </c>
      <c r="H131" s="1" t="str">
        <f t="shared" si="9"/>
        <v>[[13,6]]</v>
      </c>
      <c r="I131" s="1" t="str">
        <f>"射程+"&amp;P131&amp;"%"</f>
        <v>射程+6%</v>
      </c>
      <c r="N131">
        <v>13</v>
      </c>
      <c r="O131" t="str">
        <f t="shared" si="8"/>
        <v>射程百分比</v>
      </c>
      <c r="P131">
        <v>6</v>
      </c>
    </row>
    <row r="132" spans="2:16">
      <c r="B132" s="1">
        <v>126</v>
      </c>
      <c r="C132" s="1">
        <v>3</v>
      </c>
      <c r="D132" s="1" t="s">
        <v>79</v>
      </c>
      <c r="E132" s="1" t="s">
        <v>216</v>
      </c>
      <c r="F132" s="1">
        <v>30</v>
      </c>
      <c r="G132" s="1">
        <v>1</v>
      </c>
      <c r="H132" s="1" t="str">
        <f t="shared" si="9"/>
        <v>[[13,9]]</v>
      </c>
      <c r="I132" s="1" t="str">
        <f>"射程+"&amp;P132&amp;"%"</f>
        <v>射程+9%</v>
      </c>
      <c r="N132">
        <v>13</v>
      </c>
      <c r="O132" t="str">
        <f t="shared" si="8"/>
        <v>射程百分比</v>
      </c>
      <c r="P132">
        <v>9</v>
      </c>
    </row>
    <row r="133" spans="2:16">
      <c r="B133" s="1">
        <v>126</v>
      </c>
      <c r="C133" s="1">
        <v>4</v>
      </c>
      <c r="D133" s="1" t="s">
        <v>79</v>
      </c>
      <c r="E133" s="1" t="s">
        <v>216</v>
      </c>
      <c r="F133" s="1">
        <v>40</v>
      </c>
      <c r="G133" s="1">
        <v>1</v>
      </c>
      <c r="H133" s="1" t="str">
        <f t="shared" si="9"/>
        <v>[[13,12]]</v>
      </c>
      <c r="I133" s="1" t="str">
        <f>"射程+"&amp;P133&amp;"%"</f>
        <v>射程+12%</v>
      </c>
      <c r="N133">
        <v>13</v>
      </c>
      <c r="O133" t="str">
        <f t="shared" ref="O133:O164" si="10">VLOOKUP(N133,$K:$L,2,FALSE)</f>
        <v>射程百分比</v>
      </c>
      <c r="P133">
        <v>12</v>
      </c>
    </row>
    <row r="134" spans="2:16">
      <c r="B134" s="1">
        <v>126</v>
      </c>
      <c r="C134" s="1">
        <v>5</v>
      </c>
      <c r="D134" s="1" t="s">
        <v>79</v>
      </c>
      <c r="E134" s="1" t="s">
        <v>216</v>
      </c>
      <c r="F134" s="1">
        <v>50</v>
      </c>
      <c r="G134" s="1">
        <v>1</v>
      </c>
      <c r="H134" s="1" t="str">
        <f t="shared" si="9"/>
        <v>[[13,15]]</v>
      </c>
      <c r="I134" s="1" t="str">
        <f>"射程+"&amp;P134&amp;"%"</f>
        <v>射程+15%</v>
      </c>
      <c r="N134">
        <v>13</v>
      </c>
      <c r="O134" t="str">
        <f t="shared" si="10"/>
        <v>射程百分比</v>
      </c>
      <c r="P134">
        <v>15</v>
      </c>
    </row>
    <row r="135" spans="2:16">
      <c r="B135" s="1">
        <v>127</v>
      </c>
      <c r="C135" s="1">
        <v>1</v>
      </c>
      <c r="D135" s="1" t="s">
        <v>80</v>
      </c>
      <c r="E135" s="1" t="s">
        <v>217</v>
      </c>
      <c r="F135" s="1">
        <v>10</v>
      </c>
      <c r="G135" s="1">
        <v>1</v>
      </c>
      <c r="H135" s="1" t="str">
        <f t="shared" si="9"/>
        <v>[[1,100000]]</v>
      </c>
      <c r="I135" s="1" t="str">
        <f>"攻击+"&amp;P135</f>
        <v>攻击+100000</v>
      </c>
      <c r="N135">
        <v>1</v>
      </c>
      <c r="O135" t="str">
        <f t="shared" si="10"/>
        <v>攻击点数</v>
      </c>
      <c r="P135">
        <v>100000</v>
      </c>
    </row>
    <row r="136" spans="2:16">
      <c r="B136" s="1">
        <v>127</v>
      </c>
      <c r="C136" s="1">
        <v>2</v>
      </c>
      <c r="D136" s="1" t="s">
        <v>80</v>
      </c>
      <c r="E136" s="1" t="s">
        <v>217</v>
      </c>
      <c r="F136" s="1">
        <v>10</v>
      </c>
      <c r="G136" s="1">
        <v>1</v>
      </c>
      <c r="H136" s="1" t="str">
        <f t="shared" si="9"/>
        <v>[[1,200000]]</v>
      </c>
      <c r="I136" s="1" t="str">
        <f>"攻击+"&amp;P136</f>
        <v>攻击+200000</v>
      </c>
      <c r="N136">
        <v>1</v>
      </c>
      <c r="O136" t="str">
        <f t="shared" si="10"/>
        <v>攻击点数</v>
      </c>
      <c r="P136">
        <v>200000</v>
      </c>
    </row>
    <row r="137" spans="2:16">
      <c r="B137" s="1">
        <v>127</v>
      </c>
      <c r="C137" s="1">
        <v>3</v>
      </c>
      <c r="D137" s="1" t="s">
        <v>80</v>
      </c>
      <c r="E137" s="1" t="s">
        <v>217</v>
      </c>
      <c r="F137" s="1">
        <v>10</v>
      </c>
      <c r="G137" s="1">
        <v>1</v>
      </c>
      <c r="H137" s="1" t="str">
        <f t="shared" si="9"/>
        <v>[[1,300000]]</v>
      </c>
      <c r="I137" s="1" t="str">
        <f>"攻击+"&amp;P137</f>
        <v>攻击+300000</v>
      </c>
      <c r="N137">
        <v>1</v>
      </c>
      <c r="O137" t="str">
        <f t="shared" si="10"/>
        <v>攻击点数</v>
      </c>
      <c r="P137">
        <v>300000</v>
      </c>
    </row>
    <row r="138" spans="2:16">
      <c r="B138" s="1">
        <v>127</v>
      </c>
      <c r="C138" s="1">
        <v>4</v>
      </c>
      <c r="D138" s="1" t="s">
        <v>80</v>
      </c>
      <c r="E138" s="1" t="s">
        <v>217</v>
      </c>
      <c r="F138" s="1">
        <v>10</v>
      </c>
      <c r="G138" s="1">
        <v>1</v>
      </c>
      <c r="H138" s="1" t="str">
        <f t="shared" ref="H138:H169" si="11">"[["&amp;N138&amp;","&amp;P138&amp;"]]"</f>
        <v>[[1,400000]]</v>
      </c>
      <c r="I138" s="1" t="str">
        <f>"攻击+"&amp;P138</f>
        <v>攻击+400000</v>
      </c>
      <c r="N138">
        <v>1</v>
      </c>
      <c r="O138" t="str">
        <f t="shared" si="10"/>
        <v>攻击点数</v>
      </c>
      <c r="P138">
        <v>400000</v>
      </c>
    </row>
    <row r="139" spans="2:16">
      <c r="B139" s="1">
        <v>127</v>
      </c>
      <c r="C139" s="1">
        <v>5</v>
      </c>
      <c r="D139" s="1" t="s">
        <v>80</v>
      </c>
      <c r="E139" s="1" t="s">
        <v>217</v>
      </c>
      <c r="F139" s="1">
        <v>10</v>
      </c>
      <c r="G139" s="1">
        <v>1</v>
      </c>
      <c r="H139" s="1" t="str">
        <f t="shared" si="11"/>
        <v>[[1,500000]]</v>
      </c>
      <c r="I139" s="1" t="str">
        <f>"攻击+"&amp;P139</f>
        <v>攻击+500000</v>
      </c>
      <c r="N139">
        <v>1</v>
      </c>
      <c r="O139" t="str">
        <f t="shared" si="10"/>
        <v>攻击点数</v>
      </c>
      <c r="P139">
        <v>500000</v>
      </c>
    </row>
    <row r="140" spans="2:16">
      <c r="B140" s="1">
        <v>128</v>
      </c>
      <c r="C140" s="1">
        <v>1</v>
      </c>
      <c r="D140" s="1" t="s">
        <v>83</v>
      </c>
      <c r="E140" s="1" t="s">
        <v>218</v>
      </c>
      <c r="F140" s="1">
        <v>10</v>
      </c>
      <c r="G140" s="1">
        <v>1</v>
      </c>
      <c r="H140" s="1" t="str">
        <f t="shared" si="11"/>
        <v>[[3,1]]</v>
      </c>
      <c r="I140" s="1" t="str">
        <f>"暴击+"&amp;P140&amp;"%"</f>
        <v>暴击+1%</v>
      </c>
      <c r="N140">
        <v>3</v>
      </c>
      <c r="O140" t="str">
        <f t="shared" si="10"/>
        <v>暴击率</v>
      </c>
      <c r="P140">
        <v>1</v>
      </c>
    </row>
    <row r="141" spans="2:16">
      <c r="B141" s="1">
        <v>128</v>
      </c>
      <c r="C141" s="1">
        <v>2</v>
      </c>
      <c r="D141" s="1" t="s">
        <v>83</v>
      </c>
      <c r="E141" s="1" t="s">
        <v>218</v>
      </c>
      <c r="F141" s="1">
        <v>20</v>
      </c>
      <c r="G141" s="1">
        <v>1</v>
      </c>
      <c r="H141" s="1" t="str">
        <f t="shared" si="11"/>
        <v>[[3,2]]</v>
      </c>
      <c r="I141" s="1" t="str">
        <f>"暴击+"&amp;P141&amp;"%"</f>
        <v>暴击+2%</v>
      </c>
      <c r="N141">
        <v>3</v>
      </c>
      <c r="O141" t="str">
        <f t="shared" si="10"/>
        <v>暴击率</v>
      </c>
      <c r="P141">
        <v>2</v>
      </c>
    </row>
    <row r="142" spans="2:16">
      <c r="B142" s="1">
        <v>128</v>
      </c>
      <c r="C142" s="1">
        <v>3</v>
      </c>
      <c r="D142" s="1" t="s">
        <v>83</v>
      </c>
      <c r="E142" s="1" t="s">
        <v>218</v>
      </c>
      <c r="F142" s="1">
        <v>30</v>
      </c>
      <c r="G142" s="1">
        <v>1</v>
      </c>
      <c r="H142" s="1" t="str">
        <f t="shared" si="11"/>
        <v>[[3,3]]</v>
      </c>
      <c r="I142" s="1" t="str">
        <f>"暴击+"&amp;P142&amp;"%"</f>
        <v>暴击+3%</v>
      </c>
      <c r="N142">
        <v>3</v>
      </c>
      <c r="O142" t="str">
        <f t="shared" si="10"/>
        <v>暴击率</v>
      </c>
      <c r="P142">
        <v>3</v>
      </c>
    </row>
    <row r="143" spans="2:16">
      <c r="B143" s="1">
        <v>128</v>
      </c>
      <c r="C143" s="1">
        <v>4</v>
      </c>
      <c r="D143" s="1" t="s">
        <v>83</v>
      </c>
      <c r="E143" s="1" t="s">
        <v>218</v>
      </c>
      <c r="F143" s="1">
        <v>40</v>
      </c>
      <c r="G143" s="1">
        <v>1</v>
      </c>
      <c r="H143" s="1" t="str">
        <f t="shared" si="11"/>
        <v>[[3,4]]</v>
      </c>
      <c r="I143" s="1" t="str">
        <f>"暴击+"&amp;P143&amp;"%"</f>
        <v>暴击+4%</v>
      </c>
      <c r="N143">
        <v>3</v>
      </c>
      <c r="O143" t="str">
        <f t="shared" si="10"/>
        <v>暴击率</v>
      </c>
      <c r="P143">
        <v>4</v>
      </c>
    </row>
    <row r="144" spans="2:16">
      <c r="B144" s="1">
        <v>128</v>
      </c>
      <c r="C144" s="1">
        <v>5</v>
      </c>
      <c r="D144" s="1" t="s">
        <v>83</v>
      </c>
      <c r="E144" s="1" t="s">
        <v>218</v>
      </c>
      <c r="F144" s="1">
        <v>50</v>
      </c>
      <c r="G144" s="1">
        <v>1</v>
      </c>
      <c r="H144" s="1" t="str">
        <f t="shared" si="11"/>
        <v>[[3,5]]</v>
      </c>
      <c r="I144" s="1" t="str">
        <f>"暴击+"&amp;P144&amp;"%"</f>
        <v>暴击+5%</v>
      </c>
      <c r="N144">
        <v>3</v>
      </c>
      <c r="O144" t="str">
        <f t="shared" si="10"/>
        <v>暴击率</v>
      </c>
      <c r="P144">
        <v>5</v>
      </c>
    </row>
    <row r="145" spans="2:16">
      <c r="B145" s="1">
        <v>129</v>
      </c>
      <c r="C145" s="1">
        <v>1</v>
      </c>
      <c r="D145" s="1" t="s">
        <v>84</v>
      </c>
      <c r="E145" s="1" t="s">
        <v>219</v>
      </c>
      <c r="F145" s="1">
        <v>10</v>
      </c>
      <c r="G145" s="1">
        <v>1</v>
      </c>
      <c r="H145" s="1" t="str">
        <f t="shared" si="11"/>
        <v>[[2,15]]</v>
      </c>
      <c r="I145" s="1" t="str">
        <f>"攻击+"&amp;P145&amp;"%"</f>
        <v>攻击+15%</v>
      </c>
      <c r="N145">
        <v>2</v>
      </c>
      <c r="O145" t="str">
        <f t="shared" si="10"/>
        <v>攻击百分比</v>
      </c>
      <c r="P145">
        <v>15</v>
      </c>
    </row>
    <row r="146" spans="2:16">
      <c r="B146" s="1">
        <v>129</v>
      </c>
      <c r="C146" s="1">
        <v>2</v>
      </c>
      <c r="D146" s="1" t="s">
        <v>84</v>
      </c>
      <c r="E146" s="1" t="s">
        <v>219</v>
      </c>
      <c r="F146" s="1">
        <v>20</v>
      </c>
      <c r="G146" s="1">
        <v>1</v>
      </c>
      <c r="H146" s="1" t="str">
        <f t="shared" si="11"/>
        <v>[[2,30]]</v>
      </c>
      <c r="I146" s="1" t="str">
        <f>"攻击+"&amp;P146&amp;"%"</f>
        <v>攻击+30%</v>
      </c>
      <c r="N146">
        <v>2</v>
      </c>
      <c r="O146" t="str">
        <f t="shared" si="10"/>
        <v>攻击百分比</v>
      </c>
      <c r="P146">
        <v>30</v>
      </c>
    </row>
    <row r="147" spans="2:16">
      <c r="B147" s="1">
        <v>129</v>
      </c>
      <c r="C147" s="1">
        <v>3</v>
      </c>
      <c r="D147" s="1" t="s">
        <v>84</v>
      </c>
      <c r="E147" s="1" t="s">
        <v>219</v>
      </c>
      <c r="F147" s="1">
        <v>30</v>
      </c>
      <c r="G147" s="1">
        <v>1</v>
      </c>
      <c r="H147" s="1" t="str">
        <f t="shared" si="11"/>
        <v>[[2,45]]</v>
      </c>
      <c r="I147" s="1" t="str">
        <f>"攻击+"&amp;P147&amp;"%"</f>
        <v>攻击+45%</v>
      </c>
      <c r="N147">
        <v>2</v>
      </c>
      <c r="O147" t="str">
        <f t="shared" si="10"/>
        <v>攻击百分比</v>
      </c>
      <c r="P147">
        <v>45</v>
      </c>
    </row>
    <row r="148" spans="2:16">
      <c r="B148" s="1">
        <v>129</v>
      </c>
      <c r="C148" s="1">
        <v>4</v>
      </c>
      <c r="D148" s="1" t="s">
        <v>84</v>
      </c>
      <c r="E148" s="1" t="s">
        <v>219</v>
      </c>
      <c r="F148" s="1">
        <v>40</v>
      </c>
      <c r="G148" s="1">
        <v>1</v>
      </c>
      <c r="H148" s="1" t="str">
        <f t="shared" si="11"/>
        <v>[[2,60]]</v>
      </c>
      <c r="I148" s="1" t="str">
        <f>"攻击+"&amp;P148&amp;"%"</f>
        <v>攻击+60%</v>
      </c>
      <c r="N148">
        <v>2</v>
      </c>
      <c r="O148" t="str">
        <f t="shared" si="10"/>
        <v>攻击百分比</v>
      </c>
      <c r="P148">
        <v>60</v>
      </c>
    </row>
    <row r="149" spans="2:16">
      <c r="B149" s="1">
        <v>129</v>
      </c>
      <c r="C149" s="1">
        <v>5</v>
      </c>
      <c r="D149" s="1" t="s">
        <v>84</v>
      </c>
      <c r="E149" s="1" t="s">
        <v>219</v>
      </c>
      <c r="F149" s="1">
        <v>50</v>
      </c>
      <c r="G149" s="1">
        <v>1</v>
      </c>
      <c r="H149" s="1" t="str">
        <f t="shared" si="11"/>
        <v>[[2,75]]</v>
      </c>
      <c r="I149" s="1" t="str">
        <f>"攻击+"&amp;P149&amp;"%"</f>
        <v>攻击+75%</v>
      </c>
      <c r="N149">
        <v>2</v>
      </c>
      <c r="O149" t="str">
        <f t="shared" si="10"/>
        <v>攻击百分比</v>
      </c>
      <c r="P149">
        <v>75</v>
      </c>
    </row>
    <row r="150" spans="2:16">
      <c r="B150" s="1">
        <v>130</v>
      </c>
      <c r="C150" s="1">
        <v>1</v>
      </c>
      <c r="D150" s="1" t="s">
        <v>85</v>
      </c>
      <c r="E150" s="1" t="s">
        <v>220</v>
      </c>
      <c r="F150" s="1">
        <v>10</v>
      </c>
      <c r="G150" s="1">
        <v>1</v>
      </c>
      <c r="H150" s="1" t="str">
        <f t="shared" si="11"/>
        <v>[[4,5]]</v>
      </c>
      <c r="I150" s="1" t="str">
        <f>"攻速+"&amp;P150&amp;"%"</f>
        <v>攻速+5%</v>
      </c>
      <c r="N150">
        <v>4</v>
      </c>
      <c r="O150" t="str">
        <f t="shared" si="10"/>
        <v>攻速</v>
      </c>
      <c r="P150">
        <v>5</v>
      </c>
    </row>
    <row r="151" spans="2:16">
      <c r="B151" s="1">
        <v>130</v>
      </c>
      <c r="C151" s="1">
        <v>2</v>
      </c>
      <c r="D151" s="1" t="s">
        <v>85</v>
      </c>
      <c r="E151" s="1" t="s">
        <v>220</v>
      </c>
      <c r="F151" s="1">
        <v>20</v>
      </c>
      <c r="G151" s="1">
        <v>1</v>
      </c>
      <c r="H151" s="1" t="str">
        <f t="shared" si="11"/>
        <v>[[4,10]]</v>
      </c>
      <c r="I151" s="1" t="str">
        <f>"攻速+"&amp;P151&amp;"%"</f>
        <v>攻速+10%</v>
      </c>
      <c r="N151">
        <v>4</v>
      </c>
      <c r="O151" t="str">
        <f t="shared" si="10"/>
        <v>攻速</v>
      </c>
      <c r="P151">
        <v>10</v>
      </c>
    </row>
    <row r="152" spans="2:16">
      <c r="B152" s="1">
        <v>130</v>
      </c>
      <c r="C152" s="1">
        <v>3</v>
      </c>
      <c r="D152" s="1" t="s">
        <v>85</v>
      </c>
      <c r="E152" s="1" t="s">
        <v>220</v>
      </c>
      <c r="F152" s="1">
        <v>30</v>
      </c>
      <c r="G152" s="1">
        <v>1</v>
      </c>
      <c r="H152" s="1" t="str">
        <f t="shared" si="11"/>
        <v>[[4,15]]</v>
      </c>
      <c r="I152" s="1" t="str">
        <f>"攻速+"&amp;P152&amp;"%"</f>
        <v>攻速+15%</v>
      </c>
      <c r="N152">
        <v>4</v>
      </c>
      <c r="O152" t="str">
        <f t="shared" si="10"/>
        <v>攻速</v>
      </c>
      <c r="P152">
        <v>15</v>
      </c>
    </row>
    <row r="153" spans="2:16">
      <c r="B153" s="1">
        <v>130</v>
      </c>
      <c r="C153" s="1">
        <v>4</v>
      </c>
      <c r="D153" s="1" t="s">
        <v>85</v>
      </c>
      <c r="E153" s="1" t="s">
        <v>220</v>
      </c>
      <c r="F153" s="1">
        <v>40</v>
      </c>
      <c r="G153" s="1">
        <v>1</v>
      </c>
      <c r="H153" s="1" t="str">
        <f t="shared" si="11"/>
        <v>[[4,20]]</v>
      </c>
      <c r="I153" s="1" t="str">
        <f>"攻速+"&amp;P153&amp;"%"</f>
        <v>攻速+20%</v>
      </c>
      <c r="N153">
        <v>4</v>
      </c>
      <c r="O153" t="str">
        <f t="shared" si="10"/>
        <v>攻速</v>
      </c>
      <c r="P153">
        <v>20</v>
      </c>
    </row>
    <row r="154" spans="2:16">
      <c r="B154" s="1">
        <v>130</v>
      </c>
      <c r="C154" s="1">
        <v>5</v>
      </c>
      <c r="D154" s="1" t="s">
        <v>85</v>
      </c>
      <c r="E154" s="1" t="s">
        <v>220</v>
      </c>
      <c r="F154" s="1">
        <v>50</v>
      </c>
      <c r="G154" s="1">
        <v>1</v>
      </c>
      <c r="H154" s="1" t="str">
        <f t="shared" si="11"/>
        <v>[[4,25]]</v>
      </c>
      <c r="I154" s="1" t="str">
        <f>"攻速+"&amp;P154&amp;"%"</f>
        <v>攻速+25%</v>
      </c>
      <c r="N154">
        <v>4</v>
      </c>
      <c r="O154" t="str">
        <f t="shared" si="10"/>
        <v>攻速</v>
      </c>
      <c r="P154">
        <v>25</v>
      </c>
    </row>
    <row r="155" spans="2:16">
      <c r="B155" s="1">
        <v>131</v>
      </c>
      <c r="C155" s="1">
        <v>1</v>
      </c>
      <c r="D155" s="1" t="s">
        <v>87</v>
      </c>
      <c r="E155" s="1" t="s">
        <v>221</v>
      </c>
      <c r="F155" s="1">
        <v>10</v>
      </c>
      <c r="G155" s="1">
        <v>1</v>
      </c>
      <c r="H155" s="1" t="str">
        <f t="shared" si="11"/>
        <v>[[1,500000]]</v>
      </c>
      <c r="I155" s="1" t="str">
        <f>"攻击+"&amp;P155</f>
        <v>攻击+500000</v>
      </c>
      <c r="N155">
        <v>1</v>
      </c>
      <c r="O155" t="str">
        <f t="shared" si="10"/>
        <v>攻击点数</v>
      </c>
      <c r="P155">
        <v>500000</v>
      </c>
    </row>
    <row r="156" spans="2:16">
      <c r="B156" s="1">
        <v>131</v>
      </c>
      <c r="C156" s="1">
        <v>2</v>
      </c>
      <c r="D156" s="1" t="s">
        <v>87</v>
      </c>
      <c r="E156" s="1" t="s">
        <v>221</v>
      </c>
      <c r="F156" s="1">
        <v>10</v>
      </c>
      <c r="G156" s="1">
        <v>1</v>
      </c>
      <c r="H156" s="1" t="str">
        <f t="shared" si="11"/>
        <v>[[1,1000000]]</v>
      </c>
      <c r="I156" s="1" t="str">
        <f>"攻击+"&amp;P156</f>
        <v>攻击+1000000</v>
      </c>
      <c r="N156">
        <v>1</v>
      </c>
      <c r="O156" t="str">
        <f t="shared" si="10"/>
        <v>攻击点数</v>
      </c>
      <c r="P156">
        <v>1000000</v>
      </c>
    </row>
    <row r="157" spans="2:16">
      <c r="B157" s="1">
        <v>131</v>
      </c>
      <c r="C157" s="1">
        <v>3</v>
      </c>
      <c r="D157" s="1" t="s">
        <v>87</v>
      </c>
      <c r="E157" s="1" t="s">
        <v>221</v>
      </c>
      <c r="F157" s="1">
        <v>10</v>
      </c>
      <c r="G157" s="1">
        <v>1</v>
      </c>
      <c r="H157" s="1" t="str">
        <f t="shared" si="11"/>
        <v>[[1,1500000]]</v>
      </c>
      <c r="I157" s="1" t="str">
        <f>"攻击+"&amp;P157</f>
        <v>攻击+1500000</v>
      </c>
      <c r="N157">
        <v>1</v>
      </c>
      <c r="O157" t="str">
        <f t="shared" si="10"/>
        <v>攻击点数</v>
      </c>
      <c r="P157">
        <v>1500000</v>
      </c>
    </row>
    <row r="158" spans="2:16">
      <c r="B158" s="1">
        <v>131</v>
      </c>
      <c r="C158" s="1">
        <v>4</v>
      </c>
      <c r="D158" s="1" t="s">
        <v>87</v>
      </c>
      <c r="E158" s="1" t="s">
        <v>221</v>
      </c>
      <c r="F158" s="1">
        <v>10</v>
      </c>
      <c r="G158" s="1">
        <v>1</v>
      </c>
      <c r="H158" s="1" t="str">
        <f t="shared" si="11"/>
        <v>[[1,2000000]]</v>
      </c>
      <c r="I158" s="1" t="str">
        <f>"攻击+"&amp;P158</f>
        <v>攻击+2000000</v>
      </c>
      <c r="N158">
        <v>1</v>
      </c>
      <c r="O158" t="str">
        <f t="shared" si="10"/>
        <v>攻击点数</v>
      </c>
      <c r="P158">
        <v>2000000</v>
      </c>
    </row>
    <row r="159" spans="2:16">
      <c r="B159" s="1">
        <v>131</v>
      </c>
      <c r="C159" s="1">
        <v>5</v>
      </c>
      <c r="D159" s="1" t="s">
        <v>87</v>
      </c>
      <c r="E159" s="1" t="s">
        <v>221</v>
      </c>
      <c r="F159" s="1">
        <v>10</v>
      </c>
      <c r="G159" s="1">
        <v>1</v>
      </c>
      <c r="H159" s="1" t="str">
        <f t="shared" si="11"/>
        <v>[[1,2500000]]</v>
      </c>
      <c r="I159" s="1" t="str">
        <f>"攻击+"&amp;P159</f>
        <v>攻击+2500000</v>
      </c>
      <c r="N159">
        <v>1</v>
      </c>
      <c r="O159" t="str">
        <f t="shared" si="10"/>
        <v>攻击点数</v>
      </c>
      <c r="P159">
        <v>2500000</v>
      </c>
    </row>
    <row r="160" spans="2:16">
      <c r="B160" s="1">
        <v>132</v>
      </c>
      <c r="C160" s="1">
        <v>1</v>
      </c>
      <c r="D160" s="1" t="s">
        <v>89</v>
      </c>
      <c r="E160" s="1" t="s">
        <v>222</v>
      </c>
      <c r="F160" s="1">
        <v>10</v>
      </c>
      <c r="G160" s="1">
        <v>1</v>
      </c>
      <c r="H160" s="1" t="str">
        <f t="shared" si="11"/>
        <v>[[4,5]]</v>
      </c>
      <c r="I160" s="1" t="str">
        <f>"攻速+"&amp;P160&amp;"%"</f>
        <v>攻速+5%</v>
      </c>
      <c r="N160">
        <v>4</v>
      </c>
      <c r="O160" t="str">
        <f t="shared" si="10"/>
        <v>攻速</v>
      </c>
      <c r="P160">
        <v>5</v>
      </c>
    </row>
    <row r="161" spans="2:16">
      <c r="B161" s="1">
        <v>132</v>
      </c>
      <c r="C161" s="1">
        <v>2</v>
      </c>
      <c r="D161" s="1" t="s">
        <v>89</v>
      </c>
      <c r="E161" s="1" t="s">
        <v>222</v>
      </c>
      <c r="F161" s="1">
        <v>20</v>
      </c>
      <c r="G161" s="1">
        <v>1</v>
      </c>
      <c r="H161" s="1" t="str">
        <f t="shared" si="11"/>
        <v>[[4,10]]</v>
      </c>
      <c r="I161" s="1" t="str">
        <f>"攻速+"&amp;P161&amp;"%"</f>
        <v>攻速+10%</v>
      </c>
      <c r="N161">
        <v>4</v>
      </c>
      <c r="O161" t="str">
        <f t="shared" si="10"/>
        <v>攻速</v>
      </c>
      <c r="P161">
        <v>10</v>
      </c>
    </row>
    <row r="162" spans="2:16">
      <c r="B162" s="1">
        <v>132</v>
      </c>
      <c r="C162" s="1">
        <v>3</v>
      </c>
      <c r="D162" s="1" t="s">
        <v>89</v>
      </c>
      <c r="E162" s="1" t="s">
        <v>222</v>
      </c>
      <c r="F162" s="1">
        <v>30</v>
      </c>
      <c r="G162" s="1">
        <v>1</v>
      </c>
      <c r="H162" s="1" t="str">
        <f t="shared" si="11"/>
        <v>[[4,15]]</v>
      </c>
      <c r="I162" s="1" t="str">
        <f>"攻速+"&amp;P162&amp;"%"</f>
        <v>攻速+15%</v>
      </c>
      <c r="N162">
        <v>4</v>
      </c>
      <c r="O162" t="str">
        <f t="shared" si="10"/>
        <v>攻速</v>
      </c>
      <c r="P162">
        <v>15</v>
      </c>
    </row>
    <row r="163" spans="2:16">
      <c r="B163" s="1">
        <v>132</v>
      </c>
      <c r="C163" s="1">
        <v>4</v>
      </c>
      <c r="D163" s="1" t="s">
        <v>89</v>
      </c>
      <c r="E163" s="1" t="s">
        <v>222</v>
      </c>
      <c r="F163" s="1">
        <v>40</v>
      </c>
      <c r="G163" s="1">
        <v>1</v>
      </c>
      <c r="H163" s="1" t="str">
        <f t="shared" si="11"/>
        <v>[[4,20]]</v>
      </c>
      <c r="I163" s="1" t="str">
        <f>"攻速+"&amp;P163&amp;"%"</f>
        <v>攻速+20%</v>
      </c>
      <c r="N163">
        <v>4</v>
      </c>
      <c r="O163" t="str">
        <f t="shared" si="10"/>
        <v>攻速</v>
      </c>
      <c r="P163">
        <v>20</v>
      </c>
    </row>
    <row r="164" spans="2:16">
      <c r="B164" s="1">
        <v>132</v>
      </c>
      <c r="C164" s="1">
        <v>5</v>
      </c>
      <c r="D164" s="1" t="s">
        <v>89</v>
      </c>
      <c r="E164" s="1" t="s">
        <v>222</v>
      </c>
      <c r="F164" s="1">
        <v>50</v>
      </c>
      <c r="G164" s="1">
        <v>1</v>
      </c>
      <c r="H164" s="1" t="str">
        <f t="shared" si="11"/>
        <v>[[4,25]]</v>
      </c>
      <c r="I164" s="1" t="str">
        <f>"攻速+"&amp;P164&amp;"%"</f>
        <v>攻速+25%</v>
      </c>
      <c r="N164">
        <v>4</v>
      </c>
      <c r="O164" t="str">
        <f t="shared" si="10"/>
        <v>攻速</v>
      </c>
      <c r="P164">
        <v>25</v>
      </c>
    </row>
    <row r="165" spans="2:16">
      <c r="B165" s="1">
        <v>133</v>
      </c>
      <c r="C165" s="1">
        <v>1</v>
      </c>
      <c r="D165" s="1" t="s">
        <v>91</v>
      </c>
      <c r="E165" s="1" t="s">
        <v>223</v>
      </c>
      <c r="F165" s="1">
        <v>10</v>
      </c>
      <c r="G165" s="1">
        <v>1</v>
      </c>
      <c r="H165" s="1" t="str">
        <f t="shared" si="11"/>
        <v>[[2,5]]</v>
      </c>
      <c r="I165" s="1" t="str">
        <f>"攻击+"&amp;P165&amp;"%"</f>
        <v>攻击+5%</v>
      </c>
      <c r="N165">
        <v>2</v>
      </c>
      <c r="O165" t="str">
        <f t="shared" ref="O165:O196" si="12">VLOOKUP(N165,$K:$L,2,FALSE)</f>
        <v>攻击百分比</v>
      </c>
      <c r="P165">
        <v>5</v>
      </c>
    </row>
    <row r="166" spans="2:16">
      <c r="B166" s="1">
        <v>133</v>
      </c>
      <c r="C166" s="1">
        <v>2</v>
      </c>
      <c r="D166" s="1" t="s">
        <v>91</v>
      </c>
      <c r="E166" s="1" t="s">
        <v>223</v>
      </c>
      <c r="F166" s="1">
        <v>20</v>
      </c>
      <c r="G166" s="1">
        <v>1</v>
      </c>
      <c r="H166" s="1" t="str">
        <f t="shared" si="11"/>
        <v>[[2,10]]</v>
      </c>
      <c r="I166" s="1" t="str">
        <f>"攻击+"&amp;P166&amp;"%"</f>
        <v>攻击+10%</v>
      </c>
      <c r="N166">
        <v>2</v>
      </c>
      <c r="O166" t="str">
        <f t="shared" si="12"/>
        <v>攻击百分比</v>
      </c>
      <c r="P166">
        <v>10</v>
      </c>
    </row>
    <row r="167" spans="2:16">
      <c r="B167" s="1">
        <v>133</v>
      </c>
      <c r="C167" s="1">
        <v>3</v>
      </c>
      <c r="D167" s="1" t="s">
        <v>91</v>
      </c>
      <c r="E167" s="1" t="s">
        <v>223</v>
      </c>
      <c r="F167" s="1">
        <v>30</v>
      </c>
      <c r="G167" s="1">
        <v>1</v>
      </c>
      <c r="H167" s="1" t="str">
        <f t="shared" si="11"/>
        <v>[[2,15]]</v>
      </c>
      <c r="I167" s="1" t="str">
        <f>"攻击+"&amp;P167&amp;"%"</f>
        <v>攻击+15%</v>
      </c>
      <c r="N167">
        <v>2</v>
      </c>
      <c r="O167" t="str">
        <f t="shared" si="12"/>
        <v>攻击百分比</v>
      </c>
      <c r="P167">
        <v>15</v>
      </c>
    </row>
    <row r="168" spans="2:16">
      <c r="B168" s="1">
        <v>133</v>
      </c>
      <c r="C168" s="1">
        <v>4</v>
      </c>
      <c r="D168" s="1" t="s">
        <v>91</v>
      </c>
      <c r="E168" s="1" t="s">
        <v>223</v>
      </c>
      <c r="F168" s="1">
        <v>40</v>
      </c>
      <c r="G168" s="1">
        <v>1</v>
      </c>
      <c r="H168" s="1" t="str">
        <f t="shared" si="11"/>
        <v>[[2,20]]</v>
      </c>
      <c r="I168" s="1" t="str">
        <f>"攻击+"&amp;P168&amp;"%"</f>
        <v>攻击+20%</v>
      </c>
      <c r="N168">
        <v>2</v>
      </c>
      <c r="O168" t="str">
        <f t="shared" si="12"/>
        <v>攻击百分比</v>
      </c>
      <c r="P168">
        <v>20</v>
      </c>
    </row>
    <row r="169" spans="2:16">
      <c r="B169" s="1">
        <v>133</v>
      </c>
      <c r="C169" s="1">
        <v>5</v>
      </c>
      <c r="D169" s="1" t="s">
        <v>91</v>
      </c>
      <c r="E169" s="1" t="s">
        <v>223</v>
      </c>
      <c r="F169" s="1">
        <v>50</v>
      </c>
      <c r="G169" s="1">
        <v>1</v>
      </c>
      <c r="H169" s="1" t="str">
        <f t="shared" si="11"/>
        <v>[[2,25]]</v>
      </c>
      <c r="I169" s="1" t="str">
        <f>"攻击+"&amp;P169&amp;"%"</f>
        <v>攻击+25%</v>
      </c>
      <c r="N169">
        <v>2</v>
      </c>
      <c r="O169" t="str">
        <f t="shared" si="12"/>
        <v>攻击百分比</v>
      </c>
      <c r="P169">
        <v>25</v>
      </c>
    </row>
    <row r="170" spans="2:16">
      <c r="B170" s="1">
        <v>134</v>
      </c>
      <c r="C170" s="1">
        <v>1</v>
      </c>
      <c r="D170" s="1" t="s">
        <v>92</v>
      </c>
      <c r="E170" s="1" t="s">
        <v>224</v>
      </c>
      <c r="F170" s="1">
        <v>10</v>
      </c>
      <c r="G170" s="1">
        <v>1</v>
      </c>
      <c r="H170" s="1" t="str">
        <f t="shared" ref="H170:H199" si="13">"[["&amp;N170&amp;","&amp;P170&amp;"]]"</f>
        <v>[[3,1]]</v>
      </c>
      <c r="I170" s="1" t="str">
        <f t="shared" ref="I170:I174" si="14">"暴击+"&amp;P170&amp;"%"</f>
        <v>暴击+1%</v>
      </c>
      <c r="N170">
        <v>3</v>
      </c>
      <c r="O170" t="str">
        <f t="shared" si="12"/>
        <v>暴击率</v>
      </c>
      <c r="P170">
        <v>1</v>
      </c>
    </row>
    <row r="171" spans="2:16">
      <c r="B171" s="1">
        <v>134</v>
      </c>
      <c r="C171" s="1">
        <v>2</v>
      </c>
      <c r="D171" s="1" t="s">
        <v>92</v>
      </c>
      <c r="E171" s="1" t="s">
        <v>224</v>
      </c>
      <c r="F171" s="1">
        <v>20</v>
      </c>
      <c r="G171" s="1">
        <v>1</v>
      </c>
      <c r="H171" s="1" t="str">
        <f t="shared" si="13"/>
        <v>[[3,2]]</v>
      </c>
      <c r="I171" s="1" t="str">
        <f t="shared" si="14"/>
        <v>暴击+2%</v>
      </c>
      <c r="N171">
        <v>3</v>
      </c>
      <c r="O171" t="str">
        <f t="shared" si="12"/>
        <v>暴击率</v>
      </c>
      <c r="P171">
        <v>2</v>
      </c>
    </row>
    <row r="172" spans="2:16">
      <c r="B172" s="1">
        <v>134</v>
      </c>
      <c r="C172" s="1">
        <v>3</v>
      </c>
      <c r="D172" s="1" t="s">
        <v>92</v>
      </c>
      <c r="E172" s="1" t="s">
        <v>224</v>
      </c>
      <c r="F172" s="1">
        <v>30</v>
      </c>
      <c r="G172" s="1">
        <v>1</v>
      </c>
      <c r="H172" s="1" t="str">
        <f t="shared" si="13"/>
        <v>[[3,3]]</v>
      </c>
      <c r="I172" s="1" t="str">
        <f t="shared" si="14"/>
        <v>暴击+3%</v>
      </c>
      <c r="N172">
        <v>3</v>
      </c>
      <c r="O172" t="str">
        <f t="shared" si="12"/>
        <v>暴击率</v>
      </c>
      <c r="P172">
        <v>3</v>
      </c>
    </row>
    <row r="173" spans="2:16">
      <c r="B173" s="1">
        <v>134</v>
      </c>
      <c r="C173" s="1">
        <v>4</v>
      </c>
      <c r="D173" s="1" t="s">
        <v>92</v>
      </c>
      <c r="E173" s="1" t="s">
        <v>224</v>
      </c>
      <c r="F173" s="1">
        <v>40</v>
      </c>
      <c r="G173" s="1">
        <v>1</v>
      </c>
      <c r="H173" s="1" t="str">
        <f t="shared" si="13"/>
        <v>[[3,4]]</v>
      </c>
      <c r="I173" s="1" t="str">
        <f t="shared" si="14"/>
        <v>暴击+4%</v>
      </c>
      <c r="N173">
        <v>3</v>
      </c>
      <c r="O173" t="str">
        <f t="shared" si="12"/>
        <v>暴击率</v>
      </c>
      <c r="P173">
        <v>4</v>
      </c>
    </row>
    <row r="174" spans="2:16">
      <c r="B174" s="1">
        <v>134</v>
      </c>
      <c r="C174" s="1">
        <v>5</v>
      </c>
      <c r="D174" s="1" t="s">
        <v>92</v>
      </c>
      <c r="E174" s="1" t="s">
        <v>224</v>
      </c>
      <c r="F174" s="1">
        <v>50</v>
      </c>
      <c r="G174" s="1">
        <v>1</v>
      </c>
      <c r="H174" s="1" t="str">
        <f t="shared" si="13"/>
        <v>[[3,5]]</v>
      </c>
      <c r="I174" s="1" t="str">
        <f t="shared" si="14"/>
        <v>暴击+5%</v>
      </c>
      <c r="N174">
        <v>3</v>
      </c>
      <c r="O174" t="str">
        <f t="shared" si="12"/>
        <v>暴击率</v>
      </c>
      <c r="P174">
        <v>5</v>
      </c>
    </row>
    <row r="175" spans="2:16">
      <c r="B175" s="1">
        <v>135</v>
      </c>
      <c r="C175" s="1">
        <v>1</v>
      </c>
      <c r="D175" s="1" t="s">
        <v>93</v>
      </c>
      <c r="E175" s="1" t="s">
        <v>225</v>
      </c>
      <c r="F175" s="1">
        <v>10</v>
      </c>
      <c r="G175" s="1">
        <v>1</v>
      </c>
      <c r="H175" s="1" t="str">
        <f t="shared" si="13"/>
        <v>[[1,1000000]]</v>
      </c>
      <c r="I175" s="1" t="str">
        <f t="shared" ref="I175:I179" si="15">"攻击+"&amp;P175</f>
        <v>攻击+1000000</v>
      </c>
      <c r="N175">
        <v>1</v>
      </c>
      <c r="O175" t="str">
        <f t="shared" si="12"/>
        <v>攻击点数</v>
      </c>
      <c r="P175">
        <v>1000000</v>
      </c>
    </row>
    <row r="176" spans="2:16">
      <c r="B176" s="1">
        <v>135</v>
      </c>
      <c r="C176" s="1">
        <v>2</v>
      </c>
      <c r="D176" s="1" t="s">
        <v>93</v>
      </c>
      <c r="E176" s="1" t="s">
        <v>225</v>
      </c>
      <c r="F176" s="1">
        <v>10</v>
      </c>
      <c r="G176" s="1">
        <v>1</v>
      </c>
      <c r="H176" s="1" t="str">
        <f t="shared" si="13"/>
        <v>[[1,2000000]]</v>
      </c>
      <c r="I176" s="1" t="str">
        <f t="shared" si="15"/>
        <v>攻击+2000000</v>
      </c>
      <c r="N176">
        <v>1</v>
      </c>
      <c r="O176" t="str">
        <f t="shared" si="12"/>
        <v>攻击点数</v>
      </c>
      <c r="P176">
        <v>2000000</v>
      </c>
    </row>
    <row r="177" spans="2:16">
      <c r="B177" s="1">
        <v>135</v>
      </c>
      <c r="C177" s="1">
        <v>3</v>
      </c>
      <c r="D177" s="1" t="s">
        <v>93</v>
      </c>
      <c r="E177" s="1" t="s">
        <v>225</v>
      </c>
      <c r="F177" s="1">
        <v>10</v>
      </c>
      <c r="G177" s="1">
        <v>1</v>
      </c>
      <c r="H177" s="1" t="str">
        <f t="shared" si="13"/>
        <v>[[1,3000000]]</v>
      </c>
      <c r="I177" s="1" t="str">
        <f t="shared" si="15"/>
        <v>攻击+3000000</v>
      </c>
      <c r="N177">
        <v>1</v>
      </c>
      <c r="O177" t="str">
        <f t="shared" si="12"/>
        <v>攻击点数</v>
      </c>
      <c r="P177">
        <v>3000000</v>
      </c>
    </row>
    <row r="178" spans="2:16">
      <c r="B178" s="1">
        <v>135</v>
      </c>
      <c r="C178" s="1">
        <v>4</v>
      </c>
      <c r="D178" s="1" t="s">
        <v>93</v>
      </c>
      <c r="E178" s="1" t="s">
        <v>225</v>
      </c>
      <c r="F178" s="1">
        <v>10</v>
      </c>
      <c r="G178" s="1">
        <v>1</v>
      </c>
      <c r="H178" s="1" t="str">
        <f t="shared" si="13"/>
        <v>[[1,4000000]]</v>
      </c>
      <c r="I178" s="1" t="str">
        <f t="shared" si="15"/>
        <v>攻击+4000000</v>
      </c>
      <c r="N178">
        <v>1</v>
      </c>
      <c r="O178" t="str">
        <f t="shared" si="12"/>
        <v>攻击点数</v>
      </c>
      <c r="P178">
        <v>4000000</v>
      </c>
    </row>
    <row r="179" spans="2:16">
      <c r="B179" s="1">
        <v>135</v>
      </c>
      <c r="C179" s="1">
        <v>5</v>
      </c>
      <c r="D179" s="1" t="s">
        <v>93</v>
      </c>
      <c r="E179" s="1" t="s">
        <v>225</v>
      </c>
      <c r="F179" s="1">
        <v>10</v>
      </c>
      <c r="G179" s="1">
        <v>1</v>
      </c>
      <c r="H179" s="1" t="str">
        <f t="shared" si="13"/>
        <v>[[1,5000000]]</v>
      </c>
      <c r="I179" s="1" t="str">
        <f t="shared" si="15"/>
        <v>攻击+5000000</v>
      </c>
      <c r="N179">
        <v>1</v>
      </c>
      <c r="O179" t="str">
        <f t="shared" si="12"/>
        <v>攻击点数</v>
      </c>
      <c r="P179">
        <v>5000000</v>
      </c>
    </row>
    <row r="180" spans="2:16">
      <c r="B180" s="1">
        <v>136</v>
      </c>
      <c r="C180" s="1">
        <v>1</v>
      </c>
      <c r="D180" s="1" t="s">
        <v>96</v>
      </c>
      <c r="E180" s="1" t="s">
        <v>226</v>
      </c>
      <c r="F180" s="1">
        <v>10</v>
      </c>
      <c r="G180" s="1">
        <v>1</v>
      </c>
      <c r="H180" s="1" t="str">
        <f t="shared" si="13"/>
        <v>[[2,15]]</v>
      </c>
      <c r="I180" s="1" t="str">
        <f t="shared" ref="I180:I184" si="16">"攻击+"&amp;P180&amp;"%"</f>
        <v>攻击+15%</v>
      </c>
      <c r="N180">
        <v>2</v>
      </c>
      <c r="O180" t="str">
        <f t="shared" si="12"/>
        <v>攻击百分比</v>
      </c>
      <c r="P180">
        <v>15</v>
      </c>
    </row>
    <row r="181" spans="2:16">
      <c r="B181" s="1">
        <v>136</v>
      </c>
      <c r="C181" s="1">
        <v>2</v>
      </c>
      <c r="D181" s="1" t="s">
        <v>96</v>
      </c>
      <c r="E181" s="1" t="s">
        <v>226</v>
      </c>
      <c r="F181" s="1">
        <v>20</v>
      </c>
      <c r="G181" s="1">
        <v>1</v>
      </c>
      <c r="H181" s="1" t="str">
        <f t="shared" si="13"/>
        <v>[[2,30]]</v>
      </c>
      <c r="I181" s="1" t="str">
        <f t="shared" si="16"/>
        <v>攻击+30%</v>
      </c>
      <c r="N181">
        <v>2</v>
      </c>
      <c r="O181" t="str">
        <f t="shared" si="12"/>
        <v>攻击百分比</v>
      </c>
      <c r="P181">
        <v>30</v>
      </c>
    </row>
    <row r="182" spans="2:16">
      <c r="B182" s="1">
        <v>136</v>
      </c>
      <c r="C182" s="1">
        <v>3</v>
      </c>
      <c r="D182" s="1" t="s">
        <v>96</v>
      </c>
      <c r="E182" s="1" t="s">
        <v>226</v>
      </c>
      <c r="F182" s="1">
        <v>30</v>
      </c>
      <c r="G182" s="1">
        <v>1</v>
      </c>
      <c r="H182" s="1" t="str">
        <f t="shared" si="13"/>
        <v>[[2,45]]</v>
      </c>
      <c r="I182" s="1" t="str">
        <f t="shared" si="16"/>
        <v>攻击+45%</v>
      </c>
      <c r="N182">
        <v>2</v>
      </c>
      <c r="O182" t="str">
        <f t="shared" si="12"/>
        <v>攻击百分比</v>
      </c>
      <c r="P182">
        <v>45</v>
      </c>
    </row>
    <row r="183" spans="2:16">
      <c r="B183" s="1">
        <v>136</v>
      </c>
      <c r="C183" s="1">
        <v>4</v>
      </c>
      <c r="D183" s="1" t="s">
        <v>96</v>
      </c>
      <c r="E183" s="1" t="s">
        <v>226</v>
      </c>
      <c r="F183" s="1">
        <v>40</v>
      </c>
      <c r="G183" s="1">
        <v>1</v>
      </c>
      <c r="H183" s="1" t="str">
        <f t="shared" si="13"/>
        <v>[[2,60]]</v>
      </c>
      <c r="I183" s="1" t="str">
        <f t="shared" si="16"/>
        <v>攻击+60%</v>
      </c>
      <c r="N183">
        <v>2</v>
      </c>
      <c r="O183" t="str">
        <f t="shared" si="12"/>
        <v>攻击百分比</v>
      </c>
      <c r="P183">
        <v>60</v>
      </c>
    </row>
    <row r="184" spans="2:16">
      <c r="B184" s="1">
        <v>136</v>
      </c>
      <c r="C184" s="1">
        <v>5</v>
      </c>
      <c r="D184" s="1" t="s">
        <v>96</v>
      </c>
      <c r="E184" s="1" t="s">
        <v>226</v>
      </c>
      <c r="F184" s="1">
        <v>50</v>
      </c>
      <c r="G184" s="1">
        <v>1</v>
      </c>
      <c r="H184" s="1" t="str">
        <f t="shared" si="13"/>
        <v>[[2,75]]</v>
      </c>
      <c r="I184" s="1" t="str">
        <f t="shared" si="16"/>
        <v>攻击+75%</v>
      </c>
      <c r="N184">
        <v>2</v>
      </c>
      <c r="O184" t="str">
        <f t="shared" si="12"/>
        <v>攻击百分比</v>
      </c>
      <c r="P184">
        <v>75</v>
      </c>
    </row>
    <row r="185" spans="2:16">
      <c r="B185" s="1">
        <v>137</v>
      </c>
      <c r="C185" s="1">
        <v>1</v>
      </c>
      <c r="D185" s="1" t="s">
        <v>97</v>
      </c>
      <c r="E185" s="1" t="s">
        <v>227</v>
      </c>
      <c r="F185" s="1">
        <v>10</v>
      </c>
      <c r="G185" s="1">
        <v>1</v>
      </c>
      <c r="H185" s="1" t="str">
        <f t="shared" si="13"/>
        <v>[[4,5]]</v>
      </c>
      <c r="I185" s="1" t="str">
        <f t="shared" ref="I185:I189" si="17">"攻速+"&amp;P185&amp;"%"</f>
        <v>攻速+5%</v>
      </c>
      <c r="N185">
        <v>4</v>
      </c>
      <c r="O185" t="str">
        <f t="shared" si="12"/>
        <v>攻速</v>
      </c>
      <c r="P185">
        <v>5</v>
      </c>
    </row>
    <row r="186" spans="2:16">
      <c r="B186" s="1">
        <v>137</v>
      </c>
      <c r="C186" s="1">
        <v>2</v>
      </c>
      <c r="D186" s="1" t="s">
        <v>97</v>
      </c>
      <c r="E186" s="1" t="s">
        <v>227</v>
      </c>
      <c r="F186" s="1">
        <v>20</v>
      </c>
      <c r="G186" s="1">
        <v>1</v>
      </c>
      <c r="H186" s="1" t="str">
        <f t="shared" si="13"/>
        <v>[[4,10]]</v>
      </c>
      <c r="I186" s="1" t="str">
        <f t="shared" si="17"/>
        <v>攻速+10%</v>
      </c>
      <c r="N186">
        <v>4</v>
      </c>
      <c r="O186" t="str">
        <f t="shared" si="12"/>
        <v>攻速</v>
      </c>
      <c r="P186">
        <v>10</v>
      </c>
    </row>
    <row r="187" spans="2:16">
      <c r="B187" s="1">
        <v>137</v>
      </c>
      <c r="C187" s="1">
        <v>3</v>
      </c>
      <c r="D187" s="1" t="s">
        <v>97</v>
      </c>
      <c r="E187" s="1" t="s">
        <v>227</v>
      </c>
      <c r="F187" s="1">
        <v>30</v>
      </c>
      <c r="G187" s="1">
        <v>1</v>
      </c>
      <c r="H187" s="1" t="str">
        <f t="shared" si="13"/>
        <v>[[4,15]]</v>
      </c>
      <c r="I187" s="1" t="str">
        <f t="shared" si="17"/>
        <v>攻速+15%</v>
      </c>
      <c r="N187">
        <v>4</v>
      </c>
      <c r="O187" t="str">
        <f t="shared" si="12"/>
        <v>攻速</v>
      </c>
      <c r="P187">
        <v>15</v>
      </c>
    </row>
    <row r="188" spans="2:16">
      <c r="B188" s="1">
        <v>137</v>
      </c>
      <c r="C188" s="1">
        <v>4</v>
      </c>
      <c r="D188" s="1" t="s">
        <v>97</v>
      </c>
      <c r="E188" s="1" t="s">
        <v>227</v>
      </c>
      <c r="F188" s="1">
        <v>40</v>
      </c>
      <c r="G188" s="1">
        <v>1</v>
      </c>
      <c r="H188" s="1" t="str">
        <f t="shared" si="13"/>
        <v>[[4,20]]</v>
      </c>
      <c r="I188" s="1" t="str">
        <f t="shared" si="17"/>
        <v>攻速+20%</v>
      </c>
      <c r="N188">
        <v>4</v>
      </c>
      <c r="O188" t="str">
        <f t="shared" si="12"/>
        <v>攻速</v>
      </c>
      <c r="P188">
        <v>20</v>
      </c>
    </row>
    <row r="189" spans="2:16">
      <c r="B189" s="1">
        <v>137</v>
      </c>
      <c r="C189" s="1">
        <v>5</v>
      </c>
      <c r="D189" s="1" t="s">
        <v>97</v>
      </c>
      <c r="E189" s="1" t="s">
        <v>227</v>
      </c>
      <c r="F189" s="1">
        <v>50</v>
      </c>
      <c r="G189" s="1">
        <v>1</v>
      </c>
      <c r="H189" s="1" t="str">
        <f t="shared" si="13"/>
        <v>[[4,25]]</v>
      </c>
      <c r="I189" s="1" t="str">
        <f t="shared" si="17"/>
        <v>攻速+25%</v>
      </c>
      <c r="N189">
        <v>4</v>
      </c>
      <c r="O189" t="str">
        <f t="shared" si="12"/>
        <v>攻速</v>
      </c>
      <c r="P189">
        <v>25</v>
      </c>
    </row>
    <row r="190" spans="2:16">
      <c r="B190" s="1">
        <v>138</v>
      </c>
      <c r="C190" s="1">
        <v>1</v>
      </c>
      <c r="D190" s="1" t="s">
        <v>98</v>
      </c>
      <c r="E190" s="1" t="s">
        <v>228</v>
      </c>
      <c r="F190" s="1">
        <v>10</v>
      </c>
      <c r="G190" s="1">
        <v>1</v>
      </c>
      <c r="H190" s="1" t="str">
        <f t="shared" si="13"/>
        <v>[[3,1]]</v>
      </c>
      <c r="I190" s="1" t="str">
        <f t="shared" ref="I190:I194" si="18">"暴击+"&amp;P190&amp;"%"</f>
        <v>暴击+1%</v>
      </c>
      <c r="N190">
        <v>3</v>
      </c>
      <c r="O190" t="str">
        <f t="shared" si="12"/>
        <v>暴击率</v>
      </c>
      <c r="P190">
        <v>1</v>
      </c>
    </row>
    <row r="191" spans="2:16">
      <c r="B191" s="1">
        <v>138</v>
      </c>
      <c r="C191" s="1">
        <v>2</v>
      </c>
      <c r="D191" s="1" t="s">
        <v>98</v>
      </c>
      <c r="E191" s="1" t="s">
        <v>228</v>
      </c>
      <c r="F191" s="1">
        <v>20</v>
      </c>
      <c r="G191" s="1">
        <v>1</v>
      </c>
      <c r="H191" s="1" t="str">
        <f t="shared" si="13"/>
        <v>[[3,2]]</v>
      </c>
      <c r="I191" s="1" t="str">
        <f t="shared" si="18"/>
        <v>暴击+2%</v>
      </c>
      <c r="N191">
        <v>3</v>
      </c>
      <c r="O191" t="str">
        <f t="shared" si="12"/>
        <v>暴击率</v>
      </c>
      <c r="P191">
        <v>2</v>
      </c>
    </row>
    <row r="192" spans="2:16">
      <c r="B192" s="1">
        <v>138</v>
      </c>
      <c r="C192" s="1">
        <v>3</v>
      </c>
      <c r="D192" s="1" t="s">
        <v>98</v>
      </c>
      <c r="E192" s="1" t="s">
        <v>228</v>
      </c>
      <c r="F192" s="1">
        <v>30</v>
      </c>
      <c r="G192" s="1">
        <v>1</v>
      </c>
      <c r="H192" s="1" t="str">
        <f t="shared" si="13"/>
        <v>[[3,3]]</v>
      </c>
      <c r="I192" s="1" t="str">
        <f t="shared" si="18"/>
        <v>暴击+3%</v>
      </c>
      <c r="N192">
        <v>3</v>
      </c>
      <c r="O192" t="str">
        <f t="shared" si="12"/>
        <v>暴击率</v>
      </c>
      <c r="P192">
        <v>3</v>
      </c>
    </row>
    <row r="193" spans="2:16">
      <c r="B193" s="1">
        <v>138</v>
      </c>
      <c r="C193" s="1">
        <v>4</v>
      </c>
      <c r="D193" s="1" t="s">
        <v>98</v>
      </c>
      <c r="E193" s="1" t="s">
        <v>228</v>
      </c>
      <c r="F193" s="1">
        <v>40</v>
      </c>
      <c r="G193" s="1">
        <v>1</v>
      </c>
      <c r="H193" s="1" t="str">
        <f t="shared" si="13"/>
        <v>[[3,4]]</v>
      </c>
      <c r="I193" s="1" t="str">
        <f t="shared" si="18"/>
        <v>暴击+4%</v>
      </c>
      <c r="N193">
        <v>3</v>
      </c>
      <c r="O193" t="str">
        <f t="shared" si="12"/>
        <v>暴击率</v>
      </c>
      <c r="P193">
        <v>4</v>
      </c>
    </row>
    <row r="194" spans="2:16">
      <c r="B194" s="1">
        <v>138</v>
      </c>
      <c r="C194" s="1">
        <v>5</v>
      </c>
      <c r="D194" s="1" t="s">
        <v>98</v>
      </c>
      <c r="E194" s="1" t="s">
        <v>228</v>
      </c>
      <c r="F194" s="1">
        <v>50</v>
      </c>
      <c r="G194" s="1">
        <v>1</v>
      </c>
      <c r="H194" s="1" t="str">
        <f t="shared" si="13"/>
        <v>[[3,5]]</v>
      </c>
      <c r="I194" s="1" t="str">
        <f t="shared" si="18"/>
        <v>暴击+5%</v>
      </c>
      <c r="N194">
        <v>3</v>
      </c>
      <c r="O194" t="str">
        <f t="shared" si="12"/>
        <v>暴击率</v>
      </c>
      <c r="P194">
        <v>5</v>
      </c>
    </row>
    <row r="195" spans="2:16">
      <c r="B195" s="1">
        <v>139</v>
      </c>
      <c r="C195" s="1">
        <v>1</v>
      </c>
      <c r="D195" s="1" t="s">
        <v>99</v>
      </c>
      <c r="E195" s="1" t="s">
        <v>229</v>
      </c>
      <c r="F195" s="1">
        <v>10</v>
      </c>
      <c r="G195" s="1">
        <v>1</v>
      </c>
      <c r="H195" s="1" t="str">
        <f t="shared" si="13"/>
        <v>[[13,3]]</v>
      </c>
      <c r="I195" s="1" t="str">
        <f t="shared" ref="I195:I199" si="19">"射程+"&amp;P195&amp;"%"</f>
        <v>射程+3%</v>
      </c>
      <c r="N195">
        <v>13</v>
      </c>
      <c r="O195" t="str">
        <f t="shared" si="12"/>
        <v>射程百分比</v>
      </c>
      <c r="P195">
        <v>3</v>
      </c>
    </row>
    <row r="196" spans="2:16">
      <c r="B196" s="1">
        <v>139</v>
      </c>
      <c r="C196" s="1">
        <v>2</v>
      </c>
      <c r="D196" s="1" t="s">
        <v>99</v>
      </c>
      <c r="E196" s="1" t="s">
        <v>229</v>
      </c>
      <c r="F196" s="1">
        <v>20</v>
      </c>
      <c r="G196" s="1">
        <v>1</v>
      </c>
      <c r="H196" s="1" t="str">
        <f t="shared" si="13"/>
        <v>[[13,6]]</v>
      </c>
      <c r="I196" s="1" t="str">
        <f t="shared" si="19"/>
        <v>射程+6%</v>
      </c>
      <c r="N196">
        <v>13</v>
      </c>
      <c r="O196" t="str">
        <f t="shared" si="12"/>
        <v>射程百分比</v>
      </c>
      <c r="P196">
        <v>6</v>
      </c>
    </row>
    <row r="197" spans="2:16">
      <c r="B197" s="1">
        <v>139</v>
      </c>
      <c r="C197" s="1">
        <v>3</v>
      </c>
      <c r="D197" s="1" t="s">
        <v>99</v>
      </c>
      <c r="E197" s="1" t="s">
        <v>229</v>
      </c>
      <c r="F197" s="1">
        <v>30</v>
      </c>
      <c r="G197" s="1">
        <v>1</v>
      </c>
      <c r="H197" s="1" t="str">
        <f t="shared" si="13"/>
        <v>[[13,9]]</v>
      </c>
      <c r="I197" s="1" t="str">
        <f t="shared" si="19"/>
        <v>射程+9%</v>
      </c>
      <c r="N197">
        <v>13</v>
      </c>
      <c r="O197" t="str">
        <f t="shared" ref="O197:O199" si="20">VLOOKUP(N197,$K:$L,2,FALSE)</f>
        <v>射程百分比</v>
      </c>
      <c r="P197">
        <v>9</v>
      </c>
    </row>
    <row r="198" spans="2:16">
      <c r="B198" s="1">
        <v>139</v>
      </c>
      <c r="C198" s="1">
        <v>4</v>
      </c>
      <c r="D198" s="1" t="s">
        <v>99</v>
      </c>
      <c r="E198" s="1" t="s">
        <v>229</v>
      </c>
      <c r="F198" s="1">
        <v>40</v>
      </c>
      <c r="G198" s="1">
        <v>1</v>
      </c>
      <c r="H198" s="1" t="str">
        <f t="shared" si="13"/>
        <v>[[13,12]]</v>
      </c>
      <c r="I198" s="1" t="str">
        <f t="shared" si="19"/>
        <v>射程+12%</v>
      </c>
      <c r="N198">
        <v>13</v>
      </c>
      <c r="O198" t="str">
        <f t="shared" si="20"/>
        <v>射程百分比</v>
      </c>
      <c r="P198">
        <v>12</v>
      </c>
    </row>
    <row r="199" spans="2:16">
      <c r="B199" s="1">
        <v>139</v>
      </c>
      <c r="C199" s="1">
        <v>5</v>
      </c>
      <c r="D199" s="1" t="s">
        <v>99</v>
      </c>
      <c r="E199" s="1" t="s">
        <v>229</v>
      </c>
      <c r="F199" s="1">
        <v>50</v>
      </c>
      <c r="G199" s="1">
        <v>1</v>
      </c>
      <c r="H199" s="1" t="str">
        <f t="shared" si="13"/>
        <v>[[13,15]]</v>
      </c>
      <c r="I199" s="1" t="str">
        <f t="shared" si="19"/>
        <v>射程+15%</v>
      </c>
      <c r="N199">
        <v>13</v>
      </c>
      <c r="O199" t="str">
        <f t="shared" si="20"/>
        <v>射程百分比</v>
      </c>
      <c r="P199">
        <v>15</v>
      </c>
    </row>
  </sheetData>
  <autoFilter ref="C1:C224"/>
  <phoneticPr fontId="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54"/>
  <sheetViews>
    <sheetView tabSelected="1" topLeftCell="E1" workbookViewId="0">
      <selection activeCell="N10" sqref="N10"/>
    </sheetView>
  </sheetViews>
  <sheetFormatPr defaultColWidth="9" defaultRowHeight="13.5"/>
  <cols>
    <col min="1" max="1" width="18.625" style="1" customWidth="1"/>
    <col min="2" max="2" width="23.625" style="1" customWidth="1"/>
    <col min="3" max="3" width="8.5" style="1" customWidth="1"/>
    <col min="4" max="4" width="10.625" style="1" customWidth="1"/>
    <col min="5" max="5" width="17.375" style="1" customWidth="1"/>
    <col min="6" max="6" width="22.375" style="1" customWidth="1"/>
    <col min="7" max="7" width="19.125" style="1" customWidth="1"/>
    <col min="8" max="8" width="27" style="1" customWidth="1"/>
    <col min="9" max="9" width="31.875" style="1" customWidth="1"/>
    <col min="12" max="12" width="16.375" customWidth="1"/>
    <col min="15" max="15" width="22.625" customWidth="1"/>
  </cols>
  <sheetData>
    <row r="1" spans="1:19">
      <c r="A1" s="11"/>
      <c r="B1" s="10" t="s">
        <v>21</v>
      </c>
      <c r="C1" s="10" t="s">
        <v>151</v>
      </c>
      <c r="D1" s="10" t="s">
        <v>152</v>
      </c>
      <c r="E1" s="10" t="s">
        <v>153</v>
      </c>
      <c r="F1" s="10" t="s">
        <v>154</v>
      </c>
      <c r="G1" s="10" t="s">
        <v>285</v>
      </c>
      <c r="H1" s="10" t="s">
        <v>155</v>
      </c>
      <c r="I1" s="10" t="s">
        <v>2</v>
      </c>
    </row>
    <row r="2" spans="1:19">
      <c r="A2" s="11"/>
      <c r="B2" s="10" t="s">
        <v>25</v>
      </c>
      <c r="C2" s="10" t="s">
        <v>25</v>
      </c>
      <c r="D2" s="10" t="s">
        <v>25</v>
      </c>
      <c r="E2" s="10" t="s">
        <v>156</v>
      </c>
      <c r="F2" s="10" t="s">
        <v>25</v>
      </c>
      <c r="G2" s="10" t="s">
        <v>286</v>
      </c>
      <c r="H2" s="10" t="s">
        <v>289</v>
      </c>
      <c r="I2" s="10" t="s">
        <v>156</v>
      </c>
    </row>
    <row r="3" spans="1:19">
      <c r="A3" s="11"/>
      <c r="B3" s="10" t="s">
        <v>26</v>
      </c>
      <c r="C3" s="10" t="s">
        <v>26</v>
      </c>
      <c r="D3" s="10" t="s">
        <v>27</v>
      </c>
      <c r="E3" s="10" t="s">
        <v>27</v>
      </c>
      <c r="F3" s="10" t="s">
        <v>26</v>
      </c>
      <c r="G3" s="10" t="s">
        <v>26</v>
      </c>
      <c r="H3" s="10" t="s">
        <v>290</v>
      </c>
      <c r="I3" s="10" t="s">
        <v>27</v>
      </c>
    </row>
    <row r="4" spans="1:19" ht="175.5">
      <c r="A4" s="2" t="s">
        <v>185</v>
      </c>
      <c r="B4" s="10" t="s">
        <v>186</v>
      </c>
      <c r="C4" s="10" t="s">
        <v>160</v>
      </c>
      <c r="D4" s="10" t="s">
        <v>161</v>
      </c>
      <c r="E4" s="10" t="s">
        <v>162</v>
      </c>
      <c r="F4" s="10" t="s">
        <v>163</v>
      </c>
      <c r="G4" s="10" t="s">
        <v>287</v>
      </c>
      <c r="H4" s="12" t="s">
        <v>284</v>
      </c>
      <c r="I4" s="10" t="s">
        <v>164</v>
      </c>
      <c r="K4" t="s">
        <v>165</v>
      </c>
      <c r="L4" t="s">
        <v>166</v>
      </c>
      <c r="N4" t="s">
        <v>167</v>
      </c>
      <c r="O4" t="s">
        <v>168</v>
      </c>
      <c r="P4" t="s">
        <v>169</v>
      </c>
      <c r="Q4" t="s">
        <v>170</v>
      </c>
      <c r="R4" t="s">
        <v>171</v>
      </c>
      <c r="S4" t="s">
        <v>172</v>
      </c>
    </row>
    <row r="5" spans="1:19">
      <c r="B5" s="1">
        <v>1001</v>
      </c>
      <c r="C5" s="1">
        <v>1</v>
      </c>
      <c r="D5" s="1" t="s">
        <v>101</v>
      </c>
      <c r="E5" s="1" t="s">
        <v>234</v>
      </c>
      <c r="F5" s="1">
        <v>5</v>
      </c>
      <c r="G5" s="1">
        <v>1</v>
      </c>
      <c r="H5" s="1" t="str">
        <f t="shared" ref="H5:H39" si="0">"[["&amp;N5&amp;","&amp;P5&amp;"]]"</f>
        <v>[[1,100]]</v>
      </c>
      <c r="I5" s="1" t="str">
        <f t="shared" ref="I5:I9" si="1">"攻击+"&amp;P5</f>
        <v>攻击+100</v>
      </c>
      <c r="K5">
        <v>1</v>
      </c>
      <c r="L5" t="s">
        <v>173</v>
      </c>
      <c r="N5">
        <v>1</v>
      </c>
      <c r="O5" t="str">
        <f>VLOOKUP(N5,$K:$L,2,FALSE)</f>
        <v>攻击点数</v>
      </c>
      <c r="P5">
        <v>100</v>
      </c>
    </row>
    <row r="6" spans="1:19">
      <c r="B6" s="1">
        <v>1001</v>
      </c>
      <c r="C6" s="1">
        <v>2</v>
      </c>
      <c r="D6" s="1" t="s">
        <v>101</v>
      </c>
      <c r="E6" s="1" t="s">
        <v>234</v>
      </c>
      <c r="F6" s="1">
        <v>5</v>
      </c>
      <c r="G6" s="1">
        <v>1</v>
      </c>
      <c r="H6" s="1" t="str">
        <f t="shared" si="0"/>
        <v>[[1,200]]</v>
      </c>
      <c r="I6" s="1" t="str">
        <f t="shared" si="1"/>
        <v>攻击+200</v>
      </c>
      <c r="K6">
        <v>2</v>
      </c>
      <c r="L6" t="s">
        <v>174</v>
      </c>
      <c r="N6">
        <v>1</v>
      </c>
      <c r="O6" t="str">
        <f>VLOOKUP(N6,$K:$L,2,FALSE)</f>
        <v>攻击点数</v>
      </c>
      <c r="P6">
        <v>200</v>
      </c>
    </row>
    <row r="7" spans="1:19">
      <c r="B7" s="1">
        <v>1001</v>
      </c>
      <c r="C7" s="1">
        <v>3</v>
      </c>
      <c r="D7" s="1" t="s">
        <v>101</v>
      </c>
      <c r="E7" s="1" t="s">
        <v>234</v>
      </c>
      <c r="F7" s="1">
        <v>5</v>
      </c>
      <c r="G7" s="1">
        <v>1</v>
      </c>
      <c r="H7" s="1" t="str">
        <f t="shared" si="0"/>
        <v>[[1,300]]</v>
      </c>
      <c r="I7" s="1" t="str">
        <f t="shared" si="1"/>
        <v>攻击+300</v>
      </c>
      <c r="K7">
        <v>3</v>
      </c>
      <c r="L7" t="s">
        <v>123</v>
      </c>
      <c r="N7">
        <v>1</v>
      </c>
      <c r="O7" t="str">
        <f>VLOOKUP(N7,$K:$L,2,FALSE)</f>
        <v>攻击点数</v>
      </c>
      <c r="P7">
        <v>300</v>
      </c>
    </row>
    <row r="8" spans="1:19">
      <c r="B8" s="1">
        <v>1001</v>
      </c>
      <c r="C8" s="1">
        <v>4</v>
      </c>
      <c r="D8" s="1" t="s">
        <v>101</v>
      </c>
      <c r="E8" s="1" t="s">
        <v>234</v>
      </c>
      <c r="F8" s="1">
        <v>5</v>
      </c>
      <c r="G8" s="1">
        <v>1</v>
      </c>
      <c r="H8" s="1" t="str">
        <f t="shared" si="0"/>
        <v>[[1,400]]</v>
      </c>
      <c r="I8" s="1" t="str">
        <f t="shared" si="1"/>
        <v>攻击+400</v>
      </c>
      <c r="K8">
        <v>4</v>
      </c>
      <c r="L8" t="s">
        <v>175</v>
      </c>
      <c r="N8">
        <v>1</v>
      </c>
      <c r="O8" t="str">
        <f>VLOOKUP(N8,$K:$L,2,FALSE)</f>
        <v>攻击点数</v>
      </c>
      <c r="P8">
        <v>400</v>
      </c>
    </row>
    <row r="9" spans="1:19">
      <c r="B9" s="1">
        <v>1001</v>
      </c>
      <c r="C9" s="1">
        <v>5</v>
      </c>
      <c r="D9" s="1" t="s">
        <v>101</v>
      </c>
      <c r="E9" s="1" t="s">
        <v>234</v>
      </c>
      <c r="F9" s="1">
        <v>5</v>
      </c>
      <c r="G9" s="1">
        <v>1</v>
      </c>
      <c r="H9" s="1" t="str">
        <f t="shared" si="0"/>
        <v>[[1,500]]</v>
      </c>
      <c r="I9" s="1" t="str">
        <f t="shared" si="1"/>
        <v>攻击+500</v>
      </c>
      <c r="K9">
        <v>5</v>
      </c>
      <c r="L9" t="s">
        <v>176</v>
      </c>
      <c r="N9">
        <v>1</v>
      </c>
      <c r="O9" t="str">
        <f>VLOOKUP(N9,$K:$L,2,FALSE)</f>
        <v>攻击点数</v>
      </c>
      <c r="P9">
        <v>500</v>
      </c>
    </row>
    <row r="10" spans="1:19">
      <c r="B10" s="1">
        <v>1002</v>
      </c>
      <c r="C10" s="1">
        <v>1</v>
      </c>
      <c r="D10" s="1" t="s">
        <v>103</v>
      </c>
      <c r="E10" s="1" t="s">
        <v>235</v>
      </c>
      <c r="F10" s="1">
        <v>10</v>
      </c>
      <c r="G10" s="1">
        <v>1</v>
      </c>
      <c r="H10" s="1" t="str">
        <f t="shared" si="0"/>
        <v>[[2,5]]</v>
      </c>
      <c r="I10" s="1" t="str">
        <f t="shared" ref="I10:I14" si="2">"攻击+"&amp;P10&amp;"%"</f>
        <v>攻击+5%</v>
      </c>
      <c r="K10">
        <v>6</v>
      </c>
      <c r="L10" t="s">
        <v>177</v>
      </c>
      <c r="N10">
        <v>2</v>
      </c>
      <c r="O10" t="str">
        <f>VLOOKUP(N10,$K:$L,2,FALSE)</f>
        <v>攻击百分比</v>
      </c>
      <c r="P10">
        <v>5</v>
      </c>
    </row>
    <row r="11" spans="1:19">
      <c r="B11" s="1">
        <v>1002</v>
      </c>
      <c r="C11" s="1">
        <v>2</v>
      </c>
      <c r="D11" s="1" t="s">
        <v>103</v>
      </c>
      <c r="E11" s="1" t="s">
        <v>235</v>
      </c>
      <c r="F11" s="1">
        <v>20</v>
      </c>
      <c r="G11" s="1">
        <v>1</v>
      </c>
      <c r="H11" s="1" t="str">
        <f t="shared" si="0"/>
        <v>[[2,10]]</v>
      </c>
      <c r="I11" s="1" t="str">
        <f t="shared" si="2"/>
        <v>攻击+10%</v>
      </c>
      <c r="K11">
        <v>7</v>
      </c>
      <c r="L11" t="s">
        <v>178</v>
      </c>
      <c r="N11">
        <v>2</v>
      </c>
      <c r="O11" t="str">
        <f>VLOOKUP(N11,$K:$L,2,FALSE)</f>
        <v>攻击百分比</v>
      </c>
      <c r="P11">
        <v>10</v>
      </c>
    </row>
    <row r="12" spans="1:19">
      <c r="B12" s="1">
        <v>1002</v>
      </c>
      <c r="C12" s="1">
        <v>3</v>
      </c>
      <c r="D12" s="1" t="s">
        <v>103</v>
      </c>
      <c r="E12" s="1" t="s">
        <v>235</v>
      </c>
      <c r="F12" s="1">
        <v>30</v>
      </c>
      <c r="G12" s="1">
        <v>1</v>
      </c>
      <c r="H12" s="1" t="str">
        <f t="shared" si="0"/>
        <v>[[2,15]]</v>
      </c>
      <c r="I12" s="1" t="str">
        <f t="shared" si="2"/>
        <v>攻击+15%</v>
      </c>
      <c r="K12">
        <v>8</v>
      </c>
      <c r="L12" t="s">
        <v>179</v>
      </c>
      <c r="N12">
        <v>2</v>
      </c>
      <c r="O12" t="str">
        <f>VLOOKUP(N12,$K:$L,2,FALSE)</f>
        <v>攻击百分比</v>
      </c>
      <c r="P12">
        <v>15</v>
      </c>
    </row>
    <row r="13" spans="1:19">
      <c r="B13" s="1">
        <v>1002</v>
      </c>
      <c r="C13" s="1">
        <v>4</v>
      </c>
      <c r="D13" s="1" t="s">
        <v>103</v>
      </c>
      <c r="E13" s="1" t="s">
        <v>235</v>
      </c>
      <c r="F13" s="1">
        <v>40</v>
      </c>
      <c r="G13" s="1">
        <v>1</v>
      </c>
      <c r="H13" s="1" t="str">
        <f t="shared" si="0"/>
        <v>[[2,20]]</v>
      </c>
      <c r="I13" s="1" t="str">
        <f t="shared" si="2"/>
        <v>攻击+20%</v>
      </c>
      <c r="K13">
        <v>9</v>
      </c>
      <c r="L13" t="s">
        <v>180</v>
      </c>
      <c r="N13">
        <v>2</v>
      </c>
      <c r="O13" t="str">
        <f>VLOOKUP(N13,$K:$L,2,FALSE)</f>
        <v>攻击百分比</v>
      </c>
      <c r="P13">
        <v>20</v>
      </c>
    </row>
    <row r="14" spans="1:19">
      <c r="B14" s="1">
        <v>1002</v>
      </c>
      <c r="C14" s="1">
        <v>5</v>
      </c>
      <c r="D14" s="1" t="s">
        <v>103</v>
      </c>
      <c r="E14" s="1" t="s">
        <v>235</v>
      </c>
      <c r="F14" s="1">
        <v>50</v>
      </c>
      <c r="G14" s="1">
        <v>1</v>
      </c>
      <c r="H14" s="1" t="str">
        <f t="shared" si="0"/>
        <v>[[2,25]]</v>
      </c>
      <c r="I14" s="1" t="str">
        <f t="shared" si="2"/>
        <v>攻击+25%</v>
      </c>
      <c r="K14">
        <v>10</v>
      </c>
      <c r="L14" t="s">
        <v>181</v>
      </c>
      <c r="N14">
        <v>2</v>
      </c>
      <c r="O14" t="str">
        <f>VLOOKUP(N14,$K:$L,2,FALSE)</f>
        <v>攻击百分比</v>
      </c>
      <c r="P14">
        <v>25</v>
      </c>
    </row>
    <row r="15" spans="1:19">
      <c r="B15" s="1">
        <v>1003</v>
      </c>
      <c r="C15" s="1">
        <v>1</v>
      </c>
      <c r="D15" s="1" t="s">
        <v>104</v>
      </c>
      <c r="E15" s="1" t="s">
        <v>236</v>
      </c>
      <c r="F15" s="1">
        <v>50</v>
      </c>
      <c r="G15" s="1">
        <v>1</v>
      </c>
      <c r="H15" s="1" t="str">
        <f t="shared" si="0"/>
        <v>[[7,2]]</v>
      </c>
      <c r="I15" s="1" t="s">
        <v>187</v>
      </c>
      <c r="K15">
        <v>11</v>
      </c>
      <c r="L15" t="s">
        <v>182</v>
      </c>
      <c r="N15">
        <v>7</v>
      </c>
      <c r="O15" t="str">
        <f>VLOOKUP(N15,$K:$L,2,FALSE)</f>
        <v>技能数量</v>
      </c>
      <c r="P15">
        <v>2</v>
      </c>
    </row>
    <row r="16" spans="1:19">
      <c r="B16" s="1">
        <v>1003</v>
      </c>
      <c r="C16" s="1">
        <v>2</v>
      </c>
      <c r="D16" s="1" t="s">
        <v>104</v>
      </c>
      <c r="E16" s="1" t="s">
        <v>236</v>
      </c>
      <c r="F16" s="1">
        <v>100</v>
      </c>
      <c r="G16" s="1">
        <v>1</v>
      </c>
      <c r="H16" s="1" t="str">
        <f t="shared" si="0"/>
        <v>[[7,3]]</v>
      </c>
      <c r="I16" s="9" t="s">
        <v>230</v>
      </c>
      <c r="K16">
        <v>12</v>
      </c>
      <c r="L16" t="s">
        <v>183</v>
      </c>
      <c r="N16">
        <v>7</v>
      </c>
      <c r="O16" t="str">
        <f>VLOOKUP(N16,$K:$L,2,FALSE)</f>
        <v>技能数量</v>
      </c>
      <c r="P16">
        <v>3</v>
      </c>
    </row>
    <row r="17" spans="2:16">
      <c r="B17" s="1">
        <v>1003</v>
      </c>
      <c r="C17" s="1">
        <v>3</v>
      </c>
      <c r="D17" s="1" t="s">
        <v>104</v>
      </c>
      <c r="E17" s="1" t="s">
        <v>236</v>
      </c>
      <c r="F17" s="1">
        <v>50</v>
      </c>
      <c r="G17" s="1">
        <v>1</v>
      </c>
      <c r="H17" s="1" t="str">
        <f t="shared" ref="H17:H18" si="3">"[["&amp;N17&amp;","&amp;P17&amp;"]]"</f>
        <v>[[7,4]]</v>
      </c>
      <c r="I17" s="9" t="s">
        <v>231</v>
      </c>
      <c r="K17">
        <v>13</v>
      </c>
      <c r="L17" t="s">
        <v>184</v>
      </c>
      <c r="N17">
        <v>7</v>
      </c>
      <c r="O17" t="str">
        <f>VLOOKUP(N17,$K:$L,2,FALSE)</f>
        <v>技能数量</v>
      </c>
      <c r="P17">
        <v>4</v>
      </c>
    </row>
    <row r="18" spans="2:16">
      <c r="B18" s="1">
        <v>1003</v>
      </c>
      <c r="C18" s="1">
        <v>4</v>
      </c>
      <c r="D18" s="1" t="s">
        <v>104</v>
      </c>
      <c r="E18" s="1" t="s">
        <v>236</v>
      </c>
      <c r="F18" s="1">
        <v>100</v>
      </c>
      <c r="G18" s="1">
        <v>1</v>
      </c>
      <c r="H18" s="1" t="str">
        <f t="shared" si="3"/>
        <v>[[7,3]]</v>
      </c>
      <c r="I18" s="9" t="s">
        <v>232</v>
      </c>
      <c r="N18">
        <v>7</v>
      </c>
      <c r="O18" t="str">
        <f>VLOOKUP(N18,$K:$L,2,FALSE)</f>
        <v>技能数量</v>
      </c>
      <c r="P18">
        <v>3</v>
      </c>
    </row>
    <row r="19" spans="2:16">
      <c r="B19" s="1">
        <v>1003</v>
      </c>
      <c r="C19" s="1">
        <v>5</v>
      </c>
      <c r="D19" s="1" t="s">
        <v>104</v>
      </c>
      <c r="E19" s="1" t="s">
        <v>236</v>
      </c>
      <c r="F19" s="1">
        <v>100</v>
      </c>
      <c r="G19" s="1">
        <v>1</v>
      </c>
      <c r="H19" s="1" t="str">
        <f t="shared" ref="H19" si="4">"[["&amp;N19&amp;","&amp;P19&amp;"]]"</f>
        <v>[[7,3]]</v>
      </c>
      <c r="I19" s="9" t="s">
        <v>233</v>
      </c>
      <c r="N19">
        <v>7</v>
      </c>
      <c r="O19" t="str">
        <f>VLOOKUP(N19,$K:$L,2,FALSE)</f>
        <v>技能数量</v>
      </c>
      <c r="P19">
        <v>3</v>
      </c>
    </row>
    <row r="20" spans="2:16">
      <c r="B20" s="1">
        <v>1004</v>
      </c>
      <c r="C20" s="1">
        <v>1</v>
      </c>
      <c r="D20" s="1" t="s">
        <v>105</v>
      </c>
      <c r="E20" s="1" t="s">
        <v>237</v>
      </c>
      <c r="F20" s="1">
        <v>20</v>
      </c>
      <c r="G20" s="1">
        <v>1</v>
      </c>
      <c r="H20" s="1" t="str">
        <f t="shared" si="0"/>
        <v>[[6,410]]</v>
      </c>
      <c r="I20" s="1" t="str">
        <f t="shared" ref="I20:I24" si="5">"半月弯刀的伤害提高到"&amp;P20&amp;"%"</f>
        <v>半月弯刀的伤害提高到410%</v>
      </c>
      <c r="N20">
        <v>6</v>
      </c>
      <c r="O20" t="str">
        <f>VLOOKUP(N20,$K:$L,2,FALSE)</f>
        <v>技能伤害百分比</v>
      </c>
      <c r="P20">
        <v>410</v>
      </c>
    </row>
    <row r="21" spans="2:16">
      <c r="B21" s="1">
        <v>1004</v>
      </c>
      <c r="C21" s="1">
        <v>2</v>
      </c>
      <c r="D21" s="1" t="s">
        <v>105</v>
      </c>
      <c r="E21" s="1" t="s">
        <v>237</v>
      </c>
      <c r="F21" s="1">
        <v>20</v>
      </c>
      <c r="G21" s="1">
        <v>1</v>
      </c>
      <c r="H21" s="1" t="str">
        <f t="shared" si="0"/>
        <v>[[6,420]]</v>
      </c>
      <c r="I21" s="1" t="str">
        <f t="shared" si="5"/>
        <v>半月弯刀的伤害提高到420%</v>
      </c>
      <c r="N21">
        <v>6</v>
      </c>
      <c r="O21" t="str">
        <f>VLOOKUP(N21,$K:$L,2,FALSE)</f>
        <v>技能伤害百分比</v>
      </c>
      <c r="P21">
        <v>420</v>
      </c>
    </row>
    <row r="22" spans="2:16">
      <c r="B22" s="1">
        <v>1004</v>
      </c>
      <c r="C22" s="1">
        <v>3</v>
      </c>
      <c r="D22" s="1" t="s">
        <v>105</v>
      </c>
      <c r="E22" s="1" t="s">
        <v>237</v>
      </c>
      <c r="F22" s="1">
        <v>20</v>
      </c>
      <c r="G22" s="1">
        <v>1</v>
      </c>
      <c r="H22" s="1" t="str">
        <f t="shared" si="0"/>
        <v>[[6,430]]</v>
      </c>
      <c r="I22" s="1" t="str">
        <f t="shared" si="5"/>
        <v>半月弯刀的伤害提高到430%</v>
      </c>
      <c r="N22">
        <v>6</v>
      </c>
      <c r="O22" t="str">
        <f>VLOOKUP(N22,$K:$L,2,FALSE)</f>
        <v>技能伤害百分比</v>
      </c>
      <c r="P22">
        <v>430</v>
      </c>
    </row>
    <row r="23" spans="2:16">
      <c r="B23" s="1">
        <v>1004</v>
      </c>
      <c r="C23" s="1">
        <v>4</v>
      </c>
      <c r="D23" s="1" t="s">
        <v>105</v>
      </c>
      <c r="E23" s="1" t="s">
        <v>237</v>
      </c>
      <c r="F23" s="1">
        <v>20</v>
      </c>
      <c r="G23" s="1">
        <v>1</v>
      </c>
      <c r="H23" s="1" t="str">
        <f t="shared" si="0"/>
        <v>[[6,440]]</v>
      </c>
      <c r="I23" s="1" t="str">
        <f t="shared" si="5"/>
        <v>半月弯刀的伤害提高到440%</v>
      </c>
      <c r="N23">
        <v>6</v>
      </c>
      <c r="O23" t="str">
        <f>VLOOKUP(N23,$K:$L,2,FALSE)</f>
        <v>技能伤害百分比</v>
      </c>
      <c r="P23">
        <v>440</v>
      </c>
    </row>
    <row r="24" spans="2:16">
      <c r="B24" s="1">
        <v>1004</v>
      </c>
      <c r="C24" s="1">
        <v>5</v>
      </c>
      <c r="D24" s="1" t="s">
        <v>105</v>
      </c>
      <c r="E24" s="1" t="s">
        <v>237</v>
      </c>
      <c r="F24" s="1">
        <v>20</v>
      </c>
      <c r="G24" s="1">
        <v>1</v>
      </c>
      <c r="H24" s="1" t="str">
        <f t="shared" si="0"/>
        <v>[[6,450]]</v>
      </c>
      <c r="I24" s="1" t="str">
        <f t="shared" si="5"/>
        <v>半月弯刀的伤害提高到450%</v>
      </c>
      <c r="N24">
        <v>6</v>
      </c>
      <c r="O24" t="str">
        <f>VLOOKUP(N24,$K:$L,2,FALSE)</f>
        <v>技能伤害百分比</v>
      </c>
      <c r="P24">
        <v>450</v>
      </c>
    </row>
    <row r="25" spans="2:16">
      <c r="B25" s="1">
        <v>1005</v>
      </c>
      <c r="C25" s="1">
        <v>1</v>
      </c>
      <c r="D25" s="1" t="s">
        <v>106</v>
      </c>
      <c r="E25" s="1" t="s">
        <v>238</v>
      </c>
      <c r="F25" s="1">
        <v>20</v>
      </c>
      <c r="G25" s="1">
        <v>1</v>
      </c>
      <c r="H25" s="1" t="str">
        <f t="shared" si="0"/>
        <v>[[5,10]]</v>
      </c>
      <c r="I25" s="1" t="str">
        <f t="shared" ref="I25:I29" si="6">"半月弯刀的恢复速度提高"&amp;P25&amp;"%"</f>
        <v>半月弯刀的恢复速度提高10%</v>
      </c>
      <c r="N25">
        <v>5</v>
      </c>
      <c r="O25" t="str">
        <f>VLOOKUP(N25,$K:$L,2,FALSE)</f>
        <v>技能恢复速度</v>
      </c>
      <c r="P25">
        <v>10</v>
      </c>
    </row>
    <row r="26" spans="2:16">
      <c r="B26" s="1">
        <v>1005</v>
      </c>
      <c r="C26" s="1">
        <v>2</v>
      </c>
      <c r="D26" s="1" t="s">
        <v>106</v>
      </c>
      <c r="E26" s="1" t="s">
        <v>238</v>
      </c>
      <c r="F26" s="1">
        <v>30</v>
      </c>
      <c r="G26" s="1">
        <v>1</v>
      </c>
      <c r="H26" s="1" t="str">
        <f t="shared" si="0"/>
        <v>[[5,20]]</v>
      </c>
      <c r="I26" s="1" t="str">
        <f t="shared" si="6"/>
        <v>半月弯刀的恢复速度提高20%</v>
      </c>
      <c r="N26">
        <v>5</v>
      </c>
      <c r="O26" t="str">
        <f>VLOOKUP(N26,$K:$L,2,FALSE)</f>
        <v>技能恢复速度</v>
      </c>
      <c r="P26">
        <v>20</v>
      </c>
    </row>
    <row r="27" spans="2:16">
      <c r="B27" s="1">
        <v>1005</v>
      </c>
      <c r="C27" s="1">
        <v>3</v>
      </c>
      <c r="D27" s="1" t="s">
        <v>106</v>
      </c>
      <c r="E27" s="1" t="s">
        <v>238</v>
      </c>
      <c r="F27" s="1">
        <v>40</v>
      </c>
      <c r="G27" s="1">
        <v>1</v>
      </c>
      <c r="H27" s="1" t="str">
        <f t="shared" si="0"/>
        <v>[[5,30]]</v>
      </c>
      <c r="I27" s="1" t="str">
        <f t="shared" si="6"/>
        <v>半月弯刀的恢复速度提高30%</v>
      </c>
      <c r="N27">
        <v>5</v>
      </c>
      <c r="O27" t="str">
        <f>VLOOKUP(N27,$K:$L,2,FALSE)</f>
        <v>技能恢复速度</v>
      </c>
      <c r="P27">
        <v>30</v>
      </c>
    </row>
    <row r="28" spans="2:16">
      <c r="B28" s="1">
        <v>1005</v>
      </c>
      <c r="C28" s="1">
        <v>4</v>
      </c>
      <c r="D28" s="1" t="s">
        <v>106</v>
      </c>
      <c r="E28" s="1" t="s">
        <v>238</v>
      </c>
      <c r="F28" s="1">
        <v>50</v>
      </c>
      <c r="G28" s="1">
        <v>1</v>
      </c>
      <c r="H28" s="1" t="str">
        <f t="shared" si="0"/>
        <v>[[5,40]]</v>
      </c>
      <c r="I28" s="1" t="str">
        <f t="shared" si="6"/>
        <v>半月弯刀的恢复速度提高40%</v>
      </c>
      <c r="N28">
        <v>5</v>
      </c>
      <c r="O28" t="str">
        <f>VLOOKUP(N28,$K:$L,2,FALSE)</f>
        <v>技能恢复速度</v>
      </c>
      <c r="P28">
        <v>40</v>
      </c>
    </row>
    <row r="29" spans="2:16">
      <c r="B29" s="1">
        <v>1005</v>
      </c>
      <c r="C29" s="1">
        <v>5</v>
      </c>
      <c r="D29" s="1" t="s">
        <v>106</v>
      </c>
      <c r="E29" s="1" t="s">
        <v>238</v>
      </c>
      <c r="F29" s="1">
        <v>60</v>
      </c>
      <c r="G29" s="1">
        <v>1</v>
      </c>
      <c r="H29" s="1" t="str">
        <f t="shared" si="0"/>
        <v>[[5,50]]</v>
      </c>
      <c r="I29" s="1" t="str">
        <f t="shared" si="6"/>
        <v>半月弯刀的恢复速度提高50%</v>
      </c>
      <c r="N29">
        <v>5</v>
      </c>
      <c r="O29" t="str">
        <f>VLOOKUP(N29,$K:$L,2,FALSE)</f>
        <v>技能恢复速度</v>
      </c>
      <c r="P29">
        <v>50</v>
      </c>
    </row>
    <row r="30" spans="2:16">
      <c r="B30" s="1">
        <v>1006</v>
      </c>
      <c r="C30" s="1">
        <v>1</v>
      </c>
      <c r="D30" s="1" t="s">
        <v>107</v>
      </c>
      <c r="E30" s="1" t="s">
        <v>239</v>
      </c>
      <c r="F30" s="1">
        <v>10</v>
      </c>
      <c r="G30" s="1">
        <v>1</v>
      </c>
      <c r="H30" s="1" t="str">
        <f t="shared" si="0"/>
        <v>[[1,200]]</v>
      </c>
      <c r="I30" s="1" t="str">
        <f t="shared" ref="I30:I34" si="7">"攻击+"&amp;P30</f>
        <v>攻击+200</v>
      </c>
      <c r="N30">
        <v>1</v>
      </c>
      <c r="O30" t="str">
        <f>VLOOKUP(N30,$K:$L,2,FALSE)</f>
        <v>攻击点数</v>
      </c>
      <c r="P30">
        <v>200</v>
      </c>
    </row>
    <row r="31" spans="2:16">
      <c r="B31" s="1">
        <v>1006</v>
      </c>
      <c r="C31" s="1">
        <v>2</v>
      </c>
      <c r="D31" s="1" t="s">
        <v>107</v>
      </c>
      <c r="E31" s="1" t="s">
        <v>239</v>
      </c>
      <c r="F31" s="1">
        <v>10</v>
      </c>
      <c r="G31" s="1">
        <v>1</v>
      </c>
      <c r="H31" s="1" t="str">
        <f t="shared" si="0"/>
        <v>[[1,400]]</v>
      </c>
      <c r="I31" s="1" t="str">
        <f t="shared" si="7"/>
        <v>攻击+400</v>
      </c>
      <c r="N31">
        <v>1</v>
      </c>
      <c r="O31" t="str">
        <f>VLOOKUP(N31,$K:$L,2,FALSE)</f>
        <v>攻击点数</v>
      </c>
      <c r="P31">
        <v>400</v>
      </c>
    </row>
    <row r="32" spans="2:16">
      <c r="B32" s="1">
        <v>1006</v>
      </c>
      <c r="C32" s="1">
        <v>3</v>
      </c>
      <c r="D32" s="1" t="s">
        <v>107</v>
      </c>
      <c r="E32" s="1" t="s">
        <v>239</v>
      </c>
      <c r="F32" s="1">
        <v>10</v>
      </c>
      <c r="G32" s="1">
        <v>1</v>
      </c>
      <c r="H32" s="1" t="str">
        <f t="shared" si="0"/>
        <v>[[1,600]]</v>
      </c>
      <c r="I32" s="1" t="str">
        <f t="shared" si="7"/>
        <v>攻击+600</v>
      </c>
      <c r="N32">
        <v>1</v>
      </c>
      <c r="O32" t="str">
        <f>VLOOKUP(N32,$K:$L,2,FALSE)</f>
        <v>攻击点数</v>
      </c>
      <c r="P32">
        <v>600</v>
      </c>
    </row>
    <row r="33" spans="2:19">
      <c r="B33" s="1">
        <v>1006</v>
      </c>
      <c r="C33" s="1">
        <v>4</v>
      </c>
      <c r="D33" s="1" t="s">
        <v>107</v>
      </c>
      <c r="E33" s="1" t="s">
        <v>239</v>
      </c>
      <c r="F33" s="1">
        <v>10</v>
      </c>
      <c r="G33" s="1">
        <v>1</v>
      </c>
      <c r="H33" s="1" t="str">
        <f t="shared" si="0"/>
        <v>[[1,800]]</v>
      </c>
      <c r="I33" s="1" t="str">
        <f t="shared" si="7"/>
        <v>攻击+800</v>
      </c>
      <c r="N33">
        <v>1</v>
      </c>
      <c r="O33" t="str">
        <f>VLOOKUP(N33,$K:$L,2,FALSE)</f>
        <v>攻击点数</v>
      </c>
      <c r="P33">
        <v>800</v>
      </c>
    </row>
    <row r="34" spans="2:19">
      <c r="B34" s="1">
        <v>1006</v>
      </c>
      <c r="C34" s="1">
        <v>5</v>
      </c>
      <c r="D34" s="1" t="s">
        <v>107</v>
      </c>
      <c r="E34" s="1" t="s">
        <v>239</v>
      </c>
      <c r="F34" s="1">
        <v>10</v>
      </c>
      <c r="G34" s="1">
        <v>1</v>
      </c>
      <c r="H34" s="1" t="str">
        <f t="shared" si="0"/>
        <v>[[1,1000]]</v>
      </c>
      <c r="I34" s="1" t="str">
        <f t="shared" si="7"/>
        <v>攻击+1000</v>
      </c>
      <c r="N34">
        <v>1</v>
      </c>
      <c r="O34" t="str">
        <f>VLOOKUP(N34,$K:$L,2,FALSE)</f>
        <v>攻击点数</v>
      </c>
      <c r="P34">
        <v>1000</v>
      </c>
    </row>
    <row r="35" spans="2:19">
      <c r="B35" s="1">
        <v>1007</v>
      </c>
      <c r="C35" s="1">
        <v>1</v>
      </c>
      <c r="D35" s="1" t="s">
        <v>109</v>
      </c>
      <c r="E35" s="1" t="s">
        <v>240</v>
      </c>
      <c r="F35" s="1">
        <v>10</v>
      </c>
      <c r="G35" s="1">
        <v>1</v>
      </c>
      <c r="H35" s="1" t="str">
        <f t="shared" si="0"/>
        <v>[[2,5]]</v>
      </c>
      <c r="I35" s="1" t="str">
        <f t="shared" ref="I35:I39" si="8">"攻击+"&amp;P35&amp;"%"</f>
        <v>攻击+5%</v>
      </c>
      <c r="N35">
        <v>2</v>
      </c>
      <c r="O35" t="str">
        <f>VLOOKUP(N35,$K:$L,2,FALSE)</f>
        <v>攻击百分比</v>
      </c>
      <c r="P35">
        <v>5</v>
      </c>
    </row>
    <row r="36" spans="2:19">
      <c r="B36" s="1">
        <v>1007</v>
      </c>
      <c r="C36" s="1">
        <v>2</v>
      </c>
      <c r="D36" s="1" t="s">
        <v>109</v>
      </c>
      <c r="E36" s="1" t="s">
        <v>240</v>
      </c>
      <c r="F36" s="1">
        <v>20</v>
      </c>
      <c r="G36" s="1">
        <v>1</v>
      </c>
      <c r="H36" s="1" t="str">
        <f t="shared" si="0"/>
        <v>[[2,10]]</v>
      </c>
      <c r="I36" s="1" t="str">
        <f t="shared" si="8"/>
        <v>攻击+10%</v>
      </c>
      <c r="N36">
        <v>2</v>
      </c>
      <c r="O36" t="str">
        <f>VLOOKUP(N36,$K:$L,2,FALSE)</f>
        <v>攻击百分比</v>
      </c>
      <c r="P36">
        <v>10</v>
      </c>
    </row>
    <row r="37" spans="2:19">
      <c r="B37" s="1">
        <v>1007</v>
      </c>
      <c r="C37" s="1">
        <v>3</v>
      </c>
      <c r="D37" s="1" t="s">
        <v>109</v>
      </c>
      <c r="E37" s="1" t="s">
        <v>240</v>
      </c>
      <c r="F37" s="1">
        <v>30</v>
      </c>
      <c r="G37" s="1">
        <v>1</v>
      </c>
      <c r="H37" s="1" t="str">
        <f t="shared" si="0"/>
        <v>[[2,15]]</v>
      </c>
      <c r="I37" s="1" t="str">
        <f t="shared" si="8"/>
        <v>攻击+15%</v>
      </c>
      <c r="N37">
        <v>2</v>
      </c>
      <c r="O37" t="str">
        <f>VLOOKUP(N37,$K:$L,2,FALSE)</f>
        <v>攻击百分比</v>
      </c>
      <c r="P37">
        <v>15</v>
      </c>
    </row>
    <row r="38" spans="2:19">
      <c r="B38" s="1">
        <v>1007</v>
      </c>
      <c r="C38" s="1">
        <v>4</v>
      </c>
      <c r="D38" s="1" t="s">
        <v>109</v>
      </c>
      <c r="E38" s="1" t="s">
        <v>240</v>
      </c>
      <c r="F38" s="1">
        <v>40</v>
      </c>
      <c r="G38" s="1">
        <v>1</v>
      </c>
      <c r="H38" s="1" t="str">
        <f t="shared" si="0"/>
        <v>[[2,20]]</v>
      </c>
      <c r="I38" s="1" t="str">
        <f t="shared" si="8"/>
        <v>攻击+20%</v>
      </c>
      <c r="N38">
        <v>2</v>
      </c>
      <c r="O38" t="str">
        <f>VLOOKUP(N38,$K:$L,2,FALSE)</f>
        <v>攻击百分比</v>
      </c>
      <c r="P38">
        <v>20</v>
      </c>
    </row>
    <row r="39" spans="2:19">
      <c r="B39" s="1">
        <v>1007</v>
      </c>
      <c r="C39" s="1">
        <v>5</v>
      </c>
      <c r="D39" s="1" t="s">
        <v>109</v>
      </c>
      <c r="E39" s="1" t="s">
        <v>240</v>
      </c>
      <c r="F39" s="1">
        <v>50</v>
      </c>
      <c r="G39" s="1">
        <v>1</v>
      </c>
      <c r="H39" s="1" t="str">
        <f t="shared" si="0"/>
        <v>[[2,25]]</v>
      </c>
      <c r="I39" s="1" t="str">
        <f t="shared" si="8"/>
        <v>攻击+25%</v>
      </c>
      <c r="N39">
        <v>2</v>
      </c>
      <c r="O39" t="str">
        <f>VLOOKUP(N39,$K:$L,2,FALSE)</f>
        <v>攻击百分比</v>
      </c>
      <c r="P39">
        <v>25</v>
      </c>
    </row>
    <row r="40" spans="2:19">
      <c r="B40" s="1">
        <v>1008</v>
      </c>
      <c r="C40" s="1">
        <v>1</v>
      </c>
      <c r="D40" s="1" t="s">
        <v>44</v>
      </c>
      <c r="E40" s="1" t="s">
        <v>241</v>
      </c>
      <c r="F40" s="1">
        <v>10</v>
      </c>
      <c r="G40" s="1">
        <v>1</v>
      </c>
      <c r="H40" s="1" t="str">
        <f t="shared" ref="H40:H44" si="9">"[["&amp;N40&amp;","&amp;P40&amp;"],["&amp;Q40&amp;","&amp;S40&amp;"]]"</f>
        <v>[[4,5],[3,1]]</v>
      </c>
      <c r="I40" s="1" t="str">
        <f t="shared" ref="I40:I44" si="10">"攻速+"&amp;P40&amp;"%"&amp;"   "&amp;"暴击+"&amp;S40&amp;"%"</f>
        <v>攻速+5%   暴击+1%</v>
      </c>
      <c r="N40">
        <v>4</v>
      </c>
      <c r="O40" t="str">
        <f>VLOOKUP(N40,$K:$L,2,FALSE)</f>
        <v>攻速</v>
      </c>
      <c r="P40">
        <v>5</v>
      </c>
      <c r="Q40">
        <v>3</v>
      </c>
      <c r="R40" t="str">
        <f>VLOOKUP(Q40,$K:$L,2,FALSE)</f>
        <v>暴击率</v>
      </c>
      <c r="S40">
        <v>1</v>
      </c>
    </row>
    <row r="41" spans="2:19">
      <c r="B41" s="1">
        <v>1008</v>
      </c>
      <c r="C41" s="1">
        <v>2</v>
      </c>
      <c r="D41" s="1" t="s">
        <v>44</v>
      </c>
      <c r="E41" s="1" t="s">
        <v>241</v>
      </c>
      <c r="F41" s="1">
        <v>20</v>
      </c>
      <c r="G41" s="1">
        <v>1</v>
      </c>
      <c r="H41" s="1" t="str">
        <f t="shared" si="9"/>
        <v>[[4,10],[3,2]]</v>
      </c>
      <c r="I41" s="1" t="str">
        <f t="shared" si="10"/>
        <v>攻速+10%   暴击+2%</v>
      </c>
      <c r="N41">
        <v>4</v>
      </c>
      <c r="O41" t="str">
        <f>VLOOKUP(N41,$K:$L,2,FALSE)</f>
        <v>攻速</v>
      </c>
      <c r="P41">
        <v>10</v>
      </c>
      <c r="Q41">
        <v>3</v>
      </c>
      <c r="R41" t="str">
        <f>VLOOKUP(Q41,$K:$L,2,FALSE)</f>
        <v>暴击率</v>
      </c>
      <c r="S41">
        <v>2</v>
      </c>
    </row>
    <row r="42" spans="2:19">
      <c r="B42" s="1">
        <v>1008</v>
      </c>
      <c r="C42" s="1">
        <v>3</v>
      </c>
      <c r="D42" s="1" t="s">
        <v>44</v>
      </c>
      <c r="E42" s="1" t="s">
        <v>241</v>
      </c>
      <c r="F42" s="1">
        <v>30</v>
      </c>
      <c r="G42" s="1">
        <v>1</v>
      </c>
      <c r="H42" s="1" t="str">
        <f t="shared" si="9"/>
        <v>[[4,15],[3,3]]</v>
      </c>
      <c r="I42" s="1" t="str">
        <f t="shared" si="10"/>
        <v>攻速+15%   暴击+3%</v>
      </c>
      <c r="N42">
        <v>4</v>
      </c>
      <c r="O42" t="str">
        <f>VLOOKUP(N42,$K:$L,2,FALSE)</f>
        <v>攻速</v>
      </c>
      <c r="P42">
        <v>15</v>
      </c>
      <c r="Q42">
        <v>3</v>
      </c>
      <c r="R42" t="str">
        <f>VLOOKUP(Q42,$K:$L,2,FALSE)</f>
        <v>暴击率</v>
      </c>
      <c r="S42">
        <v>3</v>
      </c>
    </row>
    <row r="43" spans="2:19">
      <c r="B43" s="1">
        <v>1008</v>
      </c>
      <c r="C43" s="1">
        <v>4</v>
      </c>
      <c r="D43" s="1" t="s">
        <v>44</v>
      </c>
      <c r="E43" s="1" t="s">
        <v>241</v>
      </c>
      <c r="F43" s="1">
        <v>40</v>
      </c>
      <c r="G43" s="1">
        <v>1</v>
      </c>
      <c r="H43" s="1" t="str">
        <f t="shared" si="9"/>
        <v>[[4,20],[3,4]]</v>
      </c>
      <c r="I43" s="1" t="str">
        <f t="shared" si="10"/>
        <v>攻速+20%   暴击+4%</v>
      </c>
      <c r="N43">
        <v>4</v>
      </c>
      <c r="O43" t="str">
        <f>VLOOKUP(N43,$K:$L,2,FALSE)</f>
        <v>攻速</v>
      </c>
      <c r="P43">
        <v>20</v>
      </c>
      <c r="Q43">
        <v>3</v>
      </c>
      <c r="R43" t="str">
        <f>VLOOKUP(Q43,$K:$L,2,FALSE)</f>
        <v>暴击率</v>
      </c>
      <c r="S43">
        <v>4</v>
      </c>
    </row>
    <row r="44" spans="2:19">
      <c r="B44" s="1">
        <v>1008</v>
      </c>
      <c r="C44" s="1">
        <v>5</v>
      </c>
      <c r="D44" s="1" t="s">
        <v>44</v>
      </c>
      <c r="E44" s="1" t="s">
        <v>241</v>
      </c>
      <c r="F44" s="1">
        <v>50</v>
      </c>
      <c r="G44" s="1">
        <v>1</v>
      </c>
      <c r="H44" s="1" t="str">
        <f t="shared" si="9"/>
        <v>[[4,25],[3,5]]</v>
      </c>
      <c r="I44" s="1" t="str">
        <f t="shared" si="10"/>
        <v>攻速+25%   暴击+5%</v>
      </c>
      <c r="N44">
        <v>4</v>
      </c>
      <c r="O44" t="str">
        <f>VLOOKUP(N44,$K:$L,2,FALSE)</f>
        <v>攻速</v>
      </c>
      <c r="P44">
        <v>25</v>
      </c>
      <c r="Q44">
        <v>3</v>
      </c>
      <c r="R44" t="str">
        <f>VLOOKUP(Q44,$K:$L,2,FALSE)</f>
        <v>暴击率</v>
      </c>
      <c r="S44">
        <v>5</v>
      </c>
    </row>
    <row r="45" spans="2:19">
      <c r="B45" s="1">
        <v>1009</v>
      </c>
      <c r="C45" s="1">
        <v>1</v>
      </c>
      <c r="D45" s="1" t="s">
        <v>110</v>
      </c>
      <c r="E45" s="1" t="s">
        <v>242</v>
      </c>
      <c r="F45" s="1">
        <v>20</v>
      </c>
      <c r="G45" s="1">
        <v>1</v>
      </c>
      <c r="H45" s="1" t="str">
        <f t="shared" ref="H45:H64" si="11">"[["&amp;N45&amp;","&amp;P45&amp;"]]"</f>
        <v>[[6,120]]</v>
      </c>
      <c r="I45" s="1" t="str">
        <f t="shared" ref="I45:I49" si="12">"风箭的伤害提高到"&amp;P45&amp;"%"</f>
        <v>风箭的伤害提高到120%</v>
      </c>
      <c r="N45">
        <v>6</v>
      </c>
      <c r="O45" t="str">
        <f>VLOOKUP(N45,$K:$L,2,FALSE)</f>
        <v>技能伤害百分比</v>
      </c>
      <c r="P45">
        <v>120</v>
      </c>
    </row>
    <row r="46" spans="2:19">
      <c r="B46" s="1">
        <v>1009</v>
      </c>
      <c r="C46" s="1">
        <v>2</v>
      </c>
      <c r="D46" s="1" t="s">
        <v>110</v>
      </c>
      <c r="E46" s="1" t="s">
        <v>242</v>
      </c>
      <c r="F46" s="1">
        <v>20</v>
      </c>
      <c r="G46" s="1">
        <v>1</v>
      </c>
      <c r="H46" s="1" t="str">
        <f t="shared" si="11"/>
        <v>[[6,140]]</v>
      </c>
      <c r="I46" s="1" t="str">
        <f t="shared" si="12"/>
        <v>风箭的伤害提高到140%</v>
      </c>
      <c r="N46">
        <v>6</v>
      </c>
      <c r="O46" t="str">
        <f>VLOOKUP(N46,$K:$L,2,FALSE)</f>
        <v>技能伤害百分比</v>
      </c>
      <c r="P46">
        <v>140</v>
      </c>
    </row>
    <row r="47" spans="2:19">
      <c r="B47" s="1">
        <v>1009</v>
      </c>
      <c r="C47" s="1">
        <v>3</v>
      </c>
      <c r="D47" s="1" t="s">
        <v>110</v>
      </c>
      <c r="E47" s="1" t="s">
        <v>242</v>
      </c>
      <c r="F47" s="1">
        <v>20</v>
      </c>
      <c r="G47" s="1">
        <v>1</v>
      </c>
      <c r="H47" s="1" t="str">
        <f t="shared" si="11"/>
        <v>[[6,160]]</v>
      </c>
      <c r="I47" s="1" t="str">
        <f t="shared" si="12"/>
        <v>风箭的伤害提高到160%</v>
      </c>
      <c r="N47">
        <v>6</v>
      </c>
      <c r="O47" t="str">
        <f>VLOOKUP(N47,$K:$L,2,FALSE)</f>
        <v>技能伤害百分比</v>
      </c>
      <c r="P47">
        <v>160</v>
      </c>
    </row>
    <row r="48" spans="2:19">
      <c r="B48" s="1">
        <v>1009</v>
      </c>
      <c r="C48" s="1">
        <v>4</v>
      </c>
      <c r="D48" s="1" t="s">
        <v>110</v>
      </c>
      <c r="E48" s="1" t="s">
        <v>242</v>
      </c>
      <c r="F48" s="1">
        <v>20</v>
      </c>
      <c r="G48" s="1">
        <v>1</v>
      </c>
      <c r="H48" s="1" t="str">
        <f t="shared" si="11"/>
        <v>[[6,180]]</v>
      </c>
      <c r="I48" s="1" t="str">
        <f t="shared" si="12"/>
        <v>风箭的伤害提高到180%</v>
      </c>
      <c r="N48">
        <v>6</v>
      </c>
      <c r="O48" t="str">
        <f>VLOOKUP(N48,$K:$L,2,FALSE)</f>
        <v>技能伤害百分比</v>
      </c>
      <c r="P48">
        <v>180</v>
      </c>
    </row>
    <row r="49" spans="2:16">
      <c r="B49" s="1">
        <v>1009</v>
      </c>
      <c r="C49" s="1">
        <v>5</v>
      </c>
      <c r="D49" s="1" t="s">
        <v>110</v>
      </c>
      <c r="E49" s="1" t="s">
        <v>242</v>
      </c>
      <c r="F49" s="1">
        <v>20</v>
      </c>
      <c r="G49" s="1">
        <v>1</v>
      </c>
      <c r="H49" s="1" t="str">
        <f t="shared" si="11"/>
        <v>[[6,200]]</v>
      </c>
      <c r="I49" s="1" t="str">
        <f t="shared" si="12"/>
        <v>风箭的伤害提高到200%</v>
      </c>
      <c r="N49">
        <v>6</v>
      </c>
      <c r="O49" t="str">
        <f>VLOOKUP(N49,$K:$L,2,FALSE)</f>
        <v>技能伤害百分比</v>
      </c>
      <c r="P49">
        <v>200</v>
      </c>
    </row>
    <row r="50" spans="2:16">
      <c r="B50" s="1">
        <v>1010</v>
      </c>
      <c r="C50" s="1">
        <v>1</v>
      </c>
      <c r="D50" s="1" t="s">
        <v>106</v>
      </c>
      <c r="E50" s="1" t="s">
        <v>243</v>
      </c>
      <c r="F50" s="1">
        <v>20</v>
      </c>
      <c r="G50" s="1">
        <v>1</v>
      </c>
      <c r="H50" s="1" t="str">
        <f t="shared" si="11"/>
        <v>[[5,10]]</v>
      </c>
      <c r="I50" s="1" t="str">
        <f t="shared" ref="I50:I54" si="13">"风箭的恢复速度提高"&amp;P50&amp;"%"</f>
        <v>风箭的恢复速度提高10%</v>
      </c>
      <c r="N50">
        <v>5</v>
      </c>
      <c r="O50" t="str">
        <f>VLOOKUP(N50,$K:$L,2,FALSE)</f>
        <v>技能恢复速度</v>
      </c>
      <c r="P50">
        <v>10</v>
      </c>
    </row>
    <row r="51" spans="2:16">
      <c r="B51" s="1">
        <v>1010</v>
      </c>
      <c r="C51" s="1">
        <v>2</v>
      </c>
      <c r="D51" s="1" t="s">
        <v>106</v>
      </c>
      <c r="E51" s="1" t="s">
        <v>243</v>
      </c>
      <c r="F51" s="1">
        <v>30</v>
      </c>
      <c r="G51" s="1">
        <v>1</v>
      </c>
      <c r="H51" s="1" t="str">
        <f t="shared" si="11"/>
        <v>[[5,20]]</v>
      </c>
      <c r="I51" s="1" t="str">
        <f t="shared" si="13"/>
        <v>风箭的恢复速度提高20%</v>
      </c>
      <c r="N51">
        <v>5</v>
      </c>
      <c r="O51" t="str">
        <f>VLOOKUP(N51,$K:$L,2,FALSE)</f>
        <v>技能恢复速度</v>
      </c>
      <c r="P51">
        <v>20</v>
      </c>
    </row>
    <row r="52" spans="2:16">
      <c r="B52" s="1">
        <v>1010</v>
      </c>
      <c r="C52" s="1">
        <v>3</v>
      </c>
      <c r="D52" s="1" t="s">
        <v>106</v>
      </c>
      <c r="E52" s="1" t="s">
        <v>243</v>
      </c>
      <c r="F52" s="1">
        <v>40</v>
      </c>
      <c r="G52" s="1">
        <v>1</v>
      </c>
      <c r="H52" s="1" t="str">
        <f t="shared" si="11"/>
        <v>[[5,30]]</v>
      </c>
      <c r="I52" s="1" t="str">
        <f t="shared" si="13"/>
        <v>风箭的恢复速度提高30%</v>
      </c>
      <c r="N52">
        <v>5</v>
      </c>
      <c r="O52" t="str">
        <f>VLOOKUP(N52,$K:$L,2,FALSE)</f>
        <v>技能恢复速度</v>
      </c>
      <c r="P52">
        <v>30</v>
      </c>
    </row>
    <row r="53" spans="2:16">
      <c r="B53" s="1">
        <v>1010</v>
      </c>
      <c r="C53" s="1">
        <v>4</v>
      </c>
      <c r="D53" s="1" t="s">
        <v>106</v>
      </c>
      <c r="E53" s="1" t="s">
        <v>243</v>
      </c>
      <c r="F53" s="1">
        <v>50</v>
      </c>
      <c r="G53" s="1">
        <v>1</v>
      </c>
      <c r="H53" s="1" t="str">
        <f t="shared" si="11"/>
        <v>[[5,40]]</v>
      </c>
      <c r="I53" s="1" t="str">
        <f t="shared" si="13"/>
        <v>风箭的恢复速度提高40%</v>
      </c>
      <c r="N53">
        <v>5</v>
      </c>
      <c r="O53" t="str">
        <f>VLOOKUP(N53,$K:$L,2,FALSE)</f>
        <v>技能恢复速度</v>
      </c>
      <c r="P53">
        <v>40</v>
      </c>
    </row>
    <row r="54" spans="2:16">
      <c r="B54" s="1">
        <v>1010</v>
      </c>
      <c r="C54" s="1">
        <v>5</v>
      </c>
      <c r="D54" s="1" t="s">
        <v>106</v>
      </c>
      <c r="E54" s="1" t="s">
        <v>243</v>
      </c>
      <c r="F54" s="1">
        <v>60</v>
      </c>
      <c r="G54" s="1">
        <v>1</v>
      </c>
      <c r="H54" s="1" t="str">
        <f t="shared" si="11"/>
        <v>[[5,50]]</v>
      </c>
      <c r="I54" s="1" t="str">
        <f t="shared" si="13"/>
        <v>风箭的恢复速度提高50%</v>
      </c>
      <c r="N54">
        <v>5</v>
      </c>
      <c r="O54" t="str">
        <f>VLOOKUP(N54,$K:$L,2,FALSE)</f>
        <v>技能恢复速度</v>
      </c>
      <c r="P54">
        <v>50</v>
      </c>
    </row>
    <row r="55" spans="2:16">
      <c r="B55" s="1">
        <v>1011</v>
      </c>
      <c r="C55" s="1">
        <v>1</v>
      </c>
      <c r="D55" s="1" t="s">
        <v>111</v>
      </c>
      <c r="E55" s="1" t="s">
        <v>244</v>
      </c>
      <c r="F55" s="1">
        <v>10</v>
      </c>
      <c r="G55" s="1">
        <v>1</v>
      </c>
      <c r="H55" s="1" t="str">
        <f t="shared" si="11"/>
        <v>[[1,100]]</v>
      </c>
      <c r="I55" s="1" t="str">
        <f t="shared" ref="I55:I59" si="14">"攻击+"&amp;P55</f>
        <v>攻击+100</v>
      </c>
      <c r="N55">
        <v>1</v>
      </c>
      <c r="O55" t="str">
        <f>VLOOKUP(N55,$K:$L,2,FALSE)</f>
        <v>攻击点数</v>
      </c>
      <c r="P55">
        <v>100</v>
      </c>
    </row>
    <row r="56" spans="2:16">
      <c r="B56" s="1">
        <v>1011</v>
      </c>
      <c r="C56" s="1">
        <v>2</v>
      </c>
      <c r="D56" s="1" t="s">
        <v>111</v>
      </c>
      <c r="E56" s="1" t="s">
        <v>244</v>
      </c>
      <c r="F56" s="1">
        <v>10</v>
      </c>
      <c r="G56" s="1">
        <v>1</v>
      </c>
      <c r="H56" s="1" t="str">
        <f t="shared" si="11"/>
        <v>[[1,200]]</v>
      </c>
      <c r="I56" s="1" t="str">
        <f t="shared" si="14"/>
        <v>攻击+200</v>
      </c>
      <c r="N56">
        <v>1</v>
      </c>
      <c r="O56" t="str">
        <f>VLOOKUP(N56,$K:$L,2,FALSE)</f>
        <v>攻击点数</v>
      </c>
      <c r="P56">
        <v>200</v>
      </c>
    </row>
    <row r="57" spans="2:16">
      <c r="B57" s="1">
        <v>1011</v>
      </c>
      <c r="C57" s="1">
        <v>3</v>
      </c>
      <c r="D57" s="1" t="s">
        <v>111</v>
      </c>
      <c r="E57" s="1" t="s">
        <v>244</v>
      </c>
      <c r="F57" s="1">
        <v>10</v>
      </c>
      <c r="G57" s="1">
        <v>1</v>
      </c>
      <c r="H57" s="1" t="str">
        <f t="shared" si="11"/>
        <v>[[1,300]]</v>
      </c>
      <c r="I57" s="1" t="str">
        <f t="shared" si="14"/>
        <v>攻击+300</v>
      </c>
      <c r="N57">
        <v>1</v>
      </c>
      <c r="O57" t="str">
        <f>VLOOKUP(N57,$K:$L,2,FALSE)</f>
        <v>攻击点数</v>
      </c>
      <c r="P57">
        <v>300</v>
      </c>
    </row>
    <row r="58" spans="2:16">
      <c r="B58" s="1">
        <v>1011</v>
      </c>
      <c r="C58" s="1">
        <v>4</v>
      </c>
      <c r="D58" s="1" t="s">
        <v>111</v>
      </c>
      <c r="E58" s="1" t="s">
        <v>244</v>
      </c>
      <c r="F58" s="1">
        <v>10</v>
      </c>
      <c r="G58" s="1">
        <v>1</v>
      </c>
      <c r="H58" s="1" t="str">
        <f t="shared" si="11"/>
        <v>[[1,400]]</v>
      </c>
      <c r="I58" s="1" t="str">
        <f t="shared" si="14"/>
        <v>攻击+400</v>
      </c>
      <c r="N58">
        <v>1</v>
      </c>
      <c r="O58" t="str">
        <f>VLOOKUP(N58,$K:$L,2,FALSE)</f>
        <v>攻击点数</v>
      </c>
      <c r="P58">
        <v>400</v>
      </c>
    </row>
    <row r="59" spans="2:16">
      <c r="B59" s="1">
        <v>1011</v>
      </c>
      <c r="C59" s="1">
        <v>5</v>
      </c>
      <c r="D59" s="1" t="s">
        <v>111</v>
      </c>
      <c r="E59" s="1" t="s">
        <v>244</v>
      </c>
      <c r="F59" s="1">
        <v>10</v>
      </c>
      <c r="G59" s="1">
        <v>1</v>
      </c>
      <c r="H59" s="1" t="str">
        <f t="shared" si="11"/>
        <v>[[1,500]]</v>
      </c>
      <c r="I59" s="1" t="str">
        <f t="shared" si="14"/>
        <v>攻击+500</v>
      </c>
      <c r="N59">
        <v>1</v>
      </c>
      <c r="O59" t="str">
        <f>VLOOKUP(N59,$K:$L,2,FALSE)</f>
        <v>攻击点数</v>
      </c>
      <c r="P59">
        <v>500</v>
      </c>
    </row>
    <row r="60" spans="2:16">
      <c r="B60" s="1">
        <v>1012</v>
      </c>
      <c r="C60" s="1">
        <v>1</v>
      </c>
      <c r="D60" s="1" t="s">
        <v>113</v>
      </c>
      <c r="E60" s="1" t="s">
        <v>245</v>
      </c>
      <c r="F60" s="1">
        <v>10</v>
      </c>
      <c r="G60" s="1">
        <v>1</v>
      </c>
      <c r="H60" s="1" t="str">
        <f t="shared" si="11"/>
        <v>[[2,5]]</v>
      </c>
      <c r="I60" s="1" t="str">
        <f t="shared" ref="I60:I64" si="15">"攻击+"&amp;P60&amp;"%"</f>
        <v>攻击+5%</v>
      </c>
      <c r="N60">
        <v>2</v>
      </c>
      <c r="O60" t="str">
        <f>VLOOKUP(N60,$K:$L,2,FALSE)</f>
        <v>攻击百分比</v>
      </c>
      <c r="P60">
        <v>5</v>
      </c>
    </row>
    <row r="61" spans="2:16">
      <c r="B61" s="1">
        <v>1012</v>
      </c>
      <c r="C61" s="1">
        <v>2</v>
      </c>
      <c r="D61" s="1" t="s">
        <v>113</v>
      </c>
      <c r="E61" s="1" t="s">
        <v>245</v>
      </c>
      <c r="F61" s="1">
        <v>20</v>
      </c>
      <c r="G61" s="1">
        <v>1</v>
      </c>
      <c r="H61" s="1" t="str">
        <f t="shared" si="11"/>
        <v>[[2,10]]</v>
      </c>
      <c r="I61" s="1" t="str">
        <f t="shared" si="15"/>
        <v>攻击+10%</v>
      </c>
      <c r="N61">
        <v>2</v>
      </c>
      <c r="O61" t="str">
        <f>VLOOKUP(N61,$K:$L,2,FALSE)</f>
        <v>攻击百分比</v>
      </c>
      <c r="P61">
        <v>10</v>
      </c>
    </row>
    <row r="62" spans="2:16">
      <c r="B62" s="1">
        <v>1012</v>
      </c>
      <c r="C62" s="1">
        <v>3</v>
      </c>
      <c r="D62" s="1" t="s">
        <v>113</v>
      </c>
      <c r="E62" s="1" t="s">
        <v>245</v>
      </c>
      <c r="F62" s="1">
        <v>30</v>
      </c>
      <c r="G62" s="1">
        <v>1</v>
      </c>
      <c r="H62" s="1" t="str">
        <f t="shared" si="11"/>
        <v>[[2,15]]</v>
      </c>
      <c r="I62" s="1" t="str">
        <f t="shared" si="15"/>
        <v>攻击+15%</v>
      </c>
      <c r="N62">
        <v>2</v>
      </c>
      <c r="O62" t="str">
        <f>VLOOKUP(N62,$K:$L,2,FALSE)</f>
        <v>攻击百分比</v>
      </c>
      <c r="P62">
        <v>15</v>
      </c>
    </row>
    <row r="63" spans="2:16">
      <c r="B63" s="1">
        <v>1012</v>
      </c>
      <c r="C63" s="1">
        <v>4</v>
      </c>
      <c r="D63" s="1" t="s">
        <v>113</v>
      </c>
      <c r="E63" s="1" t="s">
        <v>245</v>
      </c>
      <c r="F63" s="1">
        <v>40</v>
      </c>
      <c r="G63" s="1">
        <v>1</v>
      </c>
      <c r="H63" s="1" t="str">
        <f t="shared" si="11"/>
        <v>[[2,20]]</v>
      </c>
      <c r="I63" s="1" t="str">
        <f t="shared" si="15"/>
        <v>攻击+20%</v>
      </c>
      <c r="N63">
        <v>2</v>
      </c>
      <c r="O63" t="str">
        <f>VLOOKUP(N63,$K:$L,2,FALSE)</f>
        <v>攻击百分比</v>
      </c>
      <c r="P63">
        <v>20</v>
      </c>
    </row>
    <row r="64" spans="2:16">
      <c r="B64" s="1">
        <v>1012</v>
      </c>
      <c r="C64" s="1">
        <v>5</v>
      </c>
      <c r="D64" s="1" t="s">
        <v>113</v>
      </c>
      <c r="E64" s="1" t="s">
        <v>245</v>
      </c>
      <c r="F64" s="1">
        <v>50</v>
      </c>
      <c r="G64" s="1">
        <v>1</v>
      </c>
      <c r="H64" s="1" t="str">
        <f t="shared" si="11"/>
        <v>[[2,25]]</v>
      </c>
      <c r="I64" s="1" t="str">
        <f t="shared" si="15"/>
        <v>攻击+25%</v>
      </c>
      <c r="N64">
        <v>2</v>
      </c>
      <c r="O64" t="str">
        <f>VLOOKUP(N64,$K:$L,2,FALSE)</f>
        <v>攻击百分比</v>
      </c>
      <c r="P64">
        <v>25</v>
      </c>
    </row>
    <row r="65" spans="2:19">
      <c r="B65" s="1">
        <v>1013</v>
      </c>
      <c r="C65" s="1">
        <v>1</v>
      </c>
      <c r="D65" s="1" t="s">
        <v>114</v>
      </c>
      <c r="E65" s="1" t="s">
        <v>246</v>
      </c>
      <c r="F65" s="1">
        <v>10</v>
      </c>
      <c r="G65" s="1">
        <v>1</v>
      </c>
      <c r="H65" s="1" t="str">
        <f t="shared" ref="H65:H69" si="16">"[["&amp;N65&amp;","&amp;P65&amp;"],["&amp;Q65&amp;","&amp;S65&amp;"]]"</f>
        <v>[[4,5],[3,1]]</v>
      </c>
      <c r="I65" s="1" t="str">
        <f t="shared" ref="I65:I69" si="17">"攻速+"&amp;P65&amp;"%"&amp;"   "&amp;"暴击+"&amp;S65&amp;"%"</f>
        <v>攻速+5%   暴击+1%</v>
      </c>
      <c r="N65">
        <v>4</v>
      </c>
      <c r="O65" t="str">
        <f>VLOOKUP(N65,$K:$L,2,FALSE)</f>
        <v>攻速</v>
      </c>
      <c r="P65">
        <v>5</v>
      </c>
      <c r="Q65">
        <v>3</v>
      </c>
      <c r="R65" t="str">
        <f>VLOOKUP(Q65,$K:$L,2,FALSE)</f>
        <v>暴击率</v>
      </c>
      <c r="S65">
        <v>1</v>
      </c>
    </row>
    <row r="66" spans="2:19">
      <c r="B66" s="1">
        <v>1013</v>
      </c>
      <c r="C66" s="1">
        <v>2</v>
      </c>
      <c r="D66" s="1" t="s">
        <v>114</v>
      </c>
      <c r="E66" s="1" t="s">
        <v>246</v>
      </c>
      <c r="F66" s="1">
        <v>20</v>
      </c>
      <c r="G66" s="1">
        <v>1</v>
      </c>
      <c r="H66" s="1" t="str">
        <f t="shared" si="16"/>
        <v>[[4,10],[3,2]]</v>
      </c>
      <c r="I66" s="1" t="str">
        <f t="shared" si="17"/>
        <v>攻速+10%   暴击+2%</v>
      </c>
      <c r="N66">
        <v>4</v>
      </c>
      <c r="O66" t="str">
        <f>VLOOKUP(N66,$K:$L,2,FALSE)</f>
        <v>攻速</v>
      </c>
      <c r="P66">
        <v>10</v>
      </c>
      <c r="Q66">
        <v>3</v>
      </c>
      <c r="R66" t="str">
        <f>VLOOKUP(Q66,$K:$L,2,FALSE)</f>
        <v>暴击率</v>
      </c>
      <c r="S66">
        <v>2</v>
      </c>
    </row>
    <row r="67" spans="2:19">
      <c r="B67" s="1">
        <v>1013</v>
      </c>
      <c r="C67" s="1">
        <v>3</v>
      </c>
      <c r="D67" s="1" t="s">
        <v>114</v>
      </c>
      <c r="E67" s="1" t="s">
        <v>246</v>
      </c>
      <c r="F67" s="1">
        <v>30</v>
      </c>
      <c r="G67" s="1">
        <v>1</v>
      </c>
      <c r="H67" s="1" t="str">
        <f t="shared" si="16"/>
        <v>[[4,15],[3,3]]</v>
      </c>
      <c r="I67" s="1" t="str">
        <f t="shared" si="17"/>
        <v>攻速+15%   暴击+3%</v>
      </c>
      <c r="N67">
        <v>4</v>
      </c>
      <c r="O67" t="str">
        <f>VLOOKUP(N67,$K:$L,2,FALSE)</f>
        <v>攻速</v>
      </c>
      <c r="P67">
        <v>15</v>
      </c>
      <c r="Q67">
        <v>3</v>
      </c>
      <c r="R67" t="str">
        <f>VLOOKUP(Q67,$K:$L,2,FALSE)</f>
        <v>暴击率</v>
      </c>
      <c r="S67">
        <v>3</v>
      </c>
    </row>
    <row r="68" spans="2:19">
      <c r="B68" s="1">
        <v>1013</v>
      </c>
      <c r="C68" s="1">
        <v>4</v>
      </c>
      <c r="D68" s="1" t="s">
        <v>114</v>
      </c>
      <c r="E68" s="1" t="s">
        <v>246</v>
      </c>
      <c r="F68" s="1">
        <v>40</v>
      </c>
      <c r="G68" s="1">
        <v>1</v>
      </c>
      <c r="H68" s="1" t="str">
        <f t="shared" si="16"/>
        <v>[[4,20],[3,4]]</v>
      </c>
      <c r="I68" s="1" t="str">
        <f t="shared" si="17"/>
        <v>攻速+20%   暴击+4%</v>
      </c>
      <c r="N68">
        <v>4</v>
      </c>
      <c r="O68" t="str">
        <f>VLOOKUP(N68,$K:$L,2,FALSE)</f>
        <v>攻速</v>
      </c>
      <c r="P68">
        <v>20</v>
      </c>
      <c r="Q68">
        <v>3</v>
      </c>
      <c r="R68" t="str">
        <f>VLOOKUP(Q68,$K:$L,2,FALSE)</f>
        <v>暴击率</v>
      </c>
      <c r="S68">
        <v>4</v>
      </c>
    </row>
    <row r="69" spans="2:19">
      <c r="B69" s="1">
        <v>1013</v>
      </c>
      <c r="C69" s="1">
        <v>5</v>
      </c>
      <c r="D69" s="1" t="s">
        <v>114</v>
      </c>
      <c r="E69" s="1" t="s">
        <v>246</v>
      </c>
      <c r="F69" s="1">
        <v>50</v>
      </c>
      <c r="G69" s="1">
        <v>1</v>
      </c>
      <c r="H69" s="1" t="str">
        <f t="shared" si="16"/>
        <v>[[4,25],[3,5]]</v>
      </c>
      <c r="I69" s="1" t="str">
        <f t="shared" si="17"/>
        <v>攻速+25%   暴击+5%</v>
      </c>
      <c r="N69">
        <v>4</v>
      </c>
      <c r="O69" t="str">
        <f>VLOOKUP(N69,$K:$L,2,FALSE)</f>
        <v>攻速</v>
      </c>
      <c r="P69">
        <v>25</v>
      </c>
      <c r="Q69">
        <v>3</v>
      </c>
      <c r="R69" t="str">
        <f>VLOOKUP(Q69,$K:$L,2,FALSE)</f>
        <v>暴击率</v>
      </c>
      <c r="S69">
        <v>5</v>
      </c>
    </row>
    <row r="70" spans="2:19">
      <c r="B70" s="1">
        <v>1014</v>
      </c>
      <c r="C70" s="1">
        <v>1</v>
      </c>
      <c r="D70" s="1" t="s">
        <v>115</v>
      </c>
      <c r="E70" s="1" t="s">
        <v>247</v>
      </c>
      <c r="F70" s="1">
        <v>20</v>
      </c>
      <c r="G70" s="1">
        <v>1</v>
      </c>
      <c r="H70" s="1" t="str">
        <f t="shared" ref="H70:H108" si="18">"[["&amp;N70&amp;","&amp;P70&amp;"]]"</f>
        <v>[[6,180]]</v>
      </c>
      <c r="I70" s="1" t="str">
        <f t="shared" ref="I70:I74" si="19">"陨石雨的伤害提高到"&amp;P70&amp;"%"</f>
        <v>陨石雨的伤害提高到180%</v>
      </c>
      <c r="N70">
        <v>6</v>
      </c>
      <c r="O70" t="str">
        <f>VLOOKUP(N70,$K:$L,2,FALSE)</f>
        <v>技能伤害百分比</v>
      </c>
      <c r="P70">
        <v>180</v>
      </c>
    </row>
    <row r="71" spans="2:19">
      <c r="B71" s="1">
        <v>1014</v>
      </c>
      <c r="C71" s="1">
        <v>2</v>
      </c>
      <c r="D71" s="1" t="s">
        <v>115</v>
      </c>
      <c r="E71" s="1" t="s">
        <v>247</v>
      </c>
      <c r="F71" s="1">
        <v>20</v>
      </c>
      <c r="G71" s="1">
        <v>1</v>
      </c>
      <c r="H71" s="1" t="str">
        <f t="shared" si="18"/>
        <v>[[6,210]]</v>
      </c>
      <c r="I71" s="1" t="str">
        <f t="shared" si="19"/>
        <v>陨石雨的伤害提高到210%</v>
      </c>
      <c r="N71">
        <v>6</v>
      </c>
      <c r="O71" t="str">
        <f>VLOOKUP(N71,$K:$L,2,FALSE)</f>
        <v>技能伤害百分比</v>
      </c>
      <c r="P71">
        <v>210</v>
      </c>
    </row>
    <row r="72" spans="2:19">
      <c r="B72" s="1">
        <v>1014</v>
      </c>
      <c r="C72" s="1">
        <v>3</v>
      </c>
      <c r="D72" s="1" t="s">
        <v>115</v>
      </c>
      <c r="E72" s="1" t="s">
        <v>247</v>
      </c>
      <c r="F72" s="1">
        <v>20</v>
      </c>
      <c r="G72" s="1">
        <v>1</v>
      </c>
      <c r="H72" s="1" t="str">
        <f t="shared" si="18"/>
        <v>[[6,240]]</v>
      </c>
      <c r="I72" s="1" t="str">
        <f t="shared" si="19"/>
        <v>陨石雨的伤害提高到240%</v>
      </c>
      <c r="N72">
        <v>6</v>
      </c>
      <c r="O72" t="str">
        <f>VLOOKUP(N72,$K:$L,2,FALSE)</f>
        <v>技能伤害百分比</v>
      </c>
      <c r="P72">
        <v>240</v>
      </c>
    </row>
    <row r="73" spans="2:19">
      <c r="B73" s="1">
        <v>1014</v>
      </c>
      <c r="C73" s="1">
        <v>4</v>
      </c>
      <c r="D73" s="1" t="s">
        <v>115</v>
      </c>
      <c r="E73" s="1" t="s">
        <v>247</v>
      </c>
      <c r="F73" s="1">
        <v>20</v>
      </c>
      <c r="G73" s="1">
        <v>1</v>
      </c>
      <c r="H73" s="1" t="str">
        <f t="shared" si="18"/>
        <v>[[6,270]]</v>
      </c>
      <c r="I73" s="1" t="str">
        <f t="shared" si="19"/>
        <v>陨石雨的伤害提高到270%</v>
      </c>
      <c r="N73">
        <v>6</v>
      </c>
      <c r="O73" t="str">
        <f>VLOOKUP(N73,$K:$L,2,FALSE)</f>
        <v>技能伤害百分比</v>
      </c>
      <c r="P73">
        <v>270</v>
      </c>
    </row>
    <row r="74" spans="2:19">
      <c r="B74" s="1">
        <v>1014</v>
      </c>
      <c r="C74" s="1">
        <v>5</v>
      </c>
      <c r="D74" s="1" t="s">
        <v>115</v>
      </c>
      <c r="E74" s="1" t="s">
        <v>247</v>
      </c>
      <c r="F74" s="1">
        <v>20</v>
      </c>
      <c r="G74" s="1">
        <v>1</v>
      </c>
      <c r="H74" s="1" t="str">
        <f t="shared" si="18"/>
        <v>[[6,300]]</v>
      </c>
      <c r="I74" s="1" t="str">
        <f t="shared" si="19"/>
        <v>陨石雨的伤害提高到300%</v>
      </c>
      <c r="N74">
        <v>6</v>
      </c>
      <c r="O74" t="str">
        <f>VLOOKUP(N74,$K:$L,2,FALSE)</f>
        <v>技能伤害百分比</v>
      </c>
      <c r="P74">
        <v>300</v>
      </c>
    </row>
    <row r="75" spans="2:19">
      <c r="B75" s="1">
        <v>1015</v>
      </c>
      <c r="C75" s="1">
        <v>1</v>
      </c>
      <c r="D75" s="1" t="s">
        <v>106</v>
      </c>
      <c r="E75" s="1" t="s">
        <v>248</v>
      </c>
      <c r="F75" s="1">
        <v>20</v>
      </c>
      <c r="G75" s="1">
        <v>1</v>
      </c>
      <c r="H75" s="1" t="str">
        <f t="shared" si="18"/>
        <v>[[5,10]]</v>
      </c>
      <c r="I75" s="1" t="str">
        <f t="shared" ref="I75:I79" si="20">"陨石雨的恢复速度提高"&amp;P75&amp;"%"</f>
        <v>陨石雨的恢复速度提高10%</v>
      </c>
      <c r="N75">
        <v>5</v>
      </c>
      <c r="O75" t="str">
        <f>VLOOKUP(N75,$K:$L,2,FALSE)</f>
        <v>技能恢复速度</v>
      </c>
      <c r="P75">
        <v>10</v>
      </c>
    </row>
    <row r="76" spans="2:19">
      <c r="B76" s="1">
        <v>1015</v>
      </c>
      <c r="C76" s="1">
        <v>2</v>
      </c>
      <c r="D76" s="1" t="s">
        <v>106</v>
      </c>
      <c r="E76" s="1" t="s">
        <v>248</v>
      </c>
      <c r="F76" s="1">
        <v>30</v>
      </c>
      <c r="G76" s="1">
        <v>1</v>
      </c>
      <c r="H76" s="1" t="str">
        <f t="shared" si="18"/>
        <v>[[5,20]]</v>
      </c>
      <c r="I76" s="1" t="str">
        <f t="shared" si="20"/>
        <v>陨石雨的恢复速度提高20%</v>
      </c>
      <c r="N76">
        <v>5</v>
      </c>
      <c r="O76" t="str">
        <f>VLOOKUP(N76,$K:$L,2,FALSE)</f>
        <v>技能恢复速度</v>
      </c>
      <c r="P76">
        <v>20</v>
      </c>
    </row>
    <row r="77" spans="2:19">
      <c r="B77" s="1">
        <v>1015</v>
      </c>
      <c r="C77" s="1">
        <v>3</v>
      </c>
      <c r="D77" s="1" t="s">
        <v>106</v>
      </c>
      <c r="E77" s="1" t="s">
        <v>248</v>
      </c>
      <c r="F77" s="1">
        <v>40</v>
      </c>
      <c r="G77" s="1">
        <v>1</v>
      </c>
      <c r="H77" s="1" t="str">
        <f t="shared" si="18"/>
        <v>[[5,30]]</v>
      </c>
      <c r="I77" s="1" t="str">
        <f t="shared" si="20"/>
        <v>陨石雨的恢复速度提高30%</v>
      </c>
      <c r="N77">
        <v>5</v>
      </c>
      <c r="O77" t="str">
        <f>VLOOKUP(N77,$K:$L,2,FALSE)</f>
        <v>技能恢复速度</v>
      </c>
      <c r="P77">
        <v>30</v>
      </c>
    </row>
    <row r="78" spans="2:19">
      <c r="B78" s="1">
        <v>1015</v>
      </c>
      <c r="C78" s="1">
        <v>4</v>
      </c>
      <c r="D78" s="1" t="s">
        <v>106</v>
      </c>
      <c r="E78" s="1" t="s">
        <v>248</v>
      </c>
      <c r="F78" s="1">
        <v>50</v>
      </c>
      <c r="G78" s="1">
        <v>1</v>
      </c>
      <c r="H78" s="1" t="str">
        <f t="shared" si="18"/>
        <v>[[5,40]]</v>
      </c>
      <c r="I78" s="1" t="str">
        <f t="shared" si="20"/>
        <v>陨石雨的恢复速度提高40%</v>
      </c>
      <c r="N78">
        <v>5</v>
      </c>
      <c r="O78" t="str">
        <f>VLOOKUP(N78,$K:$L,2,FALSE)</f>
        <v>技能恢复速度</v>
      </c>
      <c r="P78">
        <v>40</v>
      </c>
    </row>
    <row r="79" spans="2:19">
      <c r="B79" s="1">
        <v>1015</v>
      </c>
      <c r="C79" s="1">
        <v>5</v>
      </c>
      <c r="D79" s="1" t="s">
        <v>106</v>
      </c>
      <c r="E79" s="1" t="s">
        <v>248</v>
      </c>
      <c r="F79" s="1">
        <v>60</v>
      </c>
      <c r="G79" s="1">
        <v>1</v>
      </c>
      <c r="H79" s="1" t="str">
        <f t="shared" si="18"/>
        <v>[[5,50]]</v>
      </c>
      <c r="I79" s="1" t="str">
        <f t="shared" si="20"/>
        <v>陨石雨的恢复速度提高50%</v>
      </c>
      <c r="N79">
        <v>5</v>
      </c>
      <c r="O79" t="str">
        <f>VLOOKUP(N79,$K:$L,2,FALSE)</f>
        <v>技能恢复速度</v>
      </c>
      <c r="P79">
        <v>50</v>
      </c>
    </row>
    <row r="80" spans="2:19">
      <c r="B80" s="1">
        <v>1016</v>
      </c>
      <c r="C80" s="1">
        <v>1</v>
      </c>
      <c r="D80" s="1" t="s">
        <v>188</v>
      </c>
      <c r="E80" s="1" t="s">
        <v>249</v>
      </c>
      <c r="F80" s="1">
        <v>10</v>
      </c>
      <c r="G80" s="1">
        <v>1</v>
      </c>
      <c r="H80" s="1" t="str">
        <f t="shared" si="18"/>
        <v>[[1,200]]</v>
      </c>
      <c r="I80" s="1" t="str">
        <f t="shared" ref="I80:I84" si="21">"攻击+"&amp;P80</f>
        <v>攻击+200</v>
      </c>
      <c r="N80">
        <v>1</v>
      </c>
      <c r="O80" t="str">
        <f>VLOOKUP(N80,$K:$L,2,FALSE)</f>
        <v>攻击点数</v>
      </c>
      <c r="P80">
        <v>200</v>
      </c>
    </row>
    <row r="81" spans="2:16">
      <c r="B81" s="1">
        <v>1016</v>
      </c>
      <c r="C81" s="1">
        <v>2</v>
      </c>
      <c r="D81" s="1" t="s">
        <v>188</v>
      </c>
      <c r="E81" s="1" t="s">
        <v>249</v>
      </c>
      <c r="F81" s="1">
        <v>10</v>
      </c>
      <c r="G81" s="1">
        <v>1</v>
      </c>
      <c r="H81" s="1" t="str">
        <f t="shared" si="18"/>
        <v>[[1,400]]</v>
      </c>
      <c r="I81" s="1" t="str">
        <f t="shared" si="21"/>
        <v>攻击+400</v>
      </c>
      <c r="N81">
        <v>1</v>
      </c>
      <c r="O81" t="str">
        <f>VLOOKUP(N81,$K:$L,2,FALSE)</f>
        <v>攻击点数</v>
      </c>
      <c r="P81">
        <v>400</v>
      </c>
    </row>
    <row r="82" spans="2:16">
      <c r="B82" s="1">
        <v>1016</v>
      </c>
      <c r="C82" s="1">
        <v>3</v>
      </c>
      <c r="D82" s="1" t="s">
        <v>188</v>
      </c>
      <c r="E82" s="1" t="s">
        <v>249</v>
      </c>
      <c r="F82" s="1">
        <v>10</v>
      </c>
      <c r="G82" s="1">
        <v>1</v>
      </c>
      <c r="H82" s="1" t="str">
        <f t="shared" si="18"/>
        <v>[[1,600]]</v>
      </c>
      <c r="I82" s="1" t="str">
        <f t="shared" si="21"/>
        <v>攻击+600</v>
      </c>
      <c r="N82">
        <v>1</v>
      </c>
      <c r="O82" t="str">
        <f>VLOOKUP(N82,$K:$L,2,FALSE)</f>
        <v>攻击点数</v>
      </c>
      <c r="P82">
        <v>600</v>
      </c>
    </row>
    <row r="83" spans="2:16">
      <c r="B83" s="1">
        <v>1016</v>
      </c>
      <c r="C83" s="1">
        <v>4</v>
      </c>
      <c r="D83" s="1" t="s">
        <v>188</v>
      </c>
      <c r="E83" s="1" t="s">
        <v>249</v>
      </c>
      <c r="F83" s="1">
        <v>10</v>
      </c>
      <c r="G83" s="1">
        <v>1</v>
      </c>
      <c r="H83" s="1" t="str">
        <f t="shared" si="18"/>
        <v>[[1,800]]</v>
      </c>
      <c r="I83" s="1" t="str">
        <f t="shared" si="21"/>
        <v>攻击+800</v>
      </c>
      <c r="N83">
        <v>1</v>
      </c>
      <c r="O83" t="str">
        <f>VLOOKUP(N83,$K:$L,2,FALSE)</f>
        <v>攻击点数</v>
      </c>
      <c r="P83">
        <v>800</v>
      </c>
    </row>
    <row r="84" spans="2:16">
      <c r="B84" s="1">
        <v>1016</v>
      </c>
      <c r="C84" s="1">
        <v>5</v>
      </c>
      <c r="D84" s="1" t="s">
        <v>188</v>
      </c>
      <c r="E84" s="1" t="s">
        <v>249</v>
      </c>
      <c r="F84" s="1">
        <v>10</v>
      </c>
      <c r="G84" s="1">
        <v>1</v>
      </c>
      <c r="H84" s="1" t="str">
        <f t="shared" si="18"/>
        <v>[[1,1000]]</v>
      </c>
      <c r="I84" s="1" t="str">
        <f t="shared" si="21"/>
        <v>攻击+1000</v>
      </c>
      <c r="N84">
        <v>1</v>
      </c>
      <c r="O84" t="str">
        <f>VLOOKUP(N84,$K:$L,2,FALSE)</f>
        <v>攻击点数</v>
      </c>
      <c r="P84">
        <v>1000</v>
      </c>
    </row>
    <row r="85" spans="2:16">
      <c r="B85" s="1">
        <v>1017</v>
      </c>
      <c r="C85" s="1">
        <v>1</v>
      </c>
      <c r="D85" s="1" t="s">
        <v>189</v>
      </c>
      <c r="E85" s="1" t="s">
        <v>250</v>
      </c>
      <c r="F85" s="1">
        <v>10</v>
      </c>
      <c r="G85" s="1">
        <v>1</v>
      </c>
      <c r="H85" s="1" t="str">
        <f t="shared" si="18"/>
        <v>[[2,5]]</v>
      </c>
      <c r="I85" s="1" t="str">
        <f t="shared" ref="I85:I89" si="22">"攻击+"&amp;P85&amp;"%"</f>
        <v>攻击+5%</v>
      </c>
      <c r="N85">
        <v>2</v>
      </c>
      <c r="O85" t="str">
        <f>VLOOKUP(N85,$K:$L,2,FALSE)</f>
        <v>攻击百分比</v>
      </c>
      <c r="P85">
        <v>5</v>
      </c>
    </row>
    <row r="86" spans="2:16">
      <c r="B86" s="1">
        <v>1017</v>
      </c>
      <c r="C86" s="1">
        <v>2</v>
      </c>
      <c r="D86" s="1" t="s">
        <v>189</v>
      </c>
      <c r="E86" s="1" t="s">
        <v>250</v>
      </c>
      <c r="F86" s="1">
        <v>20</v>
      </c>
      <c r="G86" s="1">
        <v>1</v>
      </c>
      <c r="H86" s="1" t="str">
        <f t="shared" si="18"/>
        <v>[[2,10]]</v>
      </c>
      <c r="I86" s="1" t="str">
        <f t="shared" si="22"/>
        <v>攻击+10%</v>
      </c>
      <c r="N86">
        <v>2</v>
      </c>
      <c r="O86" t="str">
        <f>VLOOKUP(N86,$K:$L,2,FALSE)</f>
        <v>攻击百分比</v>
      </c>
      <c r="P86">
        <v>10</v>
      </c>
    </row>
    <row r="87" spans="2:16">
      <c r="B87" s="1">
        <v>1017</v>
      </c>
      <c r="C87" s="1">
        <v>3</v>
      </c>
      <c r="D87" s="1" t="s">
        <v>189</v>
      </c>
      <c r="E87" s="1" t="s">
        <v>250</v>
      </c>
      <c r="F87" s="1">
        <v>30</v>
      </c>
      <c r="G87" s="1">
        <v>1</v>
      </c>
      <c r="H87" s="1" t="str">
        <f t="shared" si="18"/>
        <v>[[2,15]]</v>
      </c>
      <c r="I87" s="1" t="str">
        <f t="shared" si="22"/>
        <v>攻击+15%</v>
      </c>
      <c r="N87">
        <v>2</v>
      </c>
      <c r="O87" t="str">
        <f>VLOOKUP(N87,$K:$L,2,FALSE)</f>
        <v>攻击百分比</v>
      </c>
      <c r="P87">
        <v>15</v>
      </c>
    </row>
    <row r="88" spans="2:16">
      <c r="B88" s="1">
        <v>1017</v>
      </c>
      <c r="C88" s="1">
        <v>4</v>
      </c>
      <c r="D88" s="1" t="s">
        <v>189</v>
      </c>
      <c r="E88" s="1" t="s">
        <v>250</v>
      </c>
      <c r="F88" s="1">
        <v>40</v>
      </c>
      <c r="G88" s="1">
        <v>1</v>
      </c>
      <c r="H88" s="1" t="str">
        <f t="shared" si="18"/>
        <v>[[2,20]]</v>
      </c>
      <c r="I88" s="1" t="str">
        <f t="shared" si="22"/>
        <v>攻击+20%</v>
      </c>
      <c r="N88">
        <v>2</v>
      </c>
      <c r="O88" t="str">
        <f>VLOOKUP(N88,$K:$L,2,FALSE)</f>
        <v>攻击百分比</v>
      </c>
      <c r="P88">
        <v>20</v>
      </c>
    </row>
    <row r="89" spans="2:16">
      <c r="B89" s="1">
        <v>1017</v>
      </c>
      <c r="C89" s="1">
        <v>5</v>
      </c>
      <c r="D89" s="1" t="s">
        <v>189</v>
      </c>
      <c r="E89" s="1" t="s">
        <v>250</v>
      </c>
      <c r="F89" s="1">
        <v>50</v>
      </c>
      <c r="G89" s="1">
        <v>1</v>
      </c>
      <c r="H89" s="1" t="str">
        <f t="shared" si="18"/>
        <v>[[2,25]]</v>
      </c>
      <c r="I89" s="1" t="str">
        <f t="shared" si="22"/>
        <v>攻击+25%</v>
      </c>
      <c r="N89">
        <v>2</v>
      </c>
      <c r="O89" t="str">
        <f>VLOOKUP(N89,$K:$L,2,FALSE)</f>
        <v>攻击百分比</v>
      </c>
      <c r="P89">
        <v>25</v>
      </c>
    </row>
    <row r="90" spans="2:16">
      <c r="B90" s="1">
        <v>1018</v>
      </c>
      <c r="C90" s="1">
        <v>1</v>
      </c>
      <c r="D90" s="1" t="s">
        <v>118</v>
      </c>
      <c r="E90" s="1" t="s">
        <v>251</v>
      </c>
      <c r="F90" s="1">
        <v>10</v>
      </c>
      <c r="G90" s="1">
        <v>1</v>
      </c>
      <c r="H90" s="1" t="str">
        <f t="shared" si="18"/>
        <v>[[3,2]]</v>
      </c>
      <c r="I90" s="1" t="str">
        <f t="shared" ref="I90:I94" si="23">"暴击+"&amp;P90&amp;"%"</f>
        <v>暴击+2%</v>
      </c>
      <c r="N90">
        <v>3</v>
      </c>
      <c r="O90" t="str">
        <f>VLOOKUP(N90,$K:$L,2,FALSE)</f>
        <v>暴击率</v>
      </c>
      <c r="P90">
        <v>2</v>
      </c>
    </row>
    <row r="91" spans="2:16">
      <c r="B91" s="1">
        <v>1018</v>
      </c>
      <c r="C91" s="1">
        <v>2</v>
      </c>
      <c r="D91" s="1" t="s">
        <v>118</v>
      </c>
      <c r="E91" s="1" t="s">
        <v>251</v>
      </c>
      <c r="F91" s="1">
        <v>20</v>
      </c>
      <c r="G91" s="1">
        <v>1</v>
      </c>
      <c r="H91" s="1" t="str">
        <f t="shared" si="18"/>
        <v>[[3,4]]</v>
      </c>
      <c r="I91" s="1" t="str">
        <f t="shared" si="23"/>
        <v>暴击+4%</v>
      </c>
      <c r="N91">
        <v>3</v>
      </c>
      <c r="O91" t="str">
        <f>VLOOKUP(N91,$K:$L,2,FALSE)</f>
        <v>暴击率</v>
      </c>
      <c r="P91">
        <v>4</v>
      </c>
    </row>
    <row r="92" spans="2:16">
      <c r="B92" s="1">
        <v>1018</v>
      </c>
      <c r="C92" s="1">
        <v>3</v>
      </c>
      <c r="D92" s="1" t="s">
        <v>118</v>
      </c>
      <c r="E92" s="1" t="s">
        <v>251</v>
      </c>
      <c r="F92" s="1">
        <v>30</v>
      </c>
      <c r="G92" s="1">
        <v>1</v>
      </c>
      <c r="H92" s="1" t="str">
        <f t="shared" si="18"/>
        <v>[[3,6]]</v>
      </c>
      <c r="I92" s="1" t="str">
        <f t="shared" si="23"/>
        <v>暴击+6%</v>
      </c>
      <c r="N92">
        <v>3</v>
      </c>
      <c r="O92" t="str">
        <f>VLOOKUP(N92,$K:$L,2,FALSE)</f>
        <v>暴击率</v>
      </c>
      <c r="P92">
        <v>6</v>
      </c>
    </row>
    <row r="93" spans="2:16">
      <c r="B93" s="1">
        <v>1018</v>
      </c>
      <c r="C93" s="1">
        <v>4</v>
      </c>
      <c r="D93" s="1" t="s">
        <v>118</v>
      </c>
      <c r="E93" s="1" t="s">
        <v>251</v>
      </c>
      <c r="F93" s="1">
        <v>40</v>
      </c>
      <c r="G93" s="1">
        <v>1</v>
      </c>
      <c r="H93" s="1" t="str">
        <f t="shared" si="18"/>
        <v>[[3,8]]</v>
      </c>
      <c r="I93" s="1" t="str">
        <f t="shared" si="23"/>
        <v>暴击+8%</v>
      </c>
      <c r="N93">
        <v>3</v>
      </c>
      <c r="O93" t="str">
        <f>VLOOKUP(N93,$K:$L,2,FALSE)</f>
        <v>暴击率</v>
      </c>
      <c r="P93">
        <v>8</v>
      </c>
    </row>
    <row r="94" spans="2:16">
      <c r="B94" s="1">
        <v>1018</v>
      </c>
      <c r="C94" s="1">
        <v>5</v>
      </c>
      <c r="D94" s="1" t="s">
        <v>118</v>
      </c>
      <c r="E94" s="1" t="s">
        <v>251</v>
      </c>
      <c r="F94" s="1">
        <v>50</v>
      </c>
      <c r="G94" s="1">
        <v>1</v>
      </c>
      <c r="H94" s="1" t="str">
        <f t="shared" si="18"/>
        <v>[[3,10]]</v>
      </c>
      <c r="I94" s="1" t="str">
        <f t="shared" si="23"/>
        <v>暴击+10%</v>
      </c>
      <c r="N94">
        <v>3</v>
      </c>
      <c r="O94" t="str">
        <f>VLOOKUP(N94,$K:$L,2,FALSE)</f>
        <v>暴击率</v>
      </c>
      <c r="P94">
        <v>10</v>
      </c>
    </row>
    <row r="95" spans="2:16">
      <c r="B95" s="1">
        <v>1019</v>
      </c>
      <c r="C95" s="1">
        <v>1</v>
      </c>
      <c r="D95" s="1" t="s">
        <v>119</v>
      </c>
      <c r="E95" s="1" t="s">
        <v>252</v>
      </c>
      <c r="F95" s="1">
        <v>20</v>
      </c>
      <c r="G95" s="1">
        <v>1</v>
      </c>
      <c r="H95" s="1" t="str">
        <f t="shared" si="18"/>
        <v>[[6,120]]</v>
      </c>
      <c r="I95" s="1" t="str">
        <f t="shared" ref="I95:I99" si="24">"踩踏的伤害提高到"&amp;P95&amp;"%"</f>
        <v>踩踏的伤害提高到120%</v>
      </c>
      <c r="N95">
        <v>6</v>
      </c>
      <c r="O95" t="str">
        <f>VLOOKUP(N95,$K:$L,2,FALSE)</f>
        <v>技能伤害百分比</v>
      </c>
      <c r="P95">
        <v>120</v>
      </c>
    </row>
    <row r="96" spans="2:16">
      <c r="B96" s="1">
        <v>1019</v>
      </c>
      <c r="C96" s="1">
        <v>2</v>
      </c>
      <c r="D96" s="1" t="s">
        <v>119</v>
      </c>
      <c r="E96" s="1" t="s">
        <v>252</v>
      </c>
      <c r="F96" s="1">
        <v>20</v>
      </c>
      <c r="G96" s="1">
        <v>1</v>
      </c>
      <c r="H96" s="1" t="str">
        <f t="shared" si="18"/>
        <v>[[6,140]]</v>
      </c>
      <c r="I96" s="1" t="str">
        <f t="shared" si="24"/>
        <v>踩踏的伤害提高到140%</v>
      </c>
      <c r="N96">
        <v>6</v>
      </c>
      <c r="O96" t="str">
        <f>VLOOKUP(N96,$K:$L,2,FALSE)</f>
        <v>技能伤害百分比</v>
      </c>
      <c r="P96">
        <v>140</v>
      </c>
    </row>
    <row r="97" spans="2:16">
      <c r="B97" s="1">
        <v>1019</v>
      </c>
      <c r="C97" s="1">
        <v>3</v>
      </c>
      <c r="D97" s="1" t="s">
        <v>119</v>
      </c>
      <c r="E97" s="1" t="s">
        <v>252</v>
      </c>
      <c r="F97" s="1">
        <v>20</v>
      </c>
      <c r="G97" s="1">
        <v>1</v>
      </c>
      <c r="H97" s="1" t="str">
        <f t="shared" si="18"/>
        <v>[[6,160]]</v>
      </c>
      <c r="I97" s="1" t="str">
        <f t="shared" si="24"/>
        <v>踩踏的伤害提高到160%</v>
      </c>
      <c r="N97">
        <v>6</v>
      </c>
      <c r="O97" t="str">
        <f>VLOOKUP(N97,$K:$L,2,FALSE)</f>
        <v>技能伤害百分比</v>
      </c>
      <c r="P97">
        <v>160</v>
      </c>
    </row>
    <row r="98" spans="2:16">
      <c r="B98" s="1">
        <v>1019</v>
      </c>
      <c r="C98" s="1">
        <v>4</v>
      </c>
      <c r="D98" s="1" t="s">
        <v>119</v>
      </c>
      <c r="E98" s="1" t="s">
        <v>252</v>
      </c>
      <c r="F98" s="1">
        <v>20</v>
      </c>
      <c r="G98" s="1">
        <v>1</v>
      </c>
      <c r="H98" s="1" t="str">
        <f t="shared" si="18"/>
        <v>[[6,180]]</v>
      </c>
      <c r="I98" s="1" t="str">
        <f t="shared" si="24"/>
        <v>踩踏的伤害提高到180%</v>
      </c>
      <c r="N98">
        <v>6</v>
      </c>
      <c r="O98" t="str">
        <f>VLOOKUP(N98,$K:$L,2,FALSE)</f>
        <v>技能伤害百分比</v>
      </c>
      <c r="P98">
        <v>180</v>
      </c>
    </row>
    <row r="99" spans="2:16">
      <c r="B99" s="1">
        <v>1019</v>
      </c>
      <c r="C99" s="1">
        <v>5</v>
      </c>
      <c r="D99" s="1" t="s">
        <v>119</v>
      </c>
      <c r="E99" s="1" t="s">
        <v>252</v>
      </c>
      <c r="F99" s="1">
        <v>20</v>
      </c>
      <c r="G99" s="1">
        <v>1</v>
      </c>
      <c r="H99" s="1" t="str">
        <f t="shared" si="18"/>
        <v>[[6,200]]</v>
      </c>
      <c r="I99" s="1" t="str">
        <f t="shared" si="24"/>
        <v>踩踏的伤害提高到200%</v>
      </c>
      <c r="N99">
        <v>6</v>
      </c>
      <c r="O99" t="str">
        <f>VLOOKUP(N99,$K:$L,2,FALSE)</f>
        <v>技能伤害百分比</v>
      </c>
      <c r="P99">
        <v>200</v>
      </c>
    </row>
    <row r="100" spans="2:16">
      <c r="B100" s="1">
        <v>1020</v>
      </c>
      <c r="C100" s="1">
        <v>1</v>
      </c>
      <c r="D100" s="1" t="s">
        <v>106</v>
      </c>
      <c r="E100" s="1" t="s">
        <v>253</v>
      </c>
      <c r="F100" s="1">
        <v>20</v>
      </c>
      <c r="G100" s="1">
        <v>1</v>
      </c>
      <c r="H100" s="1" t="str">
        <f t="shared" si="18"/>
        <v>[[5,10]]</v>
      </c>
      <c r="I100" s="1" t="str">
        <f t="shared" ref="I100:I104" si="25">"踩踏的恢复速度提高"&amp;P100&amp;"%"</f>
        <v>踩踏的恢复速度提高10%</v>
      </c>
      <c r="N100">
        <v>5</v>
      </c>
      <c r="O100" t="str">
        <f>VLOOKUP(N100,$K:$L,2,FALSE)</f>
        <v>技能恢复速度</v>
      </c>
      <c r="P100">
        <v>10</v>
      </c>
    </row>
    <row r="101" spans="2:16">
      <c r="B101" s="1">
        <v>1020</v>
      </c>
      <c r="C101" s="1">
        <v>2</v>
      </c>
      <c r="D101" s="1" t="s">
        <v>106</v>
      </c>
      <c r="E101" s="1" t="s">
        <v>253</v>
      </c>
      <c r="F101" s="1">
        <v>30</v>
      </c>
      <c r="G101" s="1">
        <v>1</v>
      </c>
      <c r="H101" s="1" t="str">
        <f t="shared" si="18"/>
        <v>[[5,20]]</v>
      </c>
      <c r="I101" s="1" t="str">
        <f t="shared" si="25"/>
        <v>踩踏的恢复速度提高20%</v>
      </c>
      <c r="N101">
        <v>5</v>
      </c>
      <c r="O101" t="str">
        <f>VLOOKUP(N101,$K:$L,2,FALSE)</f>
        <v>技能恢复速度</v>
      </c>
      <c r="P101">
        <v>20</v>
      </c>
    </row>
    <row r="102" spans="2:16">
      <c r="B102" s="1">
        <v>1020</v>
      </c>
      <c r="C102" s="1">
        <v>3</v>
      </c>
      <c r="D102" s="1" t="s">
        <v>106</v>
      </c>
      <c r="E102" s="1" t="s">
        <v>253</v>
      </c>
      <c r="F102" s="1">
        <v>40</v>
      </c>
      <c r="G102" s="1">
        <v>1</v>
      </c>
      <c r="H102" s="1" t="str">
        <f t="shared" si="18"/>
        <v>[[5,30]]</v>
      </c>
      <c r="I102" s="1" t="str">
        <f t="shared" si="25"/>
        <v>踩踏的恢复速度提高30%</v>
      </c>
      <c r="N102">
        <v>5</v>
      </c>
      <c r="O102" t="str">
        <f>VLOOKUP(N102,$K:$L,2,FALSE)</f>
        <v>技能恢复速度</v>
      </c>
      <c r="P102">
        <v>30</v>
      </c>
    </row>
    <row r="103" spans="2:16">
      <c r="B103" s="1">
        <v>1020</v>
      </c>
      <c r="C103" s="1">
        <v>4</v>
      </c>
      <c r="D103" s="1" t="s">
        <v>106</v>
      </c>
      <c r="E103" s="1" t="s">
        <v>253</v>
      </c>
      <c r="F103" s="1">
        <v>50</v>
      </c>
      <c r="G103" s="1">
        <v>1</v>
      </c>
      <c r="H103" s="1" t="str">
        <f t="shared" si="18"/>
        <v>[[5,40]]</v>
      </c>
      <c r="I103" s="1" t="str">
        <f t="shared" si="25"/>
        <v>踩踏的恢复速度提高40%</v>
      </c>
      <c r="N103">
        <v>5</v>
      </c>
      <c r="O103" t="str">
        <f>VLOOKUP(N103,$K:$L,2,FALSE)</f>
        <v>技能恢复速度</v>
      </c>
      <c r="P103">
        <v>40</v>
      </c>
    </row>
    <row r="104" spans="2:16">
      <c r="B104" s="1">
        <v>1020</v>
      </c>
      <c r="C104" s="1">
        <v>5</v>
      </c>
      <c r="D104" s="1" t="s">
        <v>106</v>
      </c>
      <c r="E104" s="1" t="s">
        <v>253</v>
      </c>
      <c r="F104" s="1">
        <v>60</v>
      </c>
      <c r="G104" s="1">
        <v>1</v>
      </c>
      <c r="H104" s="1" t="str">
        <f t="shared" si="18"/>
        <v>[[5,50]]</v>
      </c>
      <c r="I104" s="1" t="str">
        <f t="shared" si="25"/>
        <v>踩踏的恢复速度提高50%</v>
      </c>
      <c r="N104">
        <v>5</v>
      </c>
      <c r="O104" t="str">
        <f>VLOOKUP(N104,$K:$L,2,FALSE)</f>
        <v>技能恢复速度</v>
      </c>
      <c r="P104">
        <v>50</v>
      </c>
    </row>
    <row r="105" spans="2:16">
      <c r="B105" s="1">
        <v>1021</v>
      </c>
      <c r="C105" s="1">
        <v>1</v>
      </c>
      <c r="D105" s="1" t="s">
        <v>120</v>
      </c>
      <c r="E105" s="1" t="s">
        <v>254</v>
      </c>
      <c r="F105" s="1">
        <v>10</v>
      </c>
      <c r="G105" s="1">
        <v>1</v>
      </c>
      <c r="H105" s="1" t="str">
        <f t="shared" si="18"/>
        <v>[[1,300]]</v>
      </c>
      <c r="I105" s="1" t="str">
        <f t="shared" ref="I105:I109" si="26">"攻击+"&amp;P105</f>
        <v>攻击+300</v>
      </c>
      <c r="N105">
        <v>1</v>
      </c>
      <c r="O105" t="str">
        <f>VLOOKUP(N105,$K:$L,2,FALSE)</f>
        <v>攻击点数</v>
      </c>
      <c r="P105">
        <v>300</v>
      </c>
    </row>
    <row r="106" spans="2:16">
      <c r="B106" s="1">
        <v>1021</v>
      </c>
      <c r="C106" s="1">
        <v>2</v>
      </c>
      <c r="D106" s="1" t="s">
        <v>120</v>
      </c>
      <c r="E106" s="1" t="s">
        <v>254</v>
      </c>
      <c r="F106" s="1">
        <v>10</v>
      </c>
      <c r="G106" s="1">
        <v>1</v>
      </c>
      <c r="H106" s="1" t="str">
        <f t="shared" si="18"/>
        <v>[[1,600]]</v>
      </c>
      <c r="I106" s="1" t="str">
        <f t="shared" si="26"/>
        <v>攻击+600</v>
      </c>
      <c r="N106">
        <v>1</v>
      </c>
      <c r="O106" t="str">
        <f>VLOOKUP(N106,$K:$L,2,FALSE)</f>
        <v>攻击点数</v>
      </c>
      <c r="P106">
        <v>600</v>
      </c>
    </row>
    <row r="107" spans="2:16">
      <c r="B107" s="1">
        <v>1021</v>
      </c>
      <c r="C107" s="1">
        <v>3</v>
      </c>
      <c r="D107" s="1" t="s">
        <v>120</v>
      </c>
      <c r="E107" s="1" t="s">
        <v>254</v>
      </c>
      <c r="F107" s="1">
        <v>10</v>
      </c>
      <c r="G107" s="1">
        <v>1</v>
      </c>
      <c r="H107" s="1" t="str">
        <f t="shared" si="18"/>
        <v>[[1,900]]</v>
      </c>
      <c r="I107" s="1" t="str">
        <f t="shared" si="26"/>
        <v>攻击+900</v>
      </c>
      <c r="N107">
        <v>1</v>
      </c>
      <c r="O107" t="str">
        <f>VLOOKUP(N107,$K:$L,2,FALSE)</f>
        <v>攻击点数</v>
      </c>
      <c r="P107">
        <v>900</v>
      </c>
    </row>
    <row r="108" spans="2:16">
      <c r="B108" s="1">
        <v>1021</v>
      </c>
      <c r="C108" s="1">
        <v>4</v>
      </c>
      <c r="D108" s="1" t="s">
        <v>120</v>
      </c>
      <c r="E108" s="1" t="s">
        <v>254</v>
      </c>
      <c r="F108" s="1">
        <v>10</v>
      </c>
      <c r="G108" s="1">
        <v>1</v>
      </c>
      <c r="H108" s="1" t="str">
        <f t="shared" si="18"/>
        <v>[[1,1200]]</v>
      </c>
      <c r="I108" s="1" t="str">
        <f t="shared" si="26"/>
        <v>攻击+1200</v>
      </c>
      <c r="N108">
        <v>1</v>
      </c>
      <c r="O108" t="str">
        <f>VLOOKUP(N108,$K:$L,2,FALSE)</f>
        <v>攻击点数</v>
      </c>
      <c r="P108">
        <v>1200</v>
      </c>
    </row>
    <row r="109" spans="2:16">
      <c r="B109" s="1">
        <v>1021</v>
      </c>
      <c r="C109" s="1">
        <v>5</v>
      </c>
      <c r="D109" s="1" t="s">
        <v>120</v>
      </c>
      <c r="E109" s="1" t="s">
        <v>254</v>
      </c>
      <c r="F109" s="1">
        <v>10</v>
      </c>
      <c r="G109" s="1">
        <v>1</v>
      </c>
      <c r="H109" s="1" t="str">
        <f t="shared" ref="H109:H142" si="27">"[["&amp;N109&amp;","&amp;P109&amp;"]]"</f>
        <v>[[1,1500]]</v>
      </c>
      <c r="I109" s="1" t="str">
        <f t="shared" si="26"/>
        <v>攻击+1500</v>
      </c>
      <c r="N109">
        <v>1</v>
      </c>
      <c r="O109" t="str">
        <f>VLOOKUP(N109,$K:$L,2,FALSE)</f>
        <v>攻击点数</v>
      </c>
      <c r="P109">
        <v>1500</v>
      </c>
    </row>
    <row r="110" spans="2:16">
      <c r="B110" s="1">
        <v>1022</v>
      </c>
      <c r="C110" s="1">
        <v>1</v>
      </c>
      <c r="D110" s="1" t="s">
        <v>122</v>
      </c>
      <c r="E110" s="1" t="s">
        <v>255</v>
      </c>
      <c r="F110" s="1">
        <v>10</v>
      </c>
      <c r="G110" s="1">
        <v>1</v>
      </c>
      <c r="H110" s="1" t="str">
        <f t="shared" si="27"/>
        <v>[[2,5]]</v>
      </c>
      <c r="I110" s="1" t="str">
        <f t="shared" ref="I110:I114" si="28">"攻击+"&amp;P110&amp;"%"</f>
        <v>攻击+5%</v>
      </c>
      <c r="N110">
        <v>2</v>
      </c>
      <c r="O110" t="str">
        <f>VLOOKUP(N110,$K:$L,2,FALSE)</f>
        <v>攻击百分比</v>
      </c>
      <c r="P110">
        <v>5</v>
      </c>
    </row>
    <row r="111" spans="2:16">
      <c r="B111" s="1">
        <v>1022</v>
      </c>
      <c r="C111" s="1">
        <v>2</v>
      </c>
      <c r="D111" s="1" t="s">
        <v>122</v>
      </c>
      <c r="E111" s="1" t="s">
        <v>255</v>
      </c>
      <c r="F111" s="1">
        <v>20</v>
      </c>
      <c r="G111" s="1">
        <v>1</v>
      </c>
      <c r="H111" s="1" t="str">
        <f t="shared" si="27"/>
        <v>[[2,10]]</v>
      </c>
      <c r="I111" s="1" t="str">
        <f t="shared" si="28"/>
        <v>攻击+10%</v>
      </c>
      <c r="N111">
        <v>2</v>
      </c>
      <c r="O111" t="str">
        <f>VLOOKUP(N111,$K:$L,2,FALSE)</f>
        <v>攻击百分比</v>
      </c>
      <c r="P111">
        <v>10</v>
      </c>
    </row>
    <row r="112" spans="2:16">
      <c r="B112" s="1">
        <v>1022</v>
      </c>
      <c r="C112" s="1">
        <v>3</v>
      </c>
      <c r="D112" s="1" t="s">
        <v>122</v>
      </c>
      <c r="E112" s="1" t="s">
        <v>255</v>
      </c>
      <c r="F112" s="1">
        <v>30</v>
      </c>
      <c r="G112" s="1">
        <v>1</v>
      </c>
      <c r="H112" s="1" t="str">
        <f t="shared" si="27"/>
        <v>[[2,15]]</v>
      </c>
      <c r="I112" s="1" t="str">
        <f t="shared" si="28"/>
        <v>攻击+15%</v>
      </c>
      <c r="N112">
        <v>2</v>
      </c>
      <c r="O112" t="str">
        <f>VLOOKUP(N112,$K:$L,2,FALSE)</f>
        <v>攻击百分比</v>
      </c>
      <c r="P112">
        <v>15</v>
      </c>
    </row>
    <row r="113" spans="2:16">
      <c r="B113" s="1">
        <v>1022</v>
      </c>
      <c r="C113" s="1">
        <v>4</v>
      </c>
      <c r="D113" s="1" t="s">
        <v>122</v>
      </c>
      <c r="E113" s="1" t="s">
        <v>255</v>
      </c>
      <c r="F113" s="1">
        <v>40</v>
      </c>
      <c r="G113" s="1">
        <v>1</v>
      </c>
      <c r="H113" s="1" t="str">
        <f t="shared" si="27"/>
        <v>[[2,20]]</v>
      </c>
      <c r="I113" s="1" t="str">
        <f t="shared" si="28"/>
        <v>攻击+20%</v>
      </c>
      <c r="N113">
        <v>2</v>
      </c>
      <c r="O113" t="str">
        <f>VLOOKUP(N113,$K:$L,2,FALSE)</f>
        <v>攻击百分比</v>
      </c>
      <c r="P113">
        <v>20</v>
      </c>
    </row>
    <row r="114" spans="2:16">
      <c r="B114" s="1">
        <v>1022</v>
      </c>
      <c r="C114" s="1">
        <v>5</v>
      </c>
      <c r="D114" s="1" t="s">
        <v>122</v>
      </c>
      <c r="E114" s="1" t="s">
        <v>255</v>
      </c>
      <c r="F114" s="1">
        <v>50</v>
      </c>
      <c r="G114" s="1">
        <v>1</v>
      </c>
      <c r="H114" s="1" t="str">
        <f t="shared" si="27"/>
        <v>[[2,25]]</v>
      </c>
      <c r="I114" s="1" t="str">
        <f t="shared" si="28"/>
        <v>攻击+25%</v>
      </c>
      <c r="N114">
        <v>2</v>
      </c>
      <c r="O114" t="str">
        <f>VLOOKUP(N114,$K:$L,2,FALSE)</f>
        <v>攻击百分比</v>
      </c>
      <c r="P114">
        <v>25</v>
      </c>
    </row>
    <row r="115" spans="2:16">
      <c r="B115" s="1">
        <v>1023</v>
      </c>
      <c r="C115" s="1">
        <v>1</v>
      </c>
      <c r="D115" s="1" t="s">
        <v>190</v>
      </c>
      <c r="E115" s="1" t="s">
        <v>256</v>
      </c>
      <c r="F115" s="1">
        <v>10</v>
      </c>
      <c r="G115" s="1">
        <v>1</v>
      </c>
      <c r="H115" s="1" t="str">
        <f t="shared" si="27"/>
        <v>[[3,2]]</v>
      </c>
      <c r="I115" s="1" t="str">
        <f t="shared" ref="I115:I119" si="29">"暴击+"&amp;P115&amp;"%"</f>
        <v>暴击+2%</v>
      </c>
      <c r="N115">
        <v>3</v>
      </c>
      <c r="O115" t="str">
        <f>VLOOKUP(N115,$K:$L,2,FALSE)</f>
        <v>暴击率</v>
      </c>
      <c r="P115">
        <v>2</v>
      </c>
    </row>
    <row r="116" spans="2:16">
      <c r="B116" s="1">
        <v>1023</v>
      </c>
      <c r="C116" s="1">
        <v>2</v>
      </c>
      <c r="D116" s="1" t="s">
        <v>190</v>
      </c>
      <c r="E116" s="1" t="s">
        <v>256</v>
      </c>
      <c r="F116" s="1">
        <v>20</v>
      </c>
      <c r="G116" s="1">
        <v>1</v>
      </c>
      <c r="H116" s="1" t="str">
        <f t="shared" si="27"/>
        <v>[[3,4]]</v>
      </c>
      <c r="I116" s="1" t="str">
        <f t="shared" si="29"/>
        <v>暴击+4%</v>
      </c>
      <c r="N116">
        <v>3</v>
      </c>
      <c r="O116" t="str">
        <f>VLOOKUP(N116,$K:$L,2,FALSE)</f>
        <v>暴击率</v>
      </c>
      <c r="P116">
        <v>4</v>
      </c>
    </row>
    <row r="117" spans="2:16">
      <c r="B117" s="1">
        <v>1023</v>
      </c>
      <c r="C117" s="1">
        <v>3</v>
      </c>
      <c r="D117" s="1" t="s">
        <v>190</v>
      </c>
      <c r="E117" s="1" t="s">
        <v>256</v>
      </c>
      <c r="F117" s="1">
        <v>30</v>
      </c>
      <c r="G117" s="1">
        <v>1</v>
      </c>
      <c r="H117" s="1" t="str">
        <f t="shared" si="27"/>
        <v>[[3,6]]</v>
      </c>
      <c r="I117" s="1" t="str">
        <f t="shared" si="29"/>
        <v>暴击+6%</v>
      </c>
      <c r="N117">
        <v>3</v>
      </c>
      <c r="O117" t="str">
        <f>VLOOKUP(N117,$K:$L,2,FALSE)</f>
        <v>暴击率</v>
      </c>
      <c r="P117">
        <v>6</v>
      </c>
    </row>
    <row r="118" spans="2:16">
      <c r="B118" s="1">
        <v>1023</v>
      </c>
      <c r="C118" s="1">
        <v>4</v>
      </c>
      <c r="D118" s="1" t="s">
        <v>190</v>
      </c>
      <c r="E118" s="1" t="s">
        <v>256</v>
      </c>
      <c r="F118" s="1">
        <v>40</v>
      </c>
      <c r="G118" s="1">
        <v>1</v>
      </c>
      <c r="H118" s="1" t="str">
        <f t="shared" si="27"/>
        <v>[[3,8]]</v>
      </c>
      <c r="I118" s="1" t="str">
        <f t="shared" si="29"/>
        <v>暴击+8%</v>
      </c>
      <c r="N118">
        <v>3</v>
      </c>
      <c r="O118" t="str">
        <f>VLOOKUP(N118,$K:$L,2,FALSE)</f>
        <v>暴击率</v>
      </c>
      <c r="P118">
        <v>8</v>
      </c>
    </row>
    <row r="119" spans="2:16">
      <c r="B119" s="1">
        <v>1023</v>
      </c>
      <c r="C119" s="1">
        <v>5</v>
      </c>
      <c r="D119" s="1" t="s">
        <v>190</v>
      </c>
      <c r="E119" s="1" t="s">
        <v>256</v>
      </c>
      <c r="F119" s="1">
        <v>50</v>
      </c>
      <c r="G119" s="1">
        <v>1</v>
      </c>
      <c r="H119" s="1" t="str">
        <f t="shared" si="27"/>
        <v>[[3,10]]</v>
      </c>
      <c r="I119" s="1" t="str">
        <f t="shared" si="29"/>
        <v>暴击+10%</v>
      </c>
      <c r="N119">
        <v>3</v>
      </c>
      <c r="O119" t="str">
        <f>VLOOKUP(N119,$K:$L,2,FALSE)</f>
        <v>暴击率</v>
      </c>
      <c r="P119">
        <v>10</v>
      </c>
    </row>
    <row r="120" spans="2:16">
      <c r="B120" s="1">
        <v>1024</v>
      </c>
      <c r="C120" s="1">
        <v>1</v>
      </c>
      <c r="D120" s="1" t="s">
        <v>61</v>
      </c>
      <c r="E120" s="1" t="s">
        <v>257</v>
      </c>
      <c r="F120" s="1">
        <v>20</v>
      </c>
      <c r="G120" s="1">
        <v>1</v>
      </c>
      <c r="H120" s="1" t="str">
        <f t="shared" si="27"/>
        <v>[[6,220]]</v>
      </c>
      <c r="I120" s="1" t="str">
        <f t="shared" ref="I120:I124" si="30">"电球的伤害提高到"&amp;P120&amp;"%"</f>
        <v>电球的伤害提高到220%</v>
      </c>
      <c r="N120">
        <v>6</v>
      </c>
      <c r="O120" t="str">
        <f>VLOOKUP(N120,$K:$L,2,FALSE)</f>
        <v>技能伤害百分比</v>
      </c>
      <c r="P120">
        <v>220</v>
      </c>
    </row>
    <row r="121" spans="2:16">
      <c r="B121" s="1">
        <v>1024</v>
      </c>
      <c r="C121" s="1">
        <v>2</v>
      </c>
      <c r="D121" s="1" t="s">
        <v>61</v>
      </c>
      <c r="E121" s="1" t="s">
        <v>257</v>
      </c>
      <c r="F121" s="1">
        <v>20</v>
      </c>
      <c r="G121" s="1">
        <v>1</v>
      </c>
      <c r="H121" s="1" t="str">
        <f t="shared" si="27"/>
        <v>[[6,240]]</v>
      </c>
      <c r="I121" s="1" t="str">
        <f t="shared" si="30"/>
        <v>电球的伤害提高到240%</v>
      </c>
      <c r="N121">
        <v>6</v>
      </c>
      <c r="O121" t="str">
        <f>VLOOKUP(N121,$K:$L,2,FALSE)</f>
        <v>技能伤害百分比</v>
      </c>
      <c r="P121">
        <v>240</v>
      </c>
    </row>
    <row r="122" spans="2:16">
      <c r="B122" s="1">
        <v>1024</v>
      </c>
      <c r="C122" s="1">
        <v>3</v>
      </c>
      <c r="D122" s="1" t="s">
        <v>61</v>
      </c>
      <c r="E122" s="1" t="s">
        <v>257</v>
      </c>
      <c r="F122" s="1">
        <v>20</v>
      </c>
      <c r="G122" s="1">
        <v>1</v>
      </c>
      <c r="H122" s="1" t="str">
        <f t="shared" si="27"/>
        <v>[[6,260]]</v>
      </c>
      <c r="I122" s="1" t="str">
        <f t="shared" si="30"/>
        <v>电球的伤害提高到260%</v>
      </c>
      <c r="N122">
        <v>6</v>
      </c>
      <c r="O122" t="str">
        <f>VLOOKUP(N122,$K:$L,2,FALSE)</f>
        <v>技能伤害百分比</v>
      </c>
      <c r="P122">
        <v>260</v>
      </c>
    </row>
    <row r="123" spans="2:16">
      <c r="B123" s="1">
        <v>1024</v>
      </c>
      <c r="C123" s="1">
        <v>4</v>
      </c>
      <c r="D123" s="1" t="s">
        <v>61</v>
      </c>
      <c r="E123" s="1" t="s">
        <v>257</v>
      </c>
      <c r="F123" s="1">
        <v>20</v>
      </c>
      <c r="G123" s="1">
        <v>1</v>
      </c>
      <c r="H123" s="1" t="str">
        <f t="shared" si="27"/>
        <v>[[6,280]]</v>
      </c>
      <c r="I123" s="1" t="str">
        <f t="shared" si="30"/>
        <v>电球的伤害提高到280%</v>
      </c>
      <c r="N123">
        <v>6</v>
      </c>
      <c r="O123" t="str">
        <f>VLOOKUP(N123,$K:$L,2,FALSE)</f>
        <v>技能伤害百分比</v>
      </c>
      <c r="P123">
        <v>280</v>
      </c>
    </row>
    <row r="124" spans="2:16">
      <c r="B124" s="1">
        <v>1024</v>
      </c>
      <c r="C124" s="1">
        <v>5</v>
      </c>
      <c r="D124" s="1" t="s">
        <v>61</v>
      </c>
      <c r="E124" s="1" t="s">
        <v>257</v>
      </c>
      <c r="F124" s="1">
        <v>20</v>
      </c>
      <c r="G124" s="1">
        <v>1</v>
      </c>
      <c r="H124" s="1" t="str">
        <f t="shared" si="27"/>
        <v>[[6,300]]</v>
      </c>
      <c r="I124" s="1" t="str">
        <f t="shared" si="30"/>
        <v>电球的伤害提高到300%</v>
      </c>
      <c r="N124">
        <v>6</v>
      </c>
      <c r="O124" t="str">
        <f>VLOOKUP(N124,$K:$L,2,FALSE)</f>
        <v>技能伤害百分比</v>
      </c>
      <c r="P124">
        <v>300</v>
      </c>
    </row>
    <row r="125" spans="2:16">
      <c r="B125" s="1">
        <v>1025</v>
      </c>
      <c r="C125" s="1">
        <v>1</v>
      </c>
      <c r="D125" s="1" t="s">
        <v>106</v>
      </c>
      <c r="E125" s="1" t="s">
        <v>258</v>
      </c>
      <c r="F125" s="1">
        <v>20</v>
      </c>
      <c r="G125" s="1">
        <v>1</v>
      </c>
      <c r="H125" s="1" t="str">
        <f t="shared" si="27"/>
        <v>[[5,10]]</v>
      </c>
      <c r="I125" s="1" t="str">
        <f t="shared" ref="I125:I129" si="31">"电球的恢复速度提高"&amp;P125&amp;"%"</f>
        <v>电球的恢复速度提高10%</v>
      </c>
      <c r="N125">
        <v>5</v>
      </c>
      <c r="O125" t="str">
        <f>VLOOKUP(N125,$K:$L,2,FALSE)</f>
        <v>技能恢复速度</v>
      </c>
      <c r="P125">
        <v>10</v>
      </c>
    </row>
    <row r="126" spans="2:16">
      <c r="B126" s="1">
        <v>1025</v>
      </c>
      <c r="C126" s="1">
        <v>2</v>
      </c>
      <c r="D126" s="1" t="s">
        <v>106</v>
      </c>
      <c r="E126" s="1" t="s">
        <v>258</v>
      </c>
      <c r="F126" s="1">
        <v>30</v>
      </c>
      <c r="G126" s="1">
        <v>1</v>
      </c>
      <c r="H126" s="1" t="str">
        <f t="shared" si="27"/>
        <v>[[5,20]]</v>
      </c>
      <c r="I126" s="1" t="str">
        <f t="shared" si="31"/>
        <v>电球的恢复速度提高20%</v>
      </c>
      <c r="N126">
        <v>5</v>
      </c>
      <c r="O126" t="str">
        <f>VLOOKUP(N126,$K:$L,2,FALSE)</f>
        <v>技能恢复速度</v>
      </c>
      <c r="P126">
        <v>20</v>
      </c>
    </row>
    <row r="127" spans="2:16">
      <c r="B127" s="1">
        <v>1025</v>
      </c>
      <c r="C127" s="1">
        <v>3</v>
      </c>
      <c r="D127" s="1" t="s">
        <v>106</v>
      </c>
      <c r="E127" s="1" t="s">
        <v>258</v>
      </c>
      <c r="F127" s="1">
        <v>40</v>
      </c>
      <c r="G127" s="1">
        <v>1</v>
      </c>
      <c r="H127" s="1" t="str">
        <f t="shared" si="27"/>
        <v>[[5,30]]</v>
      </c>
      <c r="I127" s="1" t="str">
        <f t="shared" si="31"/>
        <v>电球的恢复速度提高30%</v>
      </c>
      <c r="N127">
        <v>5</v>
      </c>
      <c r="O127" t="str">
        <f>VLOOKUP(N127,$K:$L,2,FALSE)</f>
        <v>技能恢复速度</v>
      </c>
      <c r="P127">
        <v>30</v>
      </c>
    </row>
    <row r="128" spans="2:16">
      <c r="B128" s="1">
        <v>1025</v>
      </c>
      <c r="C128" s="1">
        <v>4</v>
      </c>
      <c r="D128" s="1" t="s">
        <v>106</v>
      </c>
      <c r="E128" s="1" t="s">
        <v>258</v>
      </c>
      <c r="F128" s="1">
        <v>50</v>
      </c>
      <c r="G128" s="1">
        <v>1</v>
      </c>
      <c r="H128" s="1" t="str">
        <f t="shared" si="27"/>
        <v>[[5,40]]</v>
      </c>
      <c r="I128" s="1" t="str">
        <f t="shared" si="31"/>
        <v>电球的恢复速度提高40%</v>
      </c>
      <c r="N128">
        <v>5</v>
      </c>
      <c r="O128" t="str">
        <f>VLOOKUP(N128,$K:$L,2,FALSE)</f>
        <v>技能恢复速度</v>
      </c>
      <c r="P128">
        <v>40</v>
      </c>
    </row>
    <row r="129" spans="2:16">
      <c r="B129" s="1">
        <v>1025</v>
      </c>
      <c r="C129" s="1">
        <v>5</v>
      </c>
      <c r="D129" s="1" t="s">
        <v>106</v>
      </c>
      <c r="E129" s="1" t="s">
        <v>258</v>
      </c>
      <c r="F129" s="1">
        <v>60</v>
      </c>
      <c r="G129" s="1">
        <v>1</v>
      </c>
      <c r="H129" s="1" t="str">
        <f t="shared" si="27"/>
        <v>[[5,50]]</v>
      </c>
      <c r="I129" s="1" t="str">
        <f t="shared" si="31"/>
        <v>电球的恢复速度提高50%</v>
      </c>
      <c r="N129">
        <v>5</v>
      </c>
      <c r="O129" t="str">
        <f>VLOOKUP(N129,$K:$L,2,FALSE)</f>
        <v>技能恢复速度</v>
      </c>
      <c r="P129">
        <v>50</v>
      </c>
    </row>
    <row r="130" spans="2:16">
      <c r="B130" s="1">
        <v>1026</v>
      </c>
      <c r="C130" s="1">
        <v>1</v>
      </c>
      <c r="D130" s="1" t="s">
        <v>124</v>
      </c>
      <c r="E130" s="1" t="s">
        <v>259</v>
      </c>
      <c r="F130" s="1">
        <v>10</v>
      </c>
      <c r="G130" s="1">
        <v>1</v>
      </c>
      <c r="H130" s="1" t="str">
        <f t="shared" si="27"/>
        <v>[[1,300]]</v>
      </c>
      <c r="I130" s="1" t="str">
        <f t="shared" ref="I130:I134" si="32">"攻击+"&amp;P130</f>
        <v>攻击+300</v>
      </c>
      <c r="N130">
        <v>1</v>
      </c>
      <c r="O130" t="str">
        <f>VLOOKUP(N130,$K:$L,2,FALSE)</f>
        <v>攻击点数</v>
      </c>
      <c r="P130">
        <v>300</v>
      </c>
    </row>
    <row r="131" spans="2:16">
      <c r="B131" s="1">
        <v>1026</v>
      </c>
      <c r="C131" s="1">
        <v>2</v>
      </c>
      <c r="D131" s="1" t="s">
        <v>124</v>
      </c>
      <c r="E131" s="1" t="s">
        <v>259</v>
      </c>
      <c r="F131" s="1">
        <v>10</v>
      </c>
      <c r="G131" s="1">
        <v>1</v>
      </c>
      <c r="H131" s="1" t="str">
        <f t="shared" si="27"/>
        <v>[[1,600]]</v>
      </c>
      <c r="I131" s="1" t="str">
        <f t="shared" si="32"/>
        <v>攻击+600</v>
      </c>
      <c r="N131">
        <v>1</v>
      </c>
      <c r="O131" t="str">
        <f>VLOOKUP(N131,$K:$L,2,FALSE)</f>
        <v>攻击点数</v>
      </c>
      <c r="P131">
        <v>600</v>
      </c>
    </row>
    <row r="132" spans="2:16">
      <c r="B132" s="1">
        <v>1026</v>
      </c>
      <c r="C132" s="1">
        <v>3</v>
      </c>
      <c r="D132" s="1" t="s">
        <v>124</v>
      </c>
      <c r="E132" s="1" t="s">
        <v>259</v>
      </c>
      <c r="F132" s="1">
        <v>10</v>
      </c>
      <c r="G132" s="1">
        <v>1</v>
      </c>
      <c r="H132" s="1" t="str">
        <f t="shared" si="27"/>
        <v>[[1,900]]</v>
      </c>
      <c r="I132" s="1" t="str">
        <f t="shared" si="32"/>
        <v>攻击+900</v>
      </c>
      <c r="N132">
        <v>1</v>
      </c>
      <c r="O132" t="str">
        <f>VLOOKUP(N132,$K:$L,2,FALSE)</f>
        <v>攻击点数</v>
      </c>
      <c r="P132">
        <v>900</v>
      </c>
    </row>
    <row r="133" spans="2:16">
      <c r="B133" s="1">
        <v>1026</v>
      </c>
      <c r="C133" s="1">
        <v>4</v>
      </c>
      <c r="D133" s="1" t="s">
        <v>124</v>
      </c>
      <c r="E133" s="1" t="s">
        <v>259</v>
      </c>
      <c r="F133" s="1">
        <v>10</v>
      </c>
      <c r="G133" s="1">
        <v>1</v>
      </c>
      <c r="H133" s="1" t="str">
        <f t="shared" si="27"/>
        <v>[[1,1200]]</v>
      </c>
      <c r="I133" s="1" t="str">
        <f t="shared" si="32"/>
        <v>攻击+1200</v>
      </c>
      <c r="N133">
        <v>1</v>
      </c>
      <c r="O133" t="str">
        <f>VLOOKUP(N133,$K:$L,2,FALSE)</f>
        <v>攻击点数</v>
      </c>
      <c r="P133">
        <v>1200</v>
      </c>
    </row>
    <row r="134" spans="2:16">
      <c r="B134" s="1">
        <v>1026</v>
      </c>
      <c r="C134" s="1">
        <v>5</v>
      </c>
      <c r="D134" s="1" t="s">
        <v>124</v>
      </c>
      <c r="E134" s="1" t="s">
        <v>259</v>
      </c>
      <c r="F134" s="1">
        <v>10</v>
      </c>
      <c r="G134" s="1">
        <v>1</v>
      </c>
      <c r="H134" s="1" t="str">
        <f t="shared" si="27"/>
        <v>[[1,1500]]</v>
      </c>
      <c r="I134" s="1" t="str">
        <f t="shared" si="32"/>
        <v>攻击+1500</v>
      </c>
      <c r="N134">
        <v>1</v>
      </c>
      <c r="O134" t="str">
        <f>VLOOKUP(N134,$K:$L,2,FALSE)</f>
        <v>攻击点数</v>
      </c>
      <c r="P134">
        <v>1500</v>
      </c>
    </row>
    <row r="135" spans="2:16">
      <c r="B135" s="1">
        <v>1027</v>
      </c>
      <c r="C135" s="1">
        <v>1</v>
      </c>
      <c r="D135" s="1" t="s">
        <v>126</v>
      </c>
      <c r="E135" s="1" t="s">
        <v>260</v>
      </c>
      <c r="F135" s="1">
        <v>10</v>
      </c>
      <c r="G135" s="1">
        <v>1</v>
      </c>
      <c r="H135" s="1" t="str">
        <f t="shared" si="27"/>
        <v>[[2,5]]</v>
      </c>
      <c r="I135" s="1" t="str">
        <f t="shared" ref="I135:I139" si="33">"攻击+"&amp;P135&amp;"%"</f>
        <v>攻击+5%</v>
      </c>
      <c r="N135">
        <v>2</v>
      </c>
      <c r="O135" t="str">
        <f>VLOOKUP(N135,$K:$L,2,FALSE)</f>
        <v>攻击百分比</v>
      </c>
      <c r="P135">
        <v>5</v>
      </c>
    </row>
    <row r="136" spans="2:16">
      <c r="B136" s="1">
        <v>1027</v>
      </c>
      <c r="C136" s="1">
        <v>2</v>
      </c>
      <c r="D136" s="1" t="s">
        <v>126</v>
      </c>
      <c r="E136" s="1" t="s">
        <v>260</v>
      </c>
      <c r="F136" s="1">
        <v>20</v>
      </c>
      <c r="G136" s="1">
        <v>1</v>
      </c>
      <c r="H136" s="1" t="str">
        <f t="shared" si="27"/>
        <v>[[2,10]]</v>
      </c>
      <c r="I136" s="1" t="str">
        <f t="shared" si="33"/>
        <v>攻击+10%</v>
      </c>
      <c r="N136">
        <v>2</v>
      </c>
      <c r="O136" t="str">
        <f>VLOOKUP(N136,$K:$L,2,FALSE)</f>
        <v>攻击百分比</v>
      </c>
      <c r="P136">
        <v>10</v>
      </c>
    </row>
    <row r="137" spans="2:16">
      <c r="B137" s="1">
        <v>1027</v>
      </c>
      <c r="C137" s="1">
        <v>3</v>
      </c>
      <c r="D137" s="1" t="s">
        <v>126</v>
      </c>
      <c r="E137" s="1" t="s">
        <v>260</v>
      </c>
      <c r="F137" s="1">
        <v>30</v>
      </c>
      <c r="G137" s="1">
        <v>1</v>
      </c>
      <c r="H137" s="1" t="str">
        <f t="shared" si="27"/>
        <v>[[2,15]]</v>
      </c>
      <c r="I137" s="1" t="str">
        <f t="shared" si="33"/>
        <v>攻击+15%</v>
      </c>
      <c r="N137">
        <v>2</v>
      </c>
      <c r="O137" t="str">
        <f>VLOOKUP(N137,$K:$L,2,FALSE)</f>
        <v>攻击百分比</v>
      </c>
      <c r="P137">
        <v>15</v>
      </c>
    </row>
    <row r="138" spans="2:16">
      <c r="B138" s="1">
        <v>1027</v>
      </c>
      <c r="C138" s="1">
        <v>4</v>
      </c>
      <c r="D138" s="1" t="s">
        <v>126</v>
      </c>
      <c r="E138" s="1" t="s">
        <v>260</v>
      </c>
      <c r="F138" s="1">
        <v>40</v>
      </c>
      <c r="G138" s="1">
        <v>1</v>
      </c>
      <c r="H138" s="1" t="str">
        <f t="shared" si="27"/>
        <v>[[2,20]]</v>
      </c>
      <c r="I138" s="1" t="str">
        <f t="shared" si="33"/>
        <v>攻击+20%</v>
      </c>
      <c r="N138">
        <v>2</v>
      </c>
      <c r="O138" t="str">
        <f>VLOOKUP(N138,$K:$L,2,FALSE)</f>
        <v>攻击百分比</v>
      </c>
      <c r="P138">
        <v>20</v>
      </c>
    </row>
    <row r="139" spans="2:16">
      <c r="B139" s="1">
        <v>1027</v>
      </c>
      <c r="C139" s="1">
        <v>5</v>
      </c>
      <c r="D139" s="1" t="s">
        <v>126</v>
      </c>
      <c r="E139" s="1" t="s">
        <v>260</v>
      </c>
      <c r="F139" s="1">
        <v>50</v>
      </c>
      <c r="G139" s="1">
        <v>1</v>
      </c>
      <c r="H139" s="1" t="str">
        <f t="shared" si="27"/>
        <v>[[2,25]]</v>
      </c>
      <c r="I139" s="1" t="str">
        <f t="shared" si="33"/>
        <v>攻击+25%</v>
      </c>
      <c r="N139">
        <v>2</v>
      </c>
      <c r="O139" t="str">
        <f>VLOOKUP(N139,$K:$L,2,FALSE)</f>
        <v>攻击百分比</v>
      </c>
      <c r="P139">
        <v>25</v>
      </c>
    </row>
    <row r="140" spans="2:16">
      <c r="B140" s="1">
        <v>1028</v>
      </c>
      <c r="C140" s="1">
        <v>1</v>
      </c>
      <c r="D140" s="1" t="s">
        <v>127</v>
      </c>
      <c r="E140" s="1" t="s">
        <v>261</v>
      </c>
      <c r="F140" s="1">
        <v>10</v>
      </c>
      <c r="G140" s="1">
        <v>1</v>
      </c>
      <c r="H140" s="1" t="str">
        <f t="shared" si="27"/>
        <v>[[3,2]]</v>
      </c>
      <c r="I140" s="1" t="str">
        <f t="shared" ref="I140:I144" si="34">"暴击+"&amp;P140&amp;"%"</f>
        <v>暴击+2%</v>
      </c>
      <c r="N140">
        <v>3</v>
      </c>
      <c r="O140" t="str">
        <f>VLOOKUP(N140,$K:$L,2,FALSE)</f>
        <v>暴击率</v>
      </c>
      <c r="P140">
        <v>2</v>
      </c>
    </row>
    <row r="141" spans="2:16">
      <c r="B141" s="1">
        <v>1028</v>
      </c>
      <c r="C141" s="1">
        <v>2</v>
      </c>
      <c r="D141" s="1" t="s">
        <v>127</v>
      </c>
      <c r="E141" s="1" t="s">
        <v>261</v>
      </c>
      <c r="F141" s="1">
        <v>20</v>
      </c>
      <c r="G141" s="1">
        <v>1</v>
      </c>
      <c r="H141" s="1" t="str">
        <f t="shared" si="27"/>
        <v>[[3,4]]</v>
      </c>
      <c r="I141" s="1" t="str">
        <f t="shared" si="34"/>
        <v>暴击+4%</v>
      </c>
      <c r="N141">
        <v>3</v>
      </c>
      <c r="O141" t="str">
        <f>VLOOKUP(N141,$K:$L,2,FALSE)</f>
        <v>暴击率</v>
      </c>
      <c r="P141">
        <v>4</v>
      </c>
    </row>
    <row r="142" spans="2:16">
      <c r="B142" s="1">
        <v>1028</v>
      </c>
      <c r="C142" s="1">
        <v>3</v>
      </c>
      <c r="D142" s="1" t="s">
        <v>127</v>
      </c>
      <c r="E142" s="1" t="s">
        <v>261</v>
      </c>
      <c r="F142" s="1">
        <v>30</v>
      </c>
      <c r="G142" s="1">
        <v>1</v>
      </c>
      <c r="H142" s="1" t="str">
        <f t="shared" si="27"/>
        <v>[[3,6]]</v>
      </c>
      <c r="I142" s="1" t="str">
        <f t="shared" si="34"/>
        <v>暴击+6%</v>
      </c>
      <c r="N142">
        <v>3</v>
      </c>
      <c r="O142" t="str">
        <f>VLOOKUP(N142,$K:$L,2,FALSE)</f>
        <v>暴击率</v>
      </c>
      <c r="P142">
        <v>6</v>
      </c>
    </row>
    <row r="143" spans="2:16">
      <c r="B143" s="1">
        <v>1028</v>
      </c>
      <c r="C143" s="1">
        <v>4</v>
      </c>
      <c r="D143" s="1" t="s">
        <v>127</v>
      </c>
      <c r="E143" s="1" t="s">
        <v>261</v>
      </c>
      <c r="F143" s="1">
        <v>40</v>
      </c>
      <c r="G143" s="1">
        <v>1</v>
      </c>
      <c r="H143" s="1" t="str">
        <f t="shared" ref="H143:H176" si="35">"[["&amp;N143&amp;","&amp;P143&amp;"]]"</f>
        <v>[[3,8]]</v>
      </c>
      <c r="I143" s="1" t="str">
        <f t="shared" si="34"/>
        <v>暴击+8%</v>
      </c>
      <c r="N143">
        <v>3</v>
      </c>
      <c r="O143" t="str">
        <f>VLOOKUP(N143,$K:$L,2,FALSE)</f>
        <v>暴击率</v>
      </c>
      <c r="P143">
        <v>8</v>
      </c>
    </row>
    <row r="144" spans="2:16">
      <c r="B144" s="1">
        <v>1028</v>
      </c>
      <c r="C144" s="1">
        <v>5</v>
      </c>
      <c r="D144" s="1" t="s">
        <v>127</v>
      </c>
      <c r="E144" s="1" t="s">
        <v>261</v>
      </c>
      <c r="F144" s="1">
        <v>50</v>
      </c>
      <c r="G144" s="1">
        <v>1</v>
      </c>
      <c r="H144" s="1" t="str">
        <f t="shared" si="35"/>
        <v>[[3,10]]</v>
      </c>
      <c r="I144" s="1" t="str">
        <f t="shared" si="34"/>
        <v>暴击+10%</v>
      </c>
      <c r="N144">
        <v>3</v>
      </c>
      <c r="O144" t="str">
        <f>VLOOKUP(N144,$K:$L,2,FALSE)</f>
        <v>暴击率</v>
      </c>
      <c r="P144">
        <v>10</v>
      </c>
    </row>
    <row r="145" spans="2:16">
      <c r="B145" s="1">
        <v>1029</v>
      </c>
      <c r="C145" s="1">
        <v>1</v>
      </c>
      <c r="D145" s="1" t="s">
        <v>128</v>
      </c>
      <c r="E145" s="1" t="s">
        <v>262</v>
      </c>
      <c r="F145" s="1">
        <v>20</v>
      </c>
      <c r="G145" s="1">
        <v>1</v>
      </c>
      <c r="H145" s="1" t="str">
        <f t="shared" si="35"/>
        <v>[[6,220]]</v>
      </c>
      <c r="I145" s="1" t="str">
        <f t="shared" ref="I145:I149" si="36">"雕像的爆炸伤害提高到"&amp;P145&amp;"%"</f>
        <v>雕像的爆炸伤害提高到220%</v>
      </c>
      <c r="N145">
        <v>6</v>
      </c>
      <c r="O145" t="str">
        <f>VLOOKUP(N145,$K:$L,2,FALSE)</f>
        <v>技能伤害百分比</v>
      </c>
      <c r="P145">
        <v>220</v>
      </c>
    </row>
    <row r="146" spans="2:16">
      <c r="B146" s="1">
        <v>1029</v>
      </c>
      <c r="C146" s="1">
        <v>2</v>
      </c>
      <c r="D146" s="1" t="s">
        <v>128</v>
      </c>
      <c r="E146" s="1" t="s">
        <v>262</v>
      </c>
      <c r="F146" s="1">
        <v>20</v>
      </c>
      <c r="G146" s="1">
        <v>1</v>
      </c>
      <c r="H146" s="1" t="str">
        <f t="shared" si="35"/>
        <v>[[6,240]]</v>
      </c>
      <c r="I146" s="1" t="str">
        <f t="shared" si="36"/>
        <v>雕像的爆炸伤害提高到240%</v>
      </c>
      <c r="N146">
        <v>6</v>
      </c>
      <c r="O146" t="str">
        <f>VLOOKUP(N146,$K:$L,2,FALSE)</f>
        <v>技能伤害百分比</v>
      </c>
      <c r="P146">
        <v>240</v>
      </c>
    </row>
    <row r="147" spans="2:16">
      <c r="B147" s="1">
        <v>1029</v>
      </c>
      <c r="C147" s="1">
        <v>3</v>
      </c>
      <c r="D147" s="1" t="s">
        <v>128</v>
      </c>
      <c r="E147" s="1" t="s">
        <v>262</v>
      </c>
      <c r="F147" s="1">
        <v>20</v>
      </c>
      <c r="G147" s="1">
        <v>1</v>
      </c>
      <c r="H147" s="1" t="str">
        <f t="shared" si="35"/>
        <v>[[6,260]]</v>
      </c>
      <c r="I147" s="1" t="str">
        <f t="shared" si="36"/>
        <v>雕像的爆炸伤害提高到260%</v>
      </c>
      <c r="N147">
        <v>6</v>
      </c>
      <c r="O147" t="str">
        <f>VLOOKUP(N147,$K:$L,2,FALSE)</f>
        <v>技能伤害百分比</v>
      </c>
      <c r="P147">
        <v>260</v>
      </c>
    </row>
    <row r="148" spans="2:16">
      <c r="B148" s="1">
        <v>1029</v>
      </c>
      <c r="C148" s="1">
        <v>4</v>
      </c>
      <c r="D148" s="1" t="s">
        <v>128</v>
      </c>
      <c r="E148" s="1" t="s">
        <v>262</v>
      </c>
      <c r="F148" s="1">
        <v>20</v>
      </c>
      <c r="G148" s="1">
        <v>1</v>
      </c>
      <c r="H148" s="1" t="str">
        <f t="shared" si="35"/>
        <v>[[6,280]]</v>
      </c>
      <c r="I148" s="1" t="str">
        <f t="shared" si="36"/>
        <v>雕像的爆炸伤害提高到280%</v>
      </c>
      <c r="N148">
        <v>6</v>
      </c>
      <c r="O148" t="str">
        <f>VLOOKUP(N148,$K:$L,2,FALSE)</f>
        <v>技能伤害百分比</v>
      </c>
      <c r="P148">
        <v>280</v>
      </c>
    </row>
    <row r="149" spans="2:16">
      <c r="B149" s="1">
        <v>1029</v>
      </c>
      <c r="C149" s="1">
        <v>5</v>
      </c>
      <c r="D149" s="1" t="s">
        <v>128</v>
      </c>
      <c r="E149" s="1" t="s">
        <v>262</v>
      </c>
      <c r="F149" s="1">
        <v>20</v>
      </c>
      <c r="G149" s="1">
        <v>1</v>
      </c>
      <c r="H149" s="1" t="str">
        <f t="shared" si="35"/>
        <v>[[6,300]]</v>
      </c>
      <c r="I149" s="1" t="str">
        <f t="shared" si="36"/>
        <v>雕像的爆炸伤害提高到300%</v>
      </c>
      <c r="N149">
        <v>6</v>
      </c>
      <c r="O149" t="str">
        <f>VLOOKUP(N149,$K:$L,2,FALSE)</f>
        <v>技能伤害百分比</v>
      </c>
      <c r="P149">
        <v>300</v>
      </c>
    </row>
    <row r="150" spans="2:16">
      <c r="B150" s="1">
        <v>1030</v>
      </c>
      <c r="C150" s="1">
        <v>1</v>
      </c>
      <c r="D150" s="1" t="s">
        <v>106</v>
      </c>
      <c r="E150" s="1" t="s">
        <v>263</v>
      </c>
      <c r="F150" s="1">
        <v>20</v>
      </c>
      <c r="G150" s="1">
        <v>1</v>
      </c>
      <c r="H150" s="1" t="str">
        <f t="shared" si="35"/>
        <v>[[5,10]]</v>
      </c>
      <c r="I150" s="1" t="str">
        <f t="shared" ref="I150:I154" si="37">"雕像的恢复速度提高"&amp;P150&amp;"%"</f>
        <v>雕像的恢复速度提高10%</v>
      </c>
      <c r="N150">
        <v>5</v>
      </c>
      <c r="O150" t="str">
        <f>VLOOKUP(N150,$K:$L,2,FALSE)</f>
        <v>技能恢复速度</v>
      </c>
      <c r="P150">
        <v>10</v>
      </c>
    </row>
    <row r="151" spans="2:16">
      <c r="B151" s="1">
        <v>1030</v>
      </c>
      <c r="C151" s="1">
        <v>2</v>
      </c>
      <c r="D151" s="1" t="s">
        <v>106</v>
      </c>
      <c r="E151" s="1" t="s">
        <v>263</v>
      </c>
      <c r="F151" s="1">
        <v>30</v>
      </c>
      <c r="G151" s="1">
        <v>1</v>
      </c>
      <c r="H151" s="1" t="str">
        <f t="shared" si="35"/>
        <v>[[5,20]]</v>
      </c>
      <c r="I151" s="1" t="str">
        <f t="shared" si="37"/>
        <v>雕像的恢复速度提高20%</v>
      </c>
      <c r="N151">
        <v>5</v>
      </c>
      <c r="O151" t="str">
        <f>VLOOKUP(N151,$K:$L,2,FALSE)</f>
        <v>技能恢复速度</v>
      </c>
      <c r="P151">
        <v>20</v>
      </c>
    </row>
    <row r="152" spans="2:16">
      <c r="B152" s="1">
        <v>1030</v>
      </c>
      <c r="C152" s="1">
        <v>3</v>
      </c>
      <c r="D152" s="1" t="s">
        <v>106</v>
      </c>
      <c r="E152" s="1" t="s">
        <v>263</v>
      </c>
      <c r="F152" s="1">
        <v>40</v>
      </c>
      <c r="G152" s="1">
        <v>1</v>
      </c>
      <c r="H152" s="1" t="str">
        <f t="shared" si="35"/>
        <v>[[5,30]]</v>
      </c>
      <c r="I152" s="1" t="str">
        <f t="shared" si="37"/>
        <v>雕像的恢复速度提高30%</v>
      </c>
      <c r="N152">
        <v>5</v>
      </c>
      <c r="O152" t="str">
        <f>VLOOKUP(N152,$K:$L,2,FALSE)</f>
        <v>技能恢复速度</v>
      </c>
      <c r="P152">
        <v>30</v>
      </c>
    </row>
    <row r="153" spans="2:16">
      <c r="B153" s="1">
        <v>1030</v>
      </c>
      <c r="C153" s="1">
        <v>4</v>
      </c>
      <c r="D153" s="1" t="s">
        <v>106</v>
      </c>
      <c r="E153" s="1" t="s">
        <v>263</v>
      </c>
      <c r="F153" s="1">
        <v>50</v>
      </c>
      <c r="G153" s="1">
        <v>1</v>
      </c>
      <c r="H153" s="1" t="str">
        <f t="shared" si="35"/>
        <v>[[5,40]]</v>
      </c>
      <c r="I153" s="1" t="str">
        <f t="shared" si="37"/>
        <v>雕像的恢复速度提高40%</v>
      </c>
      <c r="N153">
        <v>5</v>
      </c>
      <c r="O153" t="str">
        <f>VLOOKUP(N153,$K:$L,2,FALSE)</f>
        <v>技能恢复速度</v>
      </c>
      <c r="P153">
        <v>40</v>
      </c>
    </row>
    <row r="154" spans="2:16">
      <c r="B154" s="1">
        <v>1030</v>
      </c>
      <c r="C154" s="1">
        <v>5</v>
      </c>
      <c r="D154" s="1" t="s">
        <v>106</v>
      </c>
      <c r="E154" s="1" t="s">
        <v>263</v>
      </c>
      <c r="F154" s="1">
        <v>60</v>
      </c>
      <c r="G154" s="1">
        <v>1</v>
      </c>
      <c r="H154" s="1" t="str">
        <f t="shared" si="35"/>
        <v>[[5,50]]</v>
      </c>
      <c r="I154" s="1" t="str">
        <f t="shared" si="37"/>
        <v>雕像的恢复速度提高50%</v>
      </c>
      <c r="N154">
        <v>5</v>
      </c>
      <c r="O154" t="str">
        <f>VLOOKUP(N154,$K:$L,2,FALSE)</f>
        <v>技能恢复速度</v>
      </c>
      <c r="P154">
        <v>50</v>
      </c>
    </row>
    <row r="155" spans="2:16">
      <c r="B155" s="1">
        <v>1031</v>
      </c>
      <c r="C155" s="1">
        <v>1</v>
      </c>
      <c r="D155" s="1" t="s">
        <v>129</v>
      </c>
      <c r="E155" s="1" t="s">
        <v>264</v>
      </c>
      <c r="F155" s="1">
        <v>10</v>
      </c>
      <c r="G155" s="1">
        <v>1</v>
      </c>
      <c r="H155" s="1" t="str">
        <f t="shared" si="35"/>
        <v>[[1,500]]</v>
      </c>
      <c r="I155" s="1" t="str">
        <f t="shared" ref="I155:I159" si="38">"攻击+"&amp;P155</f>
        <v>攻击+500</v>
      </c>
      <c r="N155">
        <v>1</v>
      </c>
      <c r="O155" t="str">
        <f>VLOOKUP(N155,$K:$L,2,FALSE)</f>
        <v>攻击点数</v>
      </c>
      <c r="P155">
        <v>500</v>
      </c>
    </row>
    <row r="156" spans="2:16">
      <c r="B156" s="1">
        <v>1031</v>
      </c>
      <c r="C156" s="1">
        <v>2</v>
      </c>
      <c r="D156" s="1" t="s">
        <v>129</v>
      </c>
      <c r="E156" s="1" t="s">
        <v>264</v>
      </c>
      <c r="F156" s="1">
        <v>10</v>
      </c>
      <c r="G156" s="1">
        <v>1</v>
      </c>
      <c r="H156" s="1" t="str">
        <f t="shared" si="35"/>
        <v>[[1,1000]]</v>
      </c>
      <c r="I156" s="1" t="str">
        <f t="shared" si="38"/>
        <v>攻击+1000</v>
      </c>
      <c r="N156">
        <v>1</v>
      </c>
      <c r="O156" t="str">
        <f>VLOOKUP(N156,$K:$L,2,FALSE)</f>
        <v>攻击点数</v>
      </c>
      <c r="P156">
        <v>1000</v>
      </c>
    </row>
    <row r="157" spans="2:16">
      <c r="B157" s="1">
        <v>1031</v>
      </c>
      <c r="C157" s="1">
        <v>3</v>
      </c>
      <c r="D157" s="1" t="s">
        <v>129</v>
      </c>
      <c r="E157" s="1" t="s">
        <v>264</v>
      </c>
      <c r="F157" s="1">
        <v>10</v>
      </c>
      <c r="G157" s="1">
        <v>1</v>
      </c>
      <c r="H157" s="1" t="str">
        <f t="shared" si="35"/>
        <v>[[1,1500]]</v>
      </c>
      <c r="I157" s="1" t="str">
        <f t="shared" si="38"/>
        <v>攻击+1500</v>
      </c>
      <c r="N157">
        <v>1</v>
      </c>
      <c r="O157" t="str">
        <f>VLOOKUP(N157,$K:$L,2,FALSE)</f>
        <v>攻击点数</v>
      </c>
      <c r="P157">
        <v>1500</v>
      </c>
    </row>
    <row r="158" spans="2:16">
      <c r="B158" s="1">
        <v>1031</v>
      </c>
      <c r="C158" s="1">
        <v>4</v>
      </c>
      <c r="D158" s="1" t="s">
        <v>129</v>
      </c>
      <c r="E158" s="1" t="s">
        <v>264</v>
      </c>
      <c r="F158" s="1">
        <v>10</v>
      </c>
      <c r="G158" s="1">
        <v>1</v>
      </c>
      <c r="H158" s="1" t="str">
        <f t="shared" si="35"/>
        <v>[[1,2000]]</v>
      </c>
      <c r="I158" s="1" t="str">
        <f t="shared" si="38"/>
        <v>攻击+2000</v>
      </c>
      <c r="N158">
        <v>1</v>
      </c>
      <c r="O158" t="str">
        <f>VLOOKUP(N158,$K:$L,2,FALSE)</f>
        <v>攻击点数</v>
      </c>
      <c r="P158">
        <v>2000</v>
      </c>
    </row>
    <row r="159" spans="2:16">
      <c r="B159" s="1">
        <v>1031</v>
      </c>
      <c r="C159" s="1">
        <v>5</v>
      </c>
      <c r="D159" s="1" t="s">
        <v>129</v>
      </c>
      <c r="E159" s="1" t="s">
        <v>264</v>
      </c>
      <c r="F159" s="1">
        <v>10</v>
      </c>
      <c r="G159" s="1">
        <v>1</v>
      </c>
      <c r="H159" s="1" t="str">
        <f t="shared" si="35"/>
        <v>[[1,2500]]</v>
      </c>
      <c r="I159" s="1" t="str">
        <f t="shared" si="38"/>
        <v>攻击+2500</v>
      </c>
      <c r="N159">
        <v>1</v>
      </c>
      <c r="O159" t="str">
        <f>VLOOKUP(N159,$K:$L,2,FALSE)</f>
        <v>攻击点数</v>
      </c>
      <c r="P159">
        <v>2500</v>
      </c>
    </row>
    <row r="160" spans="2:16">
      <c r="B160" s="1">
        <v>1032</v>
      </c>
      <c r="C160" s="1">
        <v>1</v>
      </c>
      <c r="D160" s="1" t="s">
        <v>131</v>
      </c>
      <c r="E160" s="1" t="s">
        <v>265</v>
      </c>
      <c r="F160" s="1">
        <v>10</v>
      </c>
      <c r="G160" s="1">
        <v>1</v>
      </c>
      <c r="H160" s="1" t="str">
        <f t="shared" si="35"/>
        <v>[[2,5]]</v>
      </c>
      <c r="I160" s="1" t="str">
        <f t="shared" ref="I160:I164" si="39">"攻击+"&amp;P160&amp;"%"</f>
        <v>攻击+5%</v>
      </c>
      <c r="N160">
        <v>2</v>
      </c>
      <c r="O160" t="str">
        <f>VLOOKUP(N160,$K:$L,2,FALSE)</f>
        <v>攻击百分比</v>
      </c>
      <c r="P160">
        <v>5</v>
      </c>
    </row>
    <row r="161" spans="2:16">
      <c r="B161" s="1">
        <v>1032</v>
      </c>
      <c r="C161" s="1">
        <v>2</v>
      </c>
      <c r="D161" s="1" t="s">
        <v>131</v>
      </c>
      <c r="E161" s="1" t="s">
        <v>265</v>
      </c>
      <c r="F161" s="1">
        <v>20</v>
      </c>
      <c r="G161" s="1">
        <v>1</v>
      </c>
      <c r="H161" s="1" t="str">
        <f t="shared" si="35"/>
        <v>[[2,10]]</v>
      </c>
      <c r="I161" s="1" t="str">
        <f t="shared" si="39"/>
        <v>攻击+10%</v>
      </c>
      <c r="N161">
        <v>2</v>
      </c>
      <c r="O161" t="str">
        <f>VLOOKUP(N161,$K:$L,2,FALSE)</f>
        <v>攻击百分比</v>
      </c>
      <c r="P161">
        <v>10</v>
      </c>
    </row>
    <row r="162" spans="2:16">
      <c r="B162" s="1">
        <v>1032</v>
      </c>
      <c r="C162" s="1">
        <v>3</v>
      </c>
      <c r="D162" s="1" t="s">
        <v>131</v>
      </c>
      <c r="E162" s="1" t="s">
        <v>265</v>
      </c>
      <c r="F162" s="1">
        <v>30</v>
      </c>
      <c r="G162" s="1">
        <v>1</v>
      </c>
      <c r="H162" s="1" t="str">
        <f t="shared" si="35"/>
        <v>[[2,15]]</v>
      </c>
      <c r="I162" s="1" t="str">
        <f t="shared" si="39"/>
        <v>攻击+15%</v>
      </c>
      <c r="N162">
        <v>2</v>
      </c>
      <c r="O162" t="str">
        <f>VLOOKUP(N162,$K:$L,2,FALSE)</f>
        <v>攻击百分比</v>
      </c>
      <c r="P162">
        <v>15</v>
      </c>
    </row>
    <row r="163" spans="2:16">
      <c r="B163" s="1">
        <v>1032</v>
      </c>
      <c r="C163" s="1">
        <v>4</v>
      </c>
      <c r="D163" s="1" t="s">
        <v>131</v>
      </c>
      <c r="E163" s="1" t="s">
        <v>265</v>
      </c>
      <c r="F163" s="1">
        <v>40</v>
      </c>
      <c r="G163" s="1">
        <v>1</v>
      </c>
      <c r="H163" s="1" t="str">
        <f t="shared" si="35"/>
        <v>[[2,20]]</v>
      </c>
      <c r="I163" s="1" t="str">
        <f t="shared" si="39"/>
        <v>攻击+20%</v>
      </c>
      <c r="N163">
        <v>2</v>
      </c>
      <c r="O163" t="str">
        <f>VLOOKUP(N163,$K:$L,2,FALSE)</f>
        <v>攻击百分比</v>
      </c>
      <c r="P163">
        <v>20</v>
      </c>
    </row>
    <row r="164" spans="2:16">
      <c r="B164" s="1">
        <v>1032</v>
      </c>
      <c r="C164" s="1">
        <v>5</v>
      </c>
      <c r="D164" s="1" t="s">
        <v>131</v>
      </c>
      <c r="E164" s="1" t="s">
        <v>265</v>
      </c>
      <c r="F164" s="1">
        <v>50</v>
      </c>
      <c r="G164" s="1">
        <v>1</v>
      </c>
      <c r="H164" s="1" t="str">
        <f t="shared" si="35"/>
        <v>[[2,25]]</v>
      </c>
      <c r="I164" s="1" t="str">
        <f t="shared" si="39"/>
        <v>攻击+25%</v>
      </c>
      <c r="N164">
        <v>2</v>
      </c>
      <c r="O164" t="str">
        <f>VLOOKUP(N164,$K:$L,2,FALSE)</f>
        <v>攻击百分比</v>
      </c>
      <c r="P164">
        <v>25</v>
      </c>
    </row>
    <row r="165" spans="2:16">
      <c r="B165" s="1">
        <v>1033</v>
      </c>
      <c r="C165" s="1">
        <v>1</v>
      </c>
      <c r="D165" s="1" t="s">
        <v>132</v>
      </c>
      <c r="E165" s="1" t="s">
        <v>266</v>
      </c>
      <c r="F165" s="1">
        <v>10</v>
      </c>
      <c r="G165" s="1">
        <v>1</v>
      </c>
      <c r="H165" s="1" t="str">
        <f t="shared" si="35"/>
        <v>[[4,5]]</v>
      </c>
      <c r="I165" s="1" t="str">
        <f t="shared" ref="I165:I169" si="40">"攻速+"&amp;P165&amp;"%"</f>
        <v>攻速+5%</v>
      </c>
      <c r="N165">
        <v>4</v>
      </c>
      <c r="O165" t="str">
        <f>VLOOKUP(N165,$K:$L,2,FALSE)</f>
        <v>攻速</v>
      </c>
      <c r="P165">
        <v>5</v>
      </c>
    </row>
    <row r="166" spans="2:16">
      <c r="B166" s="1">
        <v>1033</v>
      </c>
      <c r="C166" s="1">
        <v>2</v>
      </c>
      <c r="D166" s="1" t="s">
        <v>132</v>
      </c>
      <c r="E166" s="1" t="s">
        <v>266</v>
      </c>
      <c r="F166" s="1">
        <v>20</v>
      </c>
      <c r="G166" s="1">
        <v>1</v>
      </c>
      <c r="H166" s="1" t="str">
        <f t="shared" si="35"/>
        <v>[[4,10]]</v>
      </c>
      <c r="I166" s="1" t="str">
        <f t="shared" si="40"/>
        <v>攻速+10%</v>
      </c>
      <c r="N166">
        <v>4</v>
      </c>
      <c r="O166" t="str">
        <f>VLOOKUP(N166,$K:$L,2,FALSE)</f>
        <v>攻速</v>
      </c>
      <c r="P166">
        <v>10</v>
      </c>
    </row>
    <row r="167" spans="2:16">
      <c r="B167" s="1">
        <v>1033</v>
      </c>
      <c r="C167" s="1">
        <v>3</v>
      </c>
      <c r="D167" s="1" t="s">
        <v>132</v>
      </c>
      <c r="E167" s="1" t="s">
        <v>266</v>
      </c>
      <c r="F167" s="1">
        <v>30</v>
      </c>
      <c r="G167" s="1">
        <v>1</v>
      </c>
      <c r="H167" s="1" t="str">
        <f t="shared" si="35"/>
        <v>[[4,15]]</v>
      </c>
      <c r="I167" s="1" t="str">
        <f t="shared" si="40"/>
        <v>攻速+15%</v>
      </c>
      <c r="N167">
        <v>4</v>
      </c>
      <c r="O167" t="str">
        <f>VLOOKUP(N167,$K:$L,2,FALSE)</f>
        <v>攻速</v>
      </c>
      <c r="P167">
        <v>15</v>
      </c>
    </row>
    <row r="168" spans="2:16">
      <c r="B168" s="1">
        <v>1033</v>
      </c>
      <c r="C168" s="1">
        <v>4</v>
      </c>
      <c r="D168" s="1" t="s">
        <v>132</v>
      </c>
      <c r="E168" s="1" t="s">
        <v>266</v>
      </c>
      <c r="F168" s="1">
        <v>40</v>
      </c>
      <c r="G168" s="1">
        <v>1</v>
      </c>
      <c r="H168" s="1" t="str">
        <f t="shared" si="35"/>
        <v>[[4,20]]</v>
      </c>
      <c r="I168" s="1" t="str">
        <f t="shared" si="40"/>
        <v>攻速+20%</v>
      </c>
      <c r="N168">
        <v>4</v>
      </c>
      <c r="O168" t="str">
        <f>VLOOKUP(N168,$K:$L,2,FALSE)</f>
        <v>攻速</v>
      </c>
      <c r="P168">
        <v>20</v>
      </c>
    </row>
    <row r="169" spans="2:16">
      <c r="B169" s="1">
        <v>1033</v>
      </c>
      <c r="C169" s="1">
        <v>5</v>
      </c>
      <c r="D169" s="1" t="s">
        <v>132</v>
      </c>
      <c r="E169" s="1" t="s">
        <v>266</v>
      </c>
      <c r="F169" s="1">
        <v>50</v>
      </c>
      <c r="G169" s="1">
        <v>1</v>
      </c>
      <c r="H169" s="1" t="str">
        <f t="shared" si="35"/>
        <v>[[4,25]]</v>
      </c>
      <c r="I169" s="1" t="str">
        <f t="shared" si="40"/>
        <v>攻速+25%</v>
      </c>
      <c r="N169">
        <v>4</v>
      </c>
      <c r="O169" t="str">
        <f>VLOOKUP(N169,$K:$L,2,FALSE)</f>
        <v>攻速</v>
      </c>
      <c r="P169">
        <v>25</v>
      </c>
    </row>
    <row r="170" spans="2:16">
      <c r="B170" s="1">
        <v>1034</v>
      </c>
      <c r="C170" s="1">
        <v>1</v>
      </c>
      <c r="D170" s="1" t="s">
        <v>133</v>
      </c>
      <c r="E170" s="1" t="s">
        <v>267</v>
      </c>
      <c r="F170" s="1">
        <v>20</v>
      </c>
      <c r="G170" s="1">
        <v>1</v>
      </c>
      <c r="H170" s="1" t="str">
        <f t="shared" si="35"/>
        <v>[[8,10]]</v>
      </c>
      <c r="I170" s="1" t="str">
        <f t="shared" ref="I170:I174" si="41">"哨兵的持续时间提高"&amp;P170&amp;"%"</f>
        <v>哨兵的持续时间提高10%</v>
      </c>
      <c r="N170">
        <v>8</v>
      </c>
      <c r="O170" t="str">
        <f>VLOOKUP(N170,$K:$L,2,FALSE)</f>
        <v>技能持续时间</v>
      </c>
      <c r="P170">
        <v>10</v>
      </c>
    </row>
    <row r="171" spans="2:16">
      <c r="B171" s="1">
        <v>1034</v>
      </c>
      <c r="C171" s="1">
        <v>2</v>
      </c>
      <c r="D171" s="1" t="s">
        <v>133</v>
      </c>
      <c r="E171" s="1" t="s">
        <v>267</v>
      </c>
      <c r="F171" s="1">
        <v>20</v>
      </c>
      <c r="G171" s="1">
        <v>1</v>
      </c>
      <c r="H171" s="1" t="str">
        <f t="shared" si="35"/>
        <v>[[8,20]]</v>
      </c>
      <c r="I171" s="1" t="str">
        <f t="shared" si="41"/>
        <v>哨兵的持续时间提高20%</v>
      </c>
      <c r="N171">
        <v>8</v>
      </c>
      <c r="O171" t="str">
        <f>VLOOKUP(N171,$K:$L,2,FALSE)</f>
        <v>技能持续时间</v>
      </c>
      <c r="P171">
        <v>20</v>
      </c>
    </row>
    <row r="172" spans="2:16">
      <c r="B172" s="1">
        <v>1034</v>
      </c>
      <c r="C172" s="1">
        <v>3</v>
      </c>
      <c r="D172" s="1" t="s">
        <v>133</v>
      </c>
      <c r="E172" s="1" t="s">
        <v>267</v>
      </c>
      <c r="F172" s="1">
        <v>20</v>
      </c>
      <c r="G172" s="1">
        <v>1</v>
      </c>
      <c r="H172" s="1" t="str">
        <f t="shared" si="35"/>
        <v>[[8,30]]</v>
      </c>
      <c r="I172" s="1" t="str">
        <f t="shared" si="41"/>
        <v>哨兵的持续时间提高30%</v>
      </c>
      <c r="N172">
        <v>8</v>
      </c>
      <c r="O172" t="str">
        <f>VLOOKUP(N172,$K:$L,2,FALSE)</f>
        <v>技能持续时间</v>
      </c>
      <c r="P172">
        <v>30</v>
      </c>
    </row>
    <row r="173" spans="2:16">
      <c r="B173" s="1">
        <v>1034</v>
      </c>
      <c r="C173" s="1">
        <v>4</v>
      </c>
      <c r="D173" s="1" t="s">
        <v>133</v>
      </c>
      <c r="E173" s="1" t="s">
        <v>267</v>
      </c>
      <c r="F173" s="1">
        <v>20</v>
      </c>
      <c r="G173" s="1">
        <v>1</v>
      </c>
      <c r="H173" s="1" t="str">
        <f t="shared" si="35"/>
        <v>[[8,40]]</v>
      </c>
      <c r="I173" s="1" t="str">
        <f t="shared" si="41"/>
        <v>哨兵的持续时间提高40%</v>
      </c>
      <c r="N173">
        <v>8</v>
      </c>
      <c r="O173" t="str">
        <f>VLOOKUP(N173,$K:$L,2,FALSE)</f>
        <v>技能持续时间</v>
      </c>
      <c r="P173">
        <v>40</v>
      </c>
    </row>
    <row r="174" spans="2:16">
      <c r="B174" s="1">
        <v>1034</v>
      </c>
      <c r="C174" s="1">
        <v>5</v>
      </c>
      <c r="D174" s="1" t="s">
        <v>133</v>
      </c>
      <c r="E174" s="1" t="s">
        <v>267</v>
      </c>
      <c r="F174" s="1">
        <v>20</v>
      </c>
      <c r="G174" s="1">
        <v>1</v>
      </c>
      <c r="H174" s="1" t="str">
        <f t="shared" si="35"/>
        <v>[[8,50]]</v>
      </c>
      <c r="I174" s="1" t="str">
        <f t="shared" si="41"/>
        <v>哨兵的持续时间提高50%</v>
      </c>
      <c r="N174">
        <v>8</v>
      </c>
      <c r="O174" t="str">
        <f>VLOOKUP(N174,$K:$L,2,FALSE)</f>
        <v>技能持续时间</v>
      </c>
      <c r="P174">
        <v>50</v>
      </c>
    </row>
    <row r="175" spans="2:16">
      <c r="B175" s="1">
        <v>1035</v>
      </c>
      <c r="C175" s="1">
        <v>1</v>
      </c>
      <c r="D175" s="1" t="s">
        <v>106</v>
      </c>
      <c r="E175" s="1" t="s">
        <v>268</v>
      </c>
      <c r="F175" s="1">
        <v>20</v>
      </c>
      <c r="G175" s="1">
        <v>1</v>
      </c>
      <c r="H175" s="1" t="str">
        <f t="shared" si="35"/>
        <v>[[5,10]]</v>
      </c>
      <c r="I175" s="1" t="str">
        <f t="shared" ref="I175:I179" si="42">"哨兵的恢复速度提高"&amp;P175&amp;"%"</f>
        <v>哨兵的恢复速度提高10%</v>
      </c>
      <c r="N175">
        <v>5</v>
      </c>
      <c r="O175" t="str">
        <f>VLOOKUP(N175,$K:$L,2,FALSE)</f>
        <v>技能恢复速度</v>
      </c>
      <c r="P175">
        <v>10</v>
      </c>
    </row>
    <row r="176" spans="2:16">
      <c r="B176" s="1">
        <v>1035</v>
      </c>
      <c r="C176" s="1">
        <v>2</v>
      </c>
      <c r="D176" s="1" t="s">
        <v>106</v>
      </c>
      <c r="E176" s="1" t="s">
        <v>268</v>
      </c>
      <c r="F176" s="1">
        <v>30</v>
      </c>
      <c r="G176" s="1">
        <v>1</v>
      </c>
      <c r="H176" s="1" t="str">
        <f t="shared" si="35"/>
        <v>[[5,20]]</v>
      </c>
      <c r="I176" s="1" t="str">
        <f t="shared" si="42"/>
        <v>哨兵的恢复速度提高20%</v>
      </c>
      <c r="N176">
        <v>5</v>
      </c>
      <c r="O176" t="str">
        <f>VLOOKUP(N176,$K:$L,2,FALSE)</f>
        <v>技能恢复速度</v>
      </c>
      <c r="P176">
        <v>20</v>
      </c>
    </row>
    <row r="177" spans="2:16">
      <c r="B177" s="1">
        <v>1035</v>
      </c>
      <c r="C177" s="1">
        <v>3</v>
      </c>
      <c r="D177" s="1" t="s">
        <v>106</v>
      </c>
      <c r="E177" s="1" t="s">
        <v>268</v>
      </c>
      <c r="F177" s="1">
        <v>40</v>
      </c>
      <c r="G177" s="1">
        <v>1</v>
      </c>
      <c r="H177" s="1" t="str">
        <f t="shared" ref="H177:H214" si="43">"[["&amp;N177&amp;","&amp;P177&amp;"]]"</f>
        <v>[[5,30]]</v>
      </c>
      <c r="I177" s="1" t="str">
        <f t="shared" si="42"/>
        <v>哨兵的恢复速度提高30%</v>
      </c>
      <c r="N177">
        <v>5</v>
      </c>
      <c r="O177" t="str">
        <f>VLOOKUP(N177,$K:$L,2,FALSE)</f>
        <v>技能恢复速度</v>
      </c>
      <c r="P177">
        <v>30</v>
      </c>
    </row>
    <row r="178" spans="2:16">
      <c r="B178" s="1">
        <v>1035</v>
      </c>
      <c r="C178" s="1">
        <v>4</v>
      </c>
      <c r="D178" s="1" t="s">
        <v>106</v>
      </c>
      <c r="E178" s="1" t="s">
        <v>268</v>
      </c>
      <c r="F178" s="1">
        <v>50</v>
      </c>
      <c r="G178" s="1">
        <v>1</v>
      </c>
      <c r="H178" s="1" t="str">
        <f t="shared" si="43"/>
        <v>[[5,40]]</v>
      </c>
      <c r="I178" s="1" t="str">
        <f t="shared" si="42"/>
        <v>哨兵的恢复速度提高40%</v>
      </c>
      <c r="N178">
        <v>5</v>
      </c>
      <c r="O178" t="str">
        <f>VLOOKUP(N178,$K:$L,2,FALSE)</f>
        <v>技能恢复速度</v>
      </c>
      <c r="P178">
        <v>40</v>
      </c>
    </row>
    <row r="179" spans="2:16">
      <c r="B179" s="1">
        <v>1035</v>
      </c>
      <c r="C179" s="1">
        <v>5</v>
      </c>
      <c r="D179" s="1" t="s">
        <v>106</v>
      </c>
      <c r="E179" s="1" t="s">
        <v>268</v>
      </c>
      <c r="F179" s="1">
        <v>60</v>
      </c>
      <c r="G179" s="1">
        <v>1</v>
      </c>
      <c r="H179" s="1" t="str">
        <f t="shared" si="43"/>
        <v>[[5,50]]</v>
      </c>
      <c r="I179" s="1" t="str">
        <f t="shared" si="42"/>
        <v>哨兵的恢复速度提高50%</v>
      </c>
      <c r="N179">
        <v>5</v>
      </c>
      <c r="O179" t="str">
        <f>VLOOKUP(N179,$K:$L,2,FALSE)</f>
        <v>技能恢复速度</v>
      </c>
      <c r="P179">
        <v>50</v>
      </c>
    </row>
    <row r="180" spans="2:16">
      <c r="B180" s="1">
        <v>1036</v>
      </c>
      <c r="C180" s="1">
        <v>1</v>
      </c>
      <c r="D180" s="1" t="s">
        <v>135</v>
      </c>
      <c r="E180" s="1" t="s">
        <v>269</v>
      </c>
      <c r="F180" s="1">
        <v>10</v>
      </c>
      <c r="G180" s="1">
        <v>1</v>
      </c>
      <c r="H180" s="1" t="str">
        <f t="shared" si="43"/>
        <v>[[1,300]]</v>
      </c>
      <c r="I180" s="1" t="str">
        <f t="shared" ref="I180:I184" si="44">"攻击+"&amp;P180</f>
        <v>攻击+300</v>
      </c>
      <c r="N180">
        <v>1</v>
      </c>
      <c r="O180" t="str">
        <f>VLOOKUP(N180,$K:$L,2,FALSE)</f>
        <v>攻击点数</v>
      </c>
      <c r="P180">
        <v>300</v>
      </c>
    </row>
    <row r="181" spans="2:16">
      <c r="B181" s="1">
        <v>1036</v>
      </c>
      <c r="C181" s="1">
        <v>2</v>
      </c>
      <c r="D181" s="1" t="s">
        <v>135</v>
      </c>
      <c r="E181" s="1" t="s">
        <v>269</v>
      </c>
      <c r="F181" s="1">
        <v>10</v>
      </c>
      <c r="G181" s="1">
        <v>1</v>
      </c>
      <c r="H181" s="1" t="str">
        <f t="shared" si="43"/>
        <v>[[1,600]]</v>
      </c>
      <c r="I181" s="1" t="str">
        <f t="shared" si="44"/>
        <v>攻击+600</v>
      </c>
      <c r="N181">
        <v>1</v>
      </c>
      <c r="O181" t="str">
        <f>VLOOKUP(N181,$K:$L,2,FALSE)</f>
        <v>攻击点数</v>
      </c>
      <c r="P181">
        <v>600</v>
      </c>
    </row>
    <row r="182" spans="2:16">
      <c r="B182" s="1">
        <v>1036</v>
      </c>
      <c r="C182" s="1">
        <v>3</v>
      </c>
      <c r="D182" s="1" t="s">
        <v>135</v>
      </c>
      <c r="E182" s="1" t="s">
        <v>269</v>
      </c>
      <c r="F182" s="1">
        <v>10</v>
      </c>
      <c r="G182" s="1">
        <v>1</v>
      </c>
      <c r="H182" s="1" t="str">
        <f t="shared" si="43"/>
        <v>[[1,900]]</v>
      </c>
      <c r="I182" s="1" t="str">
        <f t="shared" si="44"/>
        <v>攻击+900</v>
      </c>
      <c r="N182">
        <v>1</v>
      </c>
      <c r="O182" t="str">
        <f>VLOOKUP(N182,$K:$L,2,FALSE)</f>
        <v>攻击点数</v>
      </c>
      <c r="P182">
        <v>900</v>
      </c>
    </row>
    <row r="183" spans="2:16">
      <c r="B183" s="1">
        <v>1036</v>
      </c>
      <c r="C183" s="1">
        <v>4</v>
      </c>
      <c r="D183" s="1" t="s">
        <v>135</v>
      </c>
      <c r="E183" s="1" t="s">
        <v>269</v>
      </c>
      <c r="F183" s="1">
        <v>10</v>
      </c>
      <c r="G183" s="1">
        <v>1</v>
      </c>
      <c r="H183" s="1" t="str">
        <f t="shared" si="43"/>
        <v>[[1,1200]]</v>
      </c>
      <c r="I183" s="1" t="str">
        <f t="shared" si="44"/>
        <v>攻击+1200</v>
      </c>
      <c r="N183">
        <v>1</v>
      </c>
      <c r="O183" t="str">
        <f>VLOOKUP(N183,$K:$L,2,FALSE)</f>
        <v>攻击点数</v>
      </c>
      <c r="P183">
        <v>1200</v>
      </c>
    </row>
    <row r="184" spans="2:16">
      <c r="B184" s="1">
        <v>1036</v>
      </c>
      <c r="C184" s="1">
        <v>5</v>
      </c>
      <c r="D184" s="1" t="s">
        <v>135</v>
      </c>
      <c r="E184" s="1" t="s">
        <v>269</v>
      </c>
      <c r="F184" s="1">
        <v>10</v>
      </c>
      <c r="G184" s="1">
        <v>1</v>
      </c>
      <c r="H184" s="1" t="str">
        <f t="shared" si="43"/>
        <v>[[1,1500]]</v>
      </c>
      <c r="I184" s="1" t="str">
        <f t="shared" si="44"/>
        <v>攻击+1500</v>
      </c>
      <c r="N184">
        <v>1</v>
      </c>
      <c r="O184" t="str">
        <f>VLOOKUP(N184,$K:$L,2,FALSE)</f>
        <v>攻击点数</v>
      </c>
      <c r="P184">
        <v>1500</v>
      </c>
    </row>
    <row r="185" spans="2:16">
      <c r="B185" s="1">
        <v>1037</v>
      </c>
      <c r="C185" s="1">
        <v>1</v>
      </c>
      <c r="D185" s="1" t="s">
        <v>137</v>
      </c>
      <c r="E185" s="1" t="s">
        <v>270</v>
      </c>
      <c r="F185" s="1">
        <v>10</v>
      </c>
      <c r="G185" s="1">
        <v>1</v>
      </c>
      <c r="H185" s="1" t="str">
        <f t="shared" si="43"/>
        <v>[[2,5]]</v>
      </c>
      <c r="I185" s="1" t="str">
        <f t="shared" ref="I185:I189" si="45">"攻击+"&amp;P185&amp;"%"</f>
        <v>攻击+5%</v>
      </c>
      <c r="N185">
        <v>2</v>
      </c>
      <c r="O185" t="str">
        <f>VLOOKUP(N185,$K:$L,2,FALSE)</f>
        <v>攻击百分比</v>
      </c>
      <c r="P185">
        <v>5</v>
      </c>
    </row>
    <row r="186" spans="2:16">
      <c r="B186" s="1">
        <v>1037</v>
      </c>
      <c r="C186" s="1">
        <v>2</v>
      </c>
      <c r="D186" s="1" t="s">
        <v>137</v>
      </c>
      <c r="E186" s="1" t="s">
        <v>270</v>
      </c>
      <c r="F186" s="1">
        <v>20</v>
      </c>
      <c r="G186" s="1">
        <v>1</v>
      </c>
      <c r="H186" s="1" t="str">
        <f t="shared" si="43"/>
        <v>[[2,10]]</v>
      </c>
      <c r="I186" s="1" t="str">
        <f t="shared" si="45"/>
        <v>攻击+10%</v>
      </c>
      <c r="N186">
        <v>2</v>
      </c>
      <c r="O186" t="str">
        <f>VLOOKUP(N186,$K:$L,2,FALSE)</f>
        <v>攻击百分比</v>
      </c>
      <c r="P186">
        <v>10</v>
      </c>
    </row>
    <row r="187" spans="2:16">
      <c r="B187" s="1">
        <v>1037</v>
      </c>
      <c r="C187" s="1">
        <v>3</v>
      </c>
      <c r="D187" s="1" t="s">
        <v>137</v>
      </c>
      <c r="E187" s="1" t="s">
        <v>270</v>
      </c>
      <c r="F187" s="1">
        <v>30</v>
      </c>
      <c r="G187" s="1">
        <v>1</v>
      </c>
      <c r="H187" s="1" t="str">
        <f t="shared" si="43"/>
        <v>[[2,15]]</v>
      </c>
      <c r="I187" s="1" t="str">
        <f t="shared" si="45"/>
        <v>攻击+15%</v>
      </c>
      <c r="N187">
        <v>2</v>
      </c>
      <c r="O187" t="str">
        <f>VLOOKUP(N187,$K:$L,2,FALSE)</f>
        <v>攻击百分比</v>
      </c>
      <c r="P187">
        <v>15</v>
      </c>
    </row>
    <row r="188" spans="2:16">
      <c r="B188" s="1">
        <v>1037</v>
      </c>
      <c r="C188" s="1">
        <v>4</v>
      </c>
      <c r="D188" s="1" t="s">
        <v>137</v>
      </c>
      <c r="E188" s="1" t="s">
        <v>270</v>
      </c>
      <c r="F188" s="1">
        <v>40</v>
      </c>
      <c r="G188" s="1">
        <v>1</v>
      </c>
      <c r="H188" s="1" t="str">
        <f t="shared" si="43"/>
        <v>[[2,20]]</v>
      </c>
      <c r="I188" s="1" t="str">
        <f t="shared" si="45"/>
        <v>攻击+20%</v>
      </c>
      <c r="N188">
        <v>2</v>
      </c>
      <c r="O188" t="str">
        <f>VLOOKUP(N188,$K:$L,2,FALSE)</f>
        <v>攻击百分比</v>
      </c>
      <c r="P188">
        <v>20</v>
      </c>
    </row>
    <row r="189" spans="2:16">
      <c r="B189" s="1">
        <v>1037</v>
      </c>
      <c r="C189" s="1">
        <v>5</v>
      </c>
      <c r="D189" s="1" t="s">
        <v>137</v>
      </c>
      <c r="E189" s="1" t="s">
        <v>270</v>
      </c>
      <c r="F189" s="1">
        <v>50</v>
      </c>
      <c r="G189" s="1">
        <v>1</v>
      </c>
      <c r="H189" s="1" t="str">
        <f t="shared" si="43"/>
        <v>[[2,25]]</v>
      </c>
      <c r="I189" s="1" t="str">
        <f t="shared" si="45"/>
        <v>攻击+25%</v>
      </c>
      <c r="N189">
        <v>2</v>
      </c>
      <c r="O189" t="str">
        <f>VLOOKUP(N189,$K:$L,2,FALSE)</f>
        <v>攻击百分比</v>
      </c>
      <c r="P189">
        <v>25</v>
      </c>
    </row>
    <row r="190" spans="2:16">
      <c r="B190" s="1">
        <v>1038</v>
      </c>
      <c r="C190" s="1">
        <v>1</v>
      </c>
      <c r="D190" s="1" t="s">
        <v>138</v>
      </c>
      <c r="E190" s="1" t="s">
        <v>271</v>
      </c>
      <c r="F190" s="1">
        <v>20</v>
      </c>
      <c r="G190" s="1">
        <v>1</v>
      </c>
      <c r="H190" s="1" t="str">
        <f t="shared" si="43"/>
        <v>[[8,10]]</v>
      </c>
      <c r="I190" s="1" t="str">
        <f t="shared" ref="I190:I194" si="46">"酸性云的持续时间提高"&amp;P190&amp;"%"</f>
        <v>酸性云的持续时间提高10%</v>
      </c>
      <c r="N190">
        <v>8</v>
      </c>
      <c r="O190" t="str">
        <f>VLOOKUP(N190,$K:$L,2,FALSE)</f>
        <v>技能持续时间</v>
      </c>
      <c r="P190">
        <v>10</v>
      </c>
    </row>
    <row r="191" spans="2:16">
      <c r="B191" s="1">
        <v>1038</v>
      </c>
      <c r="C191" s="1">
        <v>2</v>
      </c>
      <c r="D191" s="1" t="s">
        <v>138</v>
      </c>
      <c r="E191" s="1" t="s">
        <v>271</v>
      </c>
      <c r="F191" s="1">
        <v>20</v>
      </c>
      <c r="G191" s="1">
        <v>1</v>
      </c>
      <c r="H191" s="1" t="str">
        <f t="shared" si="43"/>
        <v>[[8,20]]</v>
      </c>
      <c r="I191" s="1" t="str">
        <f t="shared" si="46"/>
        <v>酸性云的持续时间提高20%</v>
      </c>
      <c r="N191">
        <v>8</v>
      </c>
      <c r="O191" t="str">
        <f>VLOOKUP(N191,$K:$L,2,FALSE)</f>
        <v>技能持续时间</v>
      </c>
      <c r="P191">
        <v>20</v>
      </c>
    </row>
    <row r="192" spans="2:16">
      <c r="B192" s="1">
        <v>1038</v>
      </c>
      <c r="C192" s="1">
        <v>3</v>
      </c>
      <c r="D192" s="1" t="s">
        <v>138</v>
      </c>
      <c r="E192" s="1" t="s">
        <v>271</v>
      </c>
      <c r="F192" s="1">
        <v>20</v>
      </c>
      <c r="G192" s="1">
        <v>1</v>
      </c>
      <c r="H192" s="1" t="str">
        <f t="shared" si="43"/>
        <v>[[8,30]]</v>
      </c>
      <c r="I192" s="1" t="str">
        <f t="shared" si="46"/>
        <v>酸性云的持续时间提高30%</v>
      </c>
      <c r="N192">
        <v>8</v>
      </c>
      <c r="O192" t="str">
        <f>VLOOKUP(N192,$K:$L,2,FALSE)</f>
        <v>技能持续时间</v>
      </c>
      <c r="P192">
        <v>30</v>
      </c>
    </row>
    <row r="193" spans="2:16">
      <c r="B193" s="1">
        <v>1038</v>
      </c>
      <c r="C193" s="1">
        <v>4</v>
      </c>
      <c r="D193" s="1" t="s">
        <v>138</v>
      </c>
      <c r="E193" s="1" t="s">
        <v>271</v>
      </c>
      <c r="F193" s="1">
        <v>20</v>
      </c>
      <c r="G193" s="1">
        <v>1</v>
      </c>
      <c r="H193" s="1" t="str">
        <f t="shared" si="43"/>
        <v>[[8,40]]</v>
      </c>
      <c r="I193" s="1" t="str">
        <f t="shared" si="46"/>
        <v>酸性云的持续时间提高40%</v>
      </c>
      <c r="N193">
        <v>8</v>
      </c>
      <c r="O193" t="str">
        <f>VLOOKUP(N193,$K:$L,2,FALSE)</f>
        <v>技能持续时间</v>
      </c>
      <c r="P193">
        <v>40</v>
      </c>
    </row>
    <row r="194" spans="2:16">
      <c r="B194" s="1">
        <v>1038</v>
      </c>
      <c r="C194" s="1">
        <v>5</v>
      </c>
      <c r="D194" s="1" t="s">
        <v>138</v>
      </c>
      <c r="E194" s="1" t="s">
        <v>271</v>
      </c>
      <c r="F194" s="1">
        <v>20</v>
      </c>
      <c r="G194" s="1">
        <v>1</v>
      </c>
      <c r="H194" s="1" t="str">
        <f t="shared" si="43"/>
        <v>[[8,50]]</v>
      </c>
      <c r="I194" s="1" t="str">
        <f t="shared" si="46"/>
        <v>酸性云的持续时间提高50%</v>
      </c>
      <c r="N194">
        <v>8</v>
      </c>
      <c r="O194" t="str">
        <f>VLOOKUP(N194,$K:$L,2,FALSE)</f>
        <v>技能持续时间</v>
      </c>
      <c r="P194">
        <v>50</v>
      </c>
    </row>
    <row r="195" spans="2:16">
      <c r="B195" s="1">
        <v>1039</v>
      </c>
      <c r="C195" s="1">
        <v>1</v>
      </c>
      <c r="D195" s="1" t="s">
        <v>139</v>
      </c>
      <c r="E195" s="1" t="s">
        <v>272</v>
      </c>
      <c r="F195" s="1">
        <v>20</v>
      </c>
      <c r="G195" s="1">
        <v>1</v>
      </c>
      <c r="H195" s="1" t="str">
        <f t="shared" si="43"/>
        <v>[[6,120]]</v>
      </c>
      <c r="I195" s="1" t="str">
        <f t="shared" ref="I195:I199" si="47">"酸性云的伤害提高到"&amp;P195&amp;"%"</f>
        <v>酸性云的伤害提高到120%</v>
      </c>
      <c r="N195">
        <v>6</v>
      </c>
      <c r="O195" t="str">
        <f>VLOOKUP(N195,$K:$L,2,FALSE)</f>
        <v>技能伤害百分比</v>
      </c>
      <c r="P195">
        <v>120</v>
      </c>
    </row>
    <row r="196" spans="2:16">
      <c r="B196" s="1">
        <v>1039</v>
      </c>
      <c r="C196" s="1">
        <v>2</v>
      </c>
      <c r="D196" s="1" t="s">
        <v>139</v>
      </c>
      <c r="E196" s="1" t="s">
        <v>272</v>
      </c>
      <c r="F196" s="1">
        <v>20</v>
      </c>
      <c r="G196" s="1">
        <v>1</v>
      </c>
      <c r="H196" s="1" t="str">
        <f t="shared" si="43"/>
        <v>[[6,140]]</v>
      </c>
      <c r="I196" s="1" t="str">
        <f t="shared" si="47"/>
        <v>酸性云的伤害提高到140%</v>
      </c>
      <c r="N196">
        <v>6</v>
      </c>
      <c r="O196" t="str">
        <f>VLOOKUP(N196,$K:$L,2,FALSE)</f>
        <v>技能伤害百分比</v>
      </c>
      <c r="P196">
        <v>140</v>
      </c>
    </row>
    <row r="197" spans="2:16">
      <c r="B197" s="1">
        <v>1039</v>
      </c>
      <c r="C197" s="1">
        <v>3</v>
      </c>
      <c r="D197" s="1" t="s">
        <v>139</v>
      </c>
      <c r="E197" s="1" t="s">
        <v>272</v>
      </c>
      <c r="F197" s="1">
        <v>20</v>
      </c>
      <c r="G197" s="1">
        <v>1</v>
      </c>
      <c r="H197" s="1" t="str">
        <f t="shared" si="43"/>
        <v>[[6,160]]</v>
      </c>
      <c r="I197" s="1" t="str">
        <f t="shared" si="47"/>
        <v>酸性云的伤害提高到160%</v>
      </c>
      <c r="N197">
        <v>6</v>
      </c>
      <c r="O197" t="str">
        <f>VLOOKUP(N197,$K:$L,2,FALSE)</f>
        <v>技能伤害百分比</v>
      </c>
      <c r="P197">
        <v>160</v>
      </c>
    </row>
    <row r="198" spans="2:16">
      <c r="B198" s="1">
        <v>1039</v>
      </c>
      <c r="C198" s="1">
        <v>4</v>
      </c>
      <c r="D198" s="1" t="s">
        <v>139</v>
      </c>
      <c r="E198" s="1" t="s">
        <v>272</v>
      </c>
      <c r="F198" s="1">
        <v>20</v>
      </c>
      <c r="G198" s="1">
        <v>1</v>
      </c>
      <c r="H198" s="1" t="str">
        <f t="shared" si="43"/>
        <v>[[6,180]]</v>
      </c>
      <c r="I198" s="1" t="str">
        <f t="shared" si="47"/>
        <v>酸性云的伤害提高到180%</v>
      </c>
      <c r="N198">
        <v>6</v>
      </c>
      <c r="O198" t="str">
        <f>VLOOKUP(N198,$K:$L,2,FALSE)</f>
        <v>技能伤害百分比</v>
      </c>
      <c r="P198">
        <v>180</v>
      </c>
    </row>
    <row r="199" spans="2:16">
      <c r="B199" s="1">
        <v>1039</v>
      </c>
      <c r="C199" s="1">
        <v>5</v>
      </c>
      <c r="D199" s="1" t="s">
        <v>139</v>
      </c>
      <c r="E199" s="1" t="s">
        <v>272</v>
      </c>
      <c r="F199" s="1">
        <v>20</v>
      </c>
      <c r="G199" s="1">
        <v>1</v>
      </c>
      <c r="H199" s="1" t="str">
        <f t="shared" si="43"/>
        <v>[[6,200]]</v>
      </c>
      <c r="I199" s="1" t="str">
        <f t="shared" si="47"/>
        <v>酸性云的伤害提高到200%</v>
      </c>
      <c r="N199">
        <v>6</v>
      </c>
      <c r="O199" t="str">
        <f>VLOOKUP(N199,$K:$L,2,FALSE)</f>
        <v>技能伤害百分比</v>
      </c>
      <c r="P199">
        <v>200</v>
      </c>
    </row>
    <row r="200" spans="2:16">
      <c r="B200" s="1">
        <v>1040</v>
      </c>
      <c r="C200" s="1">
        <v>1</v>
      </c>
      <c r="D200" s="1" t="s">
        <v>106</v>
      </c>
      <c r="E200" s="1" t="s">
        <v>273</v>
      </c>
      <c r="F200" s="1">
        <v>20</v>
      </c>
      <c r="G200" s="1">
        <v>1</v>
      </c>
      <c r="H200" s="1" t="str">
        <f t="shared" si="43"/>
        <v>[[5,10]]</v>
      </c>
      <c r="I200" s="1" t="str">
        <f t="shared" ref="I200:I204" si="48">"酸性云的恢复速度提高"&amp;P200&amp;"%"</f>
        <v>酸性云的恢复速度提高10%</v>
      </c>
      <c r="N200">
        <v>5</v>
      </c>
      <c r="O200" t="str">
        <f>VLOOKUP(N200,$K:$L,2,FALSE)</f>
        <v>技能恢复速度</v>
      </c>
      <c r="P200">
        <v>10</v>
      </c>
    </row>
    <row r="201" spans="2:16">
      <c r="B201" s="1">
        <v>1040</v>
      </c>
      <c r="C201" s="1">
        <v>2</v>
      </c>
      <c r="D201" s="1" t="s">
        <v>106</v>
      </c>
      <c r="E201" s="1" t="s">
        <v>273</v>
      </c>
      <c r="F201" s="1">
        <v>30</v>
      </c>
      <c r="G201" s="1">
        <v>1</v>
      </c>
      <c r="H201" s="1" t="str">
        <f t="shared" si="43"/>
        <v>[[5,20]]</v>
      </c>
      <c r="I201" s="1" t="str">
        <f t="shared" si="48"/>
        <v>酸性云的恢复速度提高20%</v>
      </c>
      <c r="N201">
        <v>5</v>
      </c>
      <c r="O201" t="str">
        <f>VLOOKUP(N201,$K:$L,2,FALSE)</f>
        <v>技能恢复速度</v>
      </c>
      <c r="P201">
        <v>20</v>
      </c>
    </row>
    <row r="202" spans="2:16">
      <c r="B202" s="1">
        <v>1040</v>
      </c>
      <c r="C202" s="1">
        <v>3</v>
      </c>
      <c r="D202" s="1" t="s">
        <v>106</v>
      </c>
      <c r="E202" s="1" t="s">
        <v>273</v>
      </c>
      <c r="F202" s="1">
        <v>40</v>
      </c>
      <c r="G202" s="1">
        <v>1</v>
      </c>
      <c r="H202" s="1" t="str">
        <f t="shared" si="43"/>
        <v>[[5,30]]</v>
      </c>
      <c r="I202" s="1" t="str">
        <f t="shared" si="48"/>
        <v>酸性云的恢复速度提高30%</v>
      </c>
      <c r="N202">
        <v>5</v>
      </c>
      <c r="O202" t="str">
        <f>VLOOKUP(N202,$K:$L,2,FALSE)</f>
        <v>技能恢复速度</v>
      </c>
      <c r="P202">
        <v>30</v>
      </c>
    </row>
    <row r="203" spans="2:16">
      <c r="B203" s="1">
        <v>1040</v>
      </c>
      <c r="C203" s="1">
        <v>4</v>
      </c>
      <c r="D203" s="1" t="s">
        <v>106</v>
      </c>
      <c r="E203" s="1" t="s">
        <v>273</v>
      </c>
      <c r="F203" s="1">
        <v>50</v>
      </c>
      <c r="G203" s="1">
        <v>1</v>
      </c>
      <c r="H203" s="1" t="str">
        <f t="shared" si="43"/>
        <v>[[5,40]]</v>
      </c>
      <c r="I203" s="1" t="str">
        <f t="shared" si="48"/>
        <v>酸性云的恢复速度提高40%</v>
      </c>
      <c r="N203">
        <v>5</v>
      </c>
      <c r="O203" t="str">
        <f>VLOOKUP(N203,$K:$L,2,FALSE)</f>
        <v>技能恢复速度</v>
      </c>
      <c r="P203">
        <v>40</v>
      </c>
    </row>
    <row r="204" spans="2:16">
      <c r="B204" s="1">
        <v>1040</v>
      </c>
      <c r="C204" s="1">
        <v>5</v>
      </c>
      <c r="D204" s="1" t="s">
        <v>106</v>
      </c>
      <c r="E204" s="1" t="s">
        <v>273</v>
      </c>
      <c r="F204" s="1">
        <v>60</v>
      </c>
      <c r="G204" s="1">
        <v>1</v>
      </c>
      <c r="H204" s="1" t="str">
        <f t="shared" si="43"/>
        <v>[[5,50]]</v>
      </c>
      <c r="I204" s="1" t="str">
        <f t="shared" si="48"/>
        <v>酸性云的恢复速度提高50%</v>
      </c>
      <c r="N204">
        <v>5</v>
      </c>
      <c r="O204" t="str">
        <f>VLOOKUP(N204,$K:$L,2,FALSE)</f>
        <v>技能恢复速度</v>
      </c>
      <c r="P204">
        <v>50</v>
      </c>
    </row>
    <row r="205" spans="2:16">
      <c r="B205" s="1">
        <v>1041</v>
      </c>
      <c r="C205" s="1">
        <v>1</v>
      </c>
      <c r="D205" s="1" t="s">
        <v>140</v>
      </c>
      <c r="E205" s="1" t="s">
        <v>274</v>
      </c>
      <c r="F205" s="1">
        <v>10</v>
      </c>
      <c r="G205" s="1">
        <v>1</v>
      </c>
      <c r="H205" s="1" t="str">
        <f t="shared" si="43"/>
        <v>[[1,1000]]</v>
      </c>
      <c r="I205" s="1" t="str">
        <f t="shared" ref="I205:I209" si="49">"攻击+"&amp;P205</f>
        <v>攻击+1000</v>
      </c>
      <c r="N205">
        <v>1</v>
      </c>
      <c r="O205" t="str">
        <f>VLOOKUP(N205,$K:$L,2,FALSE)</f>
        <v>攻击点数</v>
      </c>
      <c r="P205">
        <v>1000</v>
      </c>
    </row>
    <row r="206" spans="2:16">
      <c r="B206" s="1">
        <v>1041</v>
      </c>
      <c r="C206" s="1">
        <v>2</v>
      </c>
      <c r="D206" s="1" t="s">
        <v>140</v>
      </c>
      <c r="E206" s="1" t="s">
        <v>274</v>
      </c>
      <c r="F206" s="1">
        <v>10</v>
      </c>
      <c r="G206" s="1">
        <v>1</v>
      </c>
      <c r="H206" s="1" t="str">
        <f t="shared" si="43"/>
        <v>[[1,2000]]</v>
      </c>
      <c r="I206" s="1" t="str">
        <f t="shared" si="49"/>
        <v>攻击+2000</v>
      </c>
      <c r="N206">
        <v>1</v>
      </c>
      <c r="O206" t="str">
        <f>VLOOKUP(N206,$K:$L,2,FALSE)</f>
        <v>攻击点数</v>
      </c>
      <c r="P206">
        <v>2000</v>
      </c>
    </row>
    <row r="207" spans="2:16">
      <c r="B207" s="1">
        <v>1041</v>
      </c>
      <c r="C207" s="1">
        <v>3</v>
      </c>
      <c r="D207" s="1" t="s">
        <v>140</v>
      </c>
      <c r="E207" s="1" t="s">
        <v>274</v>
      </c>
      <c r="F207" s="1">
        <v>10</v>
      </c>
      <c r="G207" s="1">
        <v>1</v>
      </c>
      <c r="H207" s="1" t="str">
        <f t="shared" si="43"/>
        <v>[[1,3000]]</v>
      </c>
      <c r="I207" s="1" t="str">
        <f t="shared" si="49"/>
        <v>攻击+3000</v>
      </c>
      <c r="N207">
        <v>1</v>
      </c>
      <c r="O207" t="str">
        <f>VLOOKUP(N207,$K:$L,2,FALSE)</f>
        <v>攻击点数</v>
      </c>
      <c r="P207">
        <v>3000</v>
      </c>
    </row>
    <row r="208" spans="2:16">
      <c r="B208" s="1">
        <v>1041</v>
      </c>
      <c r="C208" s="1">
        <v>4</v>
      </c>
      <c r="D208" s="1" t="s">
        <v>140</v>
      </c>
      <c r="E208" s="1" t="s">
        <v>274</v>
      </c>
      <c r="F208" s="1">
        <v>10</v>
      </c>
      <c r="G208" s="1">
        <v>1</v>
      </c>
      <c r="H208" s="1" t="str">
        <f t="shared" si="43"/>
        <v>[[1,4000]]</v>
      </c>
      <c r="I208" s="1" t="str">
        <f t="shared" si="49"/>
        <v>攻击+4000</v>
      </c>
      <c r="N208">
        <v>1</v>
      </c>
      <c r="O208" t="str">
        <f>VLOOKUP(N208,$K:$L,2,FALSE)</f>
        <v>攻击点数</v>
      </c>
      <c r="P208">
        <v>4000</v>
      </c>
    </row>
    <row r="209" spans="2:16">
      <c r="B209" s="1">
        <v>1041</v>
      </c>
      <c r="C209" s="1">
        <v>5</v>
      </c>
      <c r="D209" s="1" t="s">
        <v>140</v>
      </c>
      <c r="E209" s="1" t="s">
        <v>274</v>
      </c>
      <c r="F209" s="1">
        <v>10</v>
      </c>
      <c r="G209" s="1">
        <v>1</v>
      </c>
      <c r="H209" s="1" t="str">
        <f t="shared" si="43"/>
        <v>[[1,5000]]</v>
      </c>
      <c r="I209" s="1" t="str">
        <f t="shared" si="49"/>
        <v>攻击+5000</v>
      </c>
      <c r="N209">
        <v>1</v>
      </c>
      <c r="O209" t="str">
        <f>VLOOKUP(N209,$K:$L,2,FALSE)</f>
        <v>攻击点数</v>
      </c>
      <c r="P209">
        <v>5000</v>
      </c>
    </row>
    <row r="210" spans="2:16">
      <c r="B210" s="1">
        <v>1042</v>
      </c>
      <c r="C210" s="1">
        <v>1</v>
      </c>
      <c r="D210" s="1" t="s">
        <v>142</v>
      </c>
      <c r="E210" s="1" t="s">
        <v>275</v>
      </c>
      <c r="F210" s="1">
        <v>10</v>
      </c>
      <c r="G210" s="1">
        <v>1</v>
      </c>
      <c r="H210" s="1" t="str">
        <f t="shared" si="43"/>
        <v>[[2,5]]</v>
      </c>
      <c r="I210" s="1" t="str">
        <f t="shared" ref="I210:I214" si="50">"攻击+"&amp;P210&amp;"%"</f>
        <v>攻击+5%</v>
      </c>
      <c r="N210">
        <v>2</v>
      </c>
      <c r="O210" t="str">
        <f>VLOOKUP(N210,$K:$L,2,FALSE)</f>
        <v>攻击百分比</v>
      </c>
      <c r="P210">
        <v>5</v>
      </c>
    </row>
    <row r="211" spans="2:16">
      <c r="B211" s="1">
        <v>1042</v>
      </c>
      <c r="C211" s="1">
        <v>2</v>
      </c>
      <c r="D211" s="1" t="s">
        <v>142</v>
      </c>
      <c r="E211" s="1" t="s">
        <v>275</v>
      </c>
      <c r="F211" s="1">
        <v>20</v>
      </c>
      <c r="G211" s="1">
        <v>1</v>
      </c>
      <c r="H211" s="1" t="str">
        <f t="shared" si="43"/>
        <v>[[2,10]]</v>
      </c>
      <c r="I211" s="1" t="str">
        <f t="shared" si="50"/>
        <v>攻击+10%</v>
      </c>
      <c r="N211">
        <v>2</v>
      </c>
      <c r="O211" t="str">
        <f>VLOOKUP(N211,$K:$L,2,FALSE)</f>
        <v>攻击百分比</v>
      </c>
      <c r="P211">
        <v>10</v>
      </c>
    </row>
    <row r="212" spans="2:16">
      <c r="B212" s="1">
        <v>1042</v>
      </c>
      <c r="C212" s="1">
        <v>3</v>
      </c>
      <c r="D212" s="1" t="s">
        <v>142</v>
      </c>
      <c r="E212" s="1" t="s">
        <v>275</v>
      </c>
      <c r="F212" s="1">
        <v>30</v>
      </c>
      <c r="G212" s="1">
        <v>1</v>
      </c>
      <c r="H212" s="1" t="str">
        <f t="shared" si="43"/>
        <v>[[2,15]]</v>
      </c>
      <c r="I212" s="1" t="str">
        <f t="shared" si="50"/>
        <v>攻击+15%</v>
      </c>
      <c r="N212">
        <v>2</v>
      </c>
      <c r="O212" t="str">
        <f>VLOOKUP(N212,$K:$L,2,FALSE)</f>
        <v>攻击百分比</v>
      </c>
      <c r="P212">
        <v>15</v>
      </c>
    </row>
    <row r="213" spans="2:16">
      <c r="B213" s="1">
        <v>1042</v>
      </c>
      <c r="C213" s="1">
        <v>4</v>
      </c>
      <c r="D213" s="1" t="s">
        <v>142</v>
      </c>
      <c r="E213" s="1" t="s">
        <v>275</v>
      </c>
      <c r="F213" s="1">
        <v>40</v>
      </c>
      <c r="G213" s="1">
        <v>1</v>
      </c>
      <c r="H213" s="1" t="str">
        <f t="shared" si="43"/>
        <v>[[2,20]]</v>
      </c>
      <c r="I213" s="1" t="str">
        <f t="shared" si="50"/>
        <v>攻击+20%</v>
      </c>
      <c r="N213">
        <v>2</v>
      </c>
      <c r="O213" t="str">
        <f>VLOOKUP(N213,$K:$L,2,FALSE)</f>
        <v>攻击百分比</v>
      </c>
      <c r="P213">
        <v>20</v>
      </c>
    </row>
    <row r="214" spans="2:16">
      <c r="B214" s="1">
        <v>1042</v>
      </c>
      <c r="C214" s="1">
        <v>5</v>
      </c>
      <c r="D214" s="1" t="s">
        <v>142</v>
      </c>
      <c r="E214" s="1" t="s">
        <v>275</v>
      </c>
      <c r="F214" s="1">
        <v>50</v>
      </c>
      <c r="G214" s="1">
        <v>1</v>
      </c>
      <c r="H214" s="1" t="str">
        <f t="shared" si="43"/>
        <v>[[2,25]]</v>
      </c>
      <c r="I214" s="1" t="str">
        <f t="shared" si="50"/>
        <v>攻击+25%</v>
      </c>
      <c r="N214">
        <v>2</v>
      </c>
      <c r="O214" t="str">
        <f>VLOOKUP(N214,$K:$L,2,FALSE)</f>
        <v>攻击百分比</v>
      </c>
      <c r="P214">
        <v>25</v>
      </c>
    </row>
    <row r="215" spans="2:16">
      <c r="B215" s="1">
        <v>1043</v>
      </c>
      <c r="C215" s="1">
        <v>1</v>
      </c>
      <c r="D215" s="1" t="s">
        <v>44</v>
      </c>
      <c r="E215" s="1" t="s">
        <v>276</v>
      </c>
      <c r="F215" s="1">
        <v>10</v>
      </c>
      <c r="G215" s="1">
        <v>1</v>
      </c>
      <c r="H215" s="1" t="str">
        <f t="shared" ref="H215:H244" si="51">"[["&amp;N215&amp;","&amp;P215&amp;"]]"</f>
        <v>[[3,2]]</v>
      </c>
      <c r="I215" s="1" t="str">
        <f t="shared" ref="I215:I219" si="52">"暴击+"&amp;P215&amp;"%"</f>
        <v>暴击+2%</v>
      </c>
      <c r="N215">
        <v>3</v>
      </c>
      <c r="O215" t="str">
        <f>VLOOKUP(N215,$K:$L,2,FALSE)</f>
        <v>暴击率</v>
      </c>
      <c r="P215">
        <v>2</v>
      </c>
    </row>
    <row r="216" spans="2:16">
      <c r="B216" s="1">
        <v>1043</v>
      </c>
      <c r="C216" s="1">
        <v>2</v>
      </c>
      <c r="D216" s="1" t="s">
        <v>44</v>
      </c>
      <c r="E216" s="1" t="s">
        <v>276</v>
      </c>
      <c r="F216" s="1">
        <v>20</v>
      </c>
      <c r="G216" s="1">
        <v>1</v>
      </c>
      <c r="H216" s="1" t="str">
        <f t="shared" si="51"/>
        <v>[[3,4]]</v>
      </c>
      <c r="I216" s="1" t="str">
        <f t="shared" si="52"/>
        <v>暴击+4%</v>
      </c>
      <c r="N216">
        <v>3</v>
      </c>
      <c r="O216" t="str">
        <f>VLOOKUP(N216,$K:$L,2,FALSE)</f>
        <v>暴击率</v>
      </c>
      <c r="P216">
        <v>4</v>
      </c>
    </row>
    <row r="217" spans="2:16">
      <c r="B217" s="1">
        <v>1043</v>
      </c>
      <c r="C217" s="1">
        <v>3</v>
      </c>
      <c r="D217" s="1" t="s">
        <v>44</v>
      </c>
      <c r="E217" s="1" t="s">
        <v>276</v>
      </c>
      <c r="F217" s="1">
        <v>30</v>
      </c>
      <c r="G217" s="1">
        <v>1</v>
      </c>
      <c r="H217" s="1" t="str">
        <f t="shared" si="51"/>
        <v>[[3,6]]</v>
      </c>
      <c r="I217" s="1" t="str">
        <f t="shared" si="52"/>
        <v>暴击+6%</v>
      </c>
      <c r="N217">
        <v>3</v>
      </c>
      <c r="O217" t="str">
        <f>VLOOKUP(N217,$K:$L,2,FALSE)</f>
        <v>暴击率</v>
      </c>
      <c r="P217">
        <v>6</v>
      </c>
    </row>
    <row r="218" spans="2:16">
      <c r="B218" s="1">
        <v>1043</v>
      </c>
      <c r="C218" s="1">
        <v>4</v>
      </c>
      <c r="D218" s="1" t="s">
        <v>44</v>
      </c>
      <c r="E218" s="1" t="s">
        <v>276</v>
      </c>
      <c r="F218" s="1">
        <v>40</v>
      </c>
      <c r="G218" s="1">
        <v>1</v>
      </c>
      <c r="H218" s="1" t="str">
        <f t="shared" si="51"/>
        <v>[[3,8]]</v>
      </c>
      <c r="I218" s="1" t="str">
        <f t="shared" si="52"/>
        <v>暴击+8%</v>
      </c>
      <c r="N218">
        <v>3</v>
      </c>
      <c r="O218" t="str">
        <f>VLOOKUP(N218,$K:$L,2,FALSE)</f>
        <v>暴击率</v>
      </c>
      <c r="P218">
        <v>8</v>
      </c>
    </row>
    <row r="219" spans="2:16">
      <c r="B219" s="1">
        <v>1043</v>
      </c>
      <c r="C219" s="1">
        <v>5</v>
      </c>
      <c r="D219" s="1" t="s">
        <v>44</v>
      </c>
      <c r="E219" s="1" t="s">
        <v>276</v>
      </c>
      <c r="F219" s="1">
        <v>50</v>
      </c>
      <c r="G219" s="1">
        <v>1</v>
      </c>
      <c r="H219" s="1" t="str">
        <f t="shared" si="51"/>
        <v>[[3,10]]</v>
      </c>
      <c r="I219" s="1" t="str">
        <f t="shared" si="52"/>
        <v>暴击+10%</v>
      </c>
      <c r="N219">
        <v>3</v>
      </c>
      <c r="O219" t="str">
        <f>VLOOKUP(N219,$K:$L,2,FALSE)</f>
        <v>暴击率</v>
      </c>
      <c r="P219">
        <v>10</v>
      </c>
    </row>
    <row r="220" spans="2:16">
      <c r="B220" s="1">
        <v>1044</v>
      </c>
      <c r="C220" s="1">
        <v>1</v>
      </c>
      <c r="D220" s="1" t="s">
        <v>143</v>
      </c>
      <c r="E220" s="1" t="s">
        <v>277</v>
      </c>
      <c r="F220" s="1">
        <v>20</v>
      </c>
      <c r="G220" s="1">
        <v>1</v>
      </c>
      <c r="H220" s="1" t="str">
        <f t="shared" si="51"/>
        <v>[[8,10]]</v>
      </c>
      <c r="I220" s="1" t="str">
        <f t="shared" ref="I220:I224" si="53">"巨型化的持续时间提高"&amp;P220&amp;"%"</f>
        <v>巨型化的持续时间提高10%</v>
      </c>
      <c r="N220">
        <v>8</v>
      </c>
      <c r="O220" t="str">
        <f>VLOOKUP(N220,$K:$L,2,FALSE)</f>
        <v>技能持续时间</v>
      </c>
      <c r="P220">
        <v>10</v>
      </c>
    </row>
    <row r="221" spans="2:16">
      <c r="B221" s="1">
        <v>1044</v>
      </c>
      <c r="C221" s="1">
        <v>2</v>
      </c>
      <c r="D221" s="1" t="s">
        <v>143</v>
      </c>
      <c r="E221" s="1" t="s">
        <v>277</v>
      </c>
      <c r="F221" s="1">
        <v>20</v>
      </c>
      <c r="G221" s="1">
        <v>1</v>
      </c>
      <c r="H221" s="1" t="str">
        <f t="shared" si="51"/>
        <v>[[8,20]]</v>
      </c>
      <c r="I221" s="1" t="str">
        <f t="shared" si="53"/>
        <v>巨型化的持续时间提高20%</v>
      </c>
      <c r="N221">
        <v>8</v>
      </c>
      <c r="O221" t="str">
        <f>VLOOKUP(N221,$K:$L,2,FALSE)</f>
        <v>技能持续时间</v>
      </c>
      <c r="P221">
        <v>20</v>
      </c>
    </row>
    <row r="222" spans="2:16">
      <c r="B222" s="1">
        <v>1044</v>
      </c>
      <c r="C222" s="1">
        <v>3</v>
      </c>
      <c r="D222" s="1" t="s">
        <v>143</v>
      </c>
      <c r="E222" s="1" t="s">
        <v>277</v>
      </c>
      <c r="F222" s="1">
        <v>20</v>
      </c>
      <c r="G222" s="1">
        <v>1</v>
      </c>
      <c r="H222" s="1" t="str">
        <f t="shared" si="51"/>
        <v>[[8,30]]</v>
      </c>
      <c r="I222" s="1" t="str">
        <f t="shared" si="53"/>
        <v>巨型化的持续时间提高30%</v>
      </c>
      <c r="N222">
        <v>8</v>
      </c>
      <c r="O222" t="str">
        <f>VLOOKUP(N222,$K:$L,2,FALSE)</f>
        <v>技能持续时间</v>
      </c>
      <c r="P222">
        <v>30</v>
      </c>
    </row>
    <row r="223" spans="2:16">
      <c r="B223" s="1">
        <v>1044</v>
      </c>
      <c r="C223" s="1">
        <v>4</v>
      </c>
      <c r="D223" s="1" t="s">
        <v>143</v>
      </c>
      <c r="E223" s="1" t="s">
        <v>277</v>
      </c>
      <c r="F223" s="1">
        <v>20</v>
      </c>
      <c r="G223" s="1">
        <v>1</v>
      </c>
      <c r="H223" s="1" t="str">
        <f t="shared" si="51"/>
        <v>[[8,40]]</v>
      </c>
      <c r="I223" s="1" t="str">
        <f t="shared" si="53"/>
        <v>巨型化的持续时间提高40%</v>
      </c>
      <c r="N223">
        <v>8</v>
      </c>
      <c r="O223" t="str">
        <f>VLOOKUP(N223,$K:$L,2,FALSE)</f>
        <v>技能持续时间</v>
      </c>
      <c r="P223">
        <v>40</v>
      </c>
    </row>
    <row r="224" spans="2:16">
      <c r="B224" s="1">
        <v>1044</v>
      </c>
      <c r="C224" s="1">
        <v>5</v>
      </c>
      <c r="D224" s="1" t="s">
        <v>143</v>
      </c>
      <c r="E224" s="1" t="s">
        <v>277</v>
      </c>
      <c r="F224" s="1">
        <v>20</v>
      </c>
      <c r="G224" s="1">
        <v>1</v>
      </c>
      <c r="H224" s="1" t="str">
        <f t="shared" si="51"/>
        <v>[[8,50]]</v>
      </c>
      <c r="I224" s="1" t="str">
        <f t="shared" si="53"/>
        <v>巨型化的持续时间提高50%</v>
      </c>
      <c r="N224">
        <v>8</v>
      </c>
      <c r="O224" t="str">
        <f>VLOOKUP(N224,$K:$L,2,FALSE)</f>
        <v>技能持续时间</v>
      </c>
      <c r="P224">
        <v>50</v>
      </c>
    </row>
    <row r="225" spans="2:16">
      <c r="B225" s="1">
        <v>1045</v>
      </c>
      <c r="C225" s="1">
        <v>1</v>
      </c>
      <c r="D225" s="1" t="s">
        <v>144</v>
      </c>
      <c r="E225" s="1" t="s">
        <v>278</v>
      </c>
      <c r="F225" s="1">
        <v>100</v>
      </c>
      <c r="G225" s="1">
        <v>1</v>
      </c>
      <c r="H225" s="1" t="str">
        <f t="shared" si="51"/>
        <v>[[6,550]]</v>
      </c>
      <c r="I225" s="1" t="str">
        <f t="shared" ref="I225:I229" si="54">"巨型化的伤害提高到"&amp;P225&amp;"%"</f>
        <v>巨型化的伤害提高到550%</v>
      </c>
      <c r="N225">
        <v>6</v>
      </c>
      <c r="O225" t="str">
        <f>VLOOKUP(N225,$K:$L,2,FALSE)</f>
        <v>技能伤害百分比</v>
      </c>
      <c r="P225">
        <v>550</v>
      </c>
    </row>
    <row r="226" spans="2:16">
      <c r="B226" s="1">
        <v>1045</v>
      </c>
      <c r="C226" s="1">
        <v>2</v>
      </c>
      <c r="D226" s="1" t="s">
        <v>144</v>
      </c>
      <c r="E226" s="1" t="s">
        <v>278</v>
      </c>
      <c r="F226" s="1">
        <v>100</v>
      </c>
      <c r="G226" s="1">
        <v>1</v>
      </c>
      <c r="H226" s="1" t="str">
        <f t="shared" si="51"/>
        <v>[[6,600]]</v>
      </c>
      <c r="I226" s="1" t="str">
        <f t="shared" si="54"/>
        <v>巨型化的伤害提高到600%</v>
      </c>
      <c r="N226">
        <v>6</v>
      </c>
      <c r="O226" t="str">
        <f>VLOOKUP(N226,$K:$L,2,FALSE)</f>
        <v>技能伤害百分比</v>
      </c>
      <c r="P226">
        <v>600</v>
      </c>
    </row>
    <row r="227" spans="2:16">
      <c r="B227" s="1">
        <v>1045</v>
      </c>
      <c r="C227" s="1">
        <v>3</v>
      </c>
      <c r="D227" s="1" t="s">
        <v>144</v>
      </c>
      <c r="E227" s="1" t="s">
        <v>278</v>
      </c>
      <c r="F227" s="1">
        <v>200</v>
      </c>
      <c r="G227" s="1">
        <v>1</v>
      </c>
      <c r="H227" s="1" t="str">
        <f t="shared" si="51"/>
        <v>[[6,650]]</v>
      </c>
      <c r="I227" s="1" t="str">
        <f t="shared" si="54"/>
        <v>巨型化的伤害提高到650%</v>
      </c>
      <c r="N227">
        <v>6</v>
      </c>
      <c r="O227" t="str">
        <f>VLOOKUP(N227,$K:$L,2,FALSE)</f>
        <v>技能伤害百分比</v>
      </c>
      <c r="P227">
        <v>650</v>
      </c>
    </row>
    <row r="228" spans="2:16">
      <c r="B228" s="1">
        <v>1045</v>
      </c>
      <c r="C228" s="1">
        <v>4</v>
      </c>
      <c r="D228" s="1" t="s">
        <v>144</v>
      </c>
      <c r="E228" s="1" t="s">
        <v>278</v>
      </c>
      <c r="F228" s="1">
        <v>200</v>
      </c>
      <c r="G228" s="1">
        <v>1</v>
      </c>
      <c r="H228" s="1" t="str">
        <f t="shared" si="51"/>
        <v>[[6,700]]</v>
      </c>
      <c r="I228" s="1" t="str">
        <f t="shared" si="54"/>
        <v>巨型化的伤害提高到700%</v>
      </c>
      <c r="N228">
        <v>6</v>
      </c>
      <c r="O228" t="str">
        <f>VLOOKUP(N228,$K:$L,2,FALSE)</f>
        <v>技能伤害百分比</v>
      </c>
      <c r="P228">
        <v>700</v>
      </c>
    </row>
    <row r="229" spans="2:16">
      <c r="B229" s="1">
        <v>1045</v>
      </c>
      <c r="C229" s="1">
        <v>5</v>
      </c>
      <c r="D229" s="1" t="s">
        <v>144</v>
      </c>
      <c r="E229" s="1" t="s">
        <v>278</v>
      </c>
      <c r="F229" s="1">
        <v>300</v>
      </c>
      <c r="G229" s="1">
        <v>1</v>
      </c>
      <c r="H229" s="1" t="str">
        <f t="shared" si="51"/>
        <v>[[6,750]]</v>
      </c>
      <c r="I229" s="1" t="str">
        <f t="shared" si="54"/>
        <v>巨型化的伤害提高到750%</v>
      </c>
      <c r="N229">
        <v>6</v>
      </c>
      <c r="O229" t="str">
        <f>VLOOKUP(N229,$K:$L,2,FALSE)</f>
        <v>技能伤害百分比</v>
      </c>
      <c r="P229">
        <v>750</v>
      </c>
    </row>
    <row r="230" spans="2:16">
      <c r="B230" s="1">
        <v>1046</v>
      </c>
      <c r="C230" s="1">
        <v>1</v>
      </c>
      <c r="D230" s="1" t="s">
        <v>145</v>
      </c>
      <c r="E230" s="1" t="s">
        <v>279</v>
      </c>
      <c r="F230" s="1">
        <v>10</v>
      </c>
      <c r="G230" s="1">
        <v>1</v>
      </c>
      <c r="H230" s="1" t="str">
        <f t="shared" si="51"/>
        <v>[[1,500]]</v>
      </c>
      <c r="I230" s="1" t="str">
        <f t="shared" ref="I230:I234" si="55">"攻击+"&amp;P230</f>
        <v>攻击+500</v>
      </c>
      <c r="N230">
        <v>1</v>
      </c>
      <c r="O230" t="str">
        <f>VLOOKUP(N230,$K:$L,2,FALSE)</f>
        <v>攻击点数</v>
      </c>
      <c r="P230">
        <v>500</v>
      </c>
    </row>
    <row r="231" spans="2:16">
      <c r="B231" s="1">
        <v>1046</v>
      </c>
      <c r="C231" s="1">
        <v>2</v>
      </c>
      <c r="D231" s="1" t="s">
        <v>145</v>
      </c>
      <c r="E231" s="1" t="s">
        <v>279</v>
      </c>
      <c r="F231" s="1">
        <v>10</v>
      </c>
      <c r="G231" s="1">
        <v>1</v>
      </c>
      <c r="H231" s="1" t="str">
        <f t="shared" si="51"/>
        <v>[[1,1000]]</v>
      </c>
      <c r="I231" s="1" t="str">
        <f t="shared" si="55"/>
        <v>攻击+1000</v>
      </c>
      <c r="N231">
        <v>1</v>
      </c>
      <c r="O231" t="str">
        <f>VLOOKUP(N231,$K:$L,2,FALSE)</f>
        <v>攻击点数</v>
      </c>
      <c r="P231">
        <v>1000</v>
      </c>
    </row>
    <row r="232" spans="2:16">
      <c r="B232" s="1">
        <v>1046</v>
      </c>
      <c r="C232" s="1">
        <v>3</v>
      </c>
      <c r="D232" s="1" t="s">
        <v>145</v>
      </c>
      <c r="E232" s="1" t="s">
        <v>279</v>
      </c>
      <c r="F232" s="1">
        <v>10</v>
      </c>
      <c r="G232" s="1">
        <v>1</v>
      </c>
      <c r="H232" s="1" t="str">
        <f t="shared" si="51"/>
        <v>[[1,1500]]</v>
      </c>
      <c r="I232" s="1" t="str">
        <f t="shared" si="55"/>
        <v>攻击+1500</v>
      </c>
      <c r="N232">
        <v>1</v>
      </c>
      <c r="O232" t="str">
        <f>VLOOKUP(N232,$K:$L,2,FALSE)</f>
        <v>攻击点数</v>
      </c>
      <c r="P232">
        <v>1500</v>
      </c>
    </row>
    <row r="233" spans="2:16">
      <c r="B233" s="1">
        <v>1046</v>
      </c>
      <c r="C233" s="1">
        <v>4</v>
      </c>
      <c r="D233" s="1" t="s">
        <v>145</v>
      </c>
      <c r="E233" s="1" t="s">
        <v>279</v>
      </c>
      <c r="F233" s="1">
        <v>10</v>
      </c>
      <c r="G233" s="1">
        <v>1</v>
      </c>
      <c r="H233" s="1" t="str">
        <f t="shared" si="51"/>
        <v>[[1,2000]]</v>
      </c>
      <c r="I233" s="1" t="str">
        <f t="shared" si="55"/>
        <v>攻击+2000</v>
      </c>
      <c r="N233">
        <v>1</v>
      </c>
      <c r="O233" t="str">
        <f>VLOOKUP(N233,$K:$L,2,FALSE)</f>
        <v>攻击点数</v>
      </c>
      <c r="P233">
        <v>2000</v>
      </c>
    </row>
    <row r="234" spans="2:16">
      <c r="B234" s="1">
        <v>1046</v>
      </c>
      <c r="C234" s="1">
        <v>5</v>
      </c>
      <c r="D234" s="1" t="s">
        <v>145</v>
      </c>
      <c r="E234" s="1" t="s">
        <v>279</v>
      </c>
      <c r="F234" s="1">
        <v>10</v>
      </c>
      <c r="G234" s="1">
        <v>1</v>
      </c>
      <c r="H234" s="1" t="str">
        <f t="shared" si="51"/>
        <v>[[1,2500]]</v>
      </c>
      <c r="I234" s="1" t="str">
        <f t="shared" si="55"/>
        <v>攻击+2500</v>
      </c>
      <c r="N234">
        <v>1</v>
      </c>
      <c r="O234" t="str">
        <f>VLOOKUP(N234,$K:$L,2,FALSE)</f>
        <v>攻击点数</v>
      </c>
      <c r="P234">
        <v>2500</v>
      </c>
    </row>
    <row r="235" spans="2:16">
      <c r="B235" s="1">
        <v>1047</v>
      </c>
      <c r="C235" s="1">
        <v>1</v>
      </c>
      <c r="D235" s="1" t="s">
        <v>147</v>
      </c>
      <c r="E235" s="1" t="s">
        <v>280</v>
      </c>
      <c r="F235" s="1">
        <v>10</v>
      </c>
      <c r="G235" s="1">
        <v>1</v>
      </c>
      <c r="H235" s="1" t="str">
        <f t="shared" si="51"/>
        <v>[[2,5]]</v>
      </c>
      <c r="I235" s="1" t="str">
        <f t="shared" ref="I235:I239" si="56">"攻击+"&amp;P235&amp;"%"</f>
        <v>攻击+5%</v>
      </c>
      <c r="N235">
        <v>2</v>
      </c>
      <c r="O235" t="str">
        <f>VLOOKUP(N235,$K:$L,2,FALSE)</f>
        <v>攻击百分比</v>
      </c>
      <c r="P235">
        <v>5</v>
      </c>
    </row>
    <row r="236" spans="2:16">
      <c r="B236" s="1">
        <v>1047</v>
      </c>
      <c r="C236" s="1">
        <v>2</v>
      </c>
      <c r="D236" s="1" t="s">
        <v>147</v>
      </c>
      <c r="E236" s="1" t="s">
        <v>280</v>
      </c>
      <c r="F236" s="1">
        <v>20</v>
      </c>
      <c r="G236" s="1">
        <v>1</v>
      </c>
      <c r="H236" s="1" t="str">
        <f t="shared" si="51"/>
        <v>[[2,10]]</v>
      </c>
      <c r="I236" s="1" t="str">
        <f t="shared" si="56"/>
        <v>攻击+10%</v>
      </c>
      <c r="N236">
        <v>2</v>
      </c>
      <c r="O236" t="str">
        <f>VLOOKUP(N236,$K:$L,2,FALSE)</f>
        <v>攻击百分比</v>
      </c>
      <c r="P236">
        <v>10</v>
      </c>
    </row>
    <row r="237" spans="2:16">
      <c r="B237" s="1">
        <v>1047</v>
      </c>
      <c r="C237" s="1">
        <v>3</v>
      </c>
      <c r="D237" s="1" t="s">
        <v>147</v>
      </c>
      <c r="E237" s="1" t="s">
        <v>280</v>
      </c>
      <c r="F237" s="1">
        <v>30</v>
      </c>
      <c r="G237" s="1">
        <v>1</v>
      </c>
      <c r="H237" s="1" t="str">
        <f t="shared" si="51"/>
        <v>[[2,15]]</v>
      </c>
      <c r="I237" s="1" t="str">
        <f t="shared" si="56"/>
        <v>攻击+15%</v>
      </c>
      <c r="N237">
        <v>2</v>
      </c>
      <c r="O237" t="str">
        <f>VLOOKUP(N237,$K:$L,2,FALSE)</f>
        <v>攻击百分比</v>
      </c>
      <c r="P237">
        <v>15</v>
      </c>
    </row>
    <row r="238" spans="2:16">
      <c r="B238" s="1">
        <v>1047</v>
      </c>
      <c r="C238" s="1">
        <v>4</v>
      </c>
      <c r="D238" s="1" t="s">
        <v>147</v>
      </c>
      <c r="E238" s="1" t="s">
        <v>280</v>
      </c>
      <c r="F238" s="1">
        <v>40</v>
      </c>
      <c r="G238" s="1">
        <v>1</v>
      </c>
      <c r="H238" s="1" t="str">
        <f t="shared" si="51"/>
        <v>[[2,20]]</v>
      </c>
      <c r="I238" s="1" t="str">
        <f t="shared" si="56"/>
        <v>攻击+20%</v>
      </c>
      <c r="N238">
        <v>2</v>
      </c>
      <c r="O238" t="str">
        <f>VLOOKUP(N238,$K:$L,2,FALSE)</f>
        <v>攻击百分比</v>
      </c>
      <c r="P238">
        <v>20</v>
      </c>
    </row>
    <row r="239" spans="2:16">
      <c r="B239" s="1">
        <v>1047</v>
      </c>
      <c r="C239" s="1">
        <v>5</v>
      </c>
      <c r="D239" s="1" t="s">
        <v>147</v>
      </c>
      <c r="E239" s="1" t="s">
        <v>280</v>
      </c>
      <c r="F239" s="1">
        <v>50</v>
      </c>
      <c r="G239" s="1">
        <v>1</v>
      </c>
      <c r="H239" s="1" t="str">
        <f t="shared" si="51"/>
        <v>[[2,25]]</v>
      </c>
      <c r="I239" s="1" t="str">
        <f t="shared" si="56"/>
        <v>攻击+25%</v>
      </c>
      <c r="N239">
        <v>2</v>
      </c>
      <c r="O239" t="str">
        <f>VLOOKUP(N239,$K:$L,2,FALSE)</f>
        <v>攻击百分比</v>
      </c>
      <c r="P239">
        <v>25</v>
      </c>
    </row>
    <row r="240" spans="2:16">
      <c r="B240" s="1">
        <v>1048</v>
      </c>
      <c r="C240" s="1">
        <v>1</v>
      </c>
      <c r="D240" s="1" t="s">
        <v>148</v>
      </c>
      <c r="E240" s="1" t="s">
        <v>281</v>
      </c>
      <c r="F240" s="1">
        <v>10</v>
      </c>
      <c r="G240" s="1">
        <v>1</v>
      </c>
      <c r="H240" s="1" t="str">
        <f t="shared" si="51"/>
        <v>[[3,2]]</v>
      </c>
      <c r="I240" s="1" t="str">
        <f t="shared" ref="I240:I244" si="57">"暴击+"&amp;P240&amp;"%"</f>
        <v>暴击+2%</v>
      </c>
      <c r="N240">
        <v>3</v>
      </c>
      <c r="O240" t="str">
        <f>VLOOKUP(N240,$K:$L,2,FALSE)</f>
        <v>暴击率</v>
      </c>
      <c r="P240">
        <v>2</v>
      </c>
    </row>
    <row r="241" spans="2:16">
      <c r="B241" s="1">
        <v>1048</v>
      </c>
      <c r="C241" s="1">
        <v>2</v>
      </c>
      <c r="D241" s="1" t="s">
        <v>148</v>
      </c>
      <c r="E241" s="1" t="s">
        <v>281</v>
      </c>
      <c r="F241" s="1">
        <v>20</v>
      </c>
      <c r="G241" s="1">
        <v>1</v>
      </c>
      <c r="H241" s="1" t="str">
        <f t="shared" si="51"/>
        <v>[[3,4]]</v>
      </c>
      <c r="I241" s="1" t="str">
        <f t="shared" si="57"/>
        <v>暴击+4%</v>
      </c>
      <c r="N241">
        <v>3</v>
      </c>
      <c r="O241" t="str">
        <f>VLOOKUP(N241,$K:$L,2,FALSE)</f>
        <v>暴击率</v>
      </c>
      <c r="P241">
        <v>4</v>
      </c>
    </row>
    <row r="242" spans="2:16">
      <c r="B242" s="1">
        <v>1048</v>
      </c>
      <c r="C242" s="1">
        <v>3</v>
      </c>
      <c r="D242" s="1" t="s">
        <v>148</v>
      </c>
      <c r="E242" s="1" t="s">
        <v>281</v>
      </c>
      <c r="F242" s="1">
        <v>30</v>
      </c>
      <c r="G242" s="1">
        <v>1</v>
      </c>
      <c r="H242" s="1" t="str">
        <f t="shared" si="51"/>
        <v>[[3,6]]</v>
      </c>
      <c r="I242" s="1" t="str">
        <f t="shared" si="57"/>
        <v>暴击+6%</v>
      </c>
      <c r="N242">
        <v>3</v>
      </c>
      <c r="O242" t="str">
        <f>VLOOKUP(N242,$K:$L,2,FALSE)</f>
        <v>暴击率</v>
      </c>
      <c r="P242">
        <v>6</v>
      </c>
    </row>
    <row r="243" spans="2:16">
      <c r="B243" s="1">
        <v>1048</v>
      </c>
      <c r="C243" s="1">
        <v>4</v>
      </c>
      <c r="D243" s="1" t="s">
        <v>148</v>
      </c>
      <c r="E243" s="1" t="s">
        <v>281</v>
      </c>
      <c r="F243" s="1">
        <v>40</v>
      </c>
      <c r="G243" s="1">
        <v>1</v>
      </c>
      <c r="H243" s="1" t="str">
        <f t="shared" si="51"/>
        <v>[[3,8]]</v>
      </c>
      <c r="I243" s="1" t="str">
        <f t="shared" si="57"/>
        <v>暴击+8%</v>
      </c>
      <c r="N243">
        <v>3</v>
      </c>
      <c r="O243" t="str">
        <f>VLOOKUP(N243,$K:$L,2,FALSE)</f>
        <v>暴击率</v>
      </c>
      <c r="P243">
        <v>8</v>
      </c>
    </row>
    <row r="244" spans="2:16">
      <c r="B244" s="1">
        <v>1048</v>
      </c>
      <c r="C244" s="1">
        <v>5</v>
      </c>
      <c r="D244" s="1" t="s">
        <v>148</v>
      </c>
      <c r="E244" s="1" t="s">
        <v>281</v>
      </c>
      <c r="F244" s="1">
        <v>50</v>
      </c>
      <c r="G244" s="1">
        <v>1</v>
      </c>
      <c r="H244" s="1" t="str">
        <f t="shared" si="51"/>
        <v>[[3,10]]</v>
      </c>
      <c r="I244" s="1" t="str">
        <f t="shared" si="57"/>
        <v>暴击+10%</v>
      </c>
      <c r="N244">
        <v>3</v>
      </c>
      <c r="O244" t="str">
        <f>VLOOKUP(N244,$K:$L,2,FALSE)</f>
        <v>暴击率</v>
      </c>
      <c r="P244">
        <v>10</v>
      </c>
    </row>
    <row r="245" spans="2:16">
      <c r="B245" s="1">
        <v>1049</v>
      </c>
      <c r="C245" s="1">
        <v>1</v>
      </c>
      <c r="D245" s="1" t="s">
        <v>149</v>
      </c>
      <c r="E245" s="1" t="s">
        <v>282</v>
      </c>
      <c r="F245" s="1">
        <v>20</v>
      </c>
      <c r="G245" s="1">
        <v>1</v>
      </c>
      <c r="H245" s="1" t="str">
        <f t="shared" ref="H245:H254" si="58">"[["&amp;N245&amp;","&amp;P245&amp;"]]"</f>
        <v>[[8,10]]</v>
      </c>
      <c r="I245" s="1" t="str">
        <f t="shared" ref="I245:I249" si="59">"圣诞快乐的持续时间提高"&amp;P245&amp;"%"</f>
        <v>圣诞快乐的持续时间提高10%</v>
      </c>
      <c r="N245">
        <v>8</v>
      </c>
      <c r="O245" t="str">
        <f>VLOOKUP(N245,$K:$L,2,FALSE)</f>
        <v>技能持续时间</v>
      </c>
      <c r="P245">
        <v>10</v>
      </c>
    </row>
    <row r="246" spans="2:16">
      <c r="B246" s="1">
        <v>1049</v>
      </c>
      <c r="C246" s="1">
        <v>2</v>
      </c>
      <c r="D246" s="1" t="s">
        <v>149</v>
      </c>
      <c r="E246" s="1" t="s">
        <v>282</v>
      </c>
      <c r="F246" s="1">
        <v>20</v>
      </c>
      <c r="G246" s="1">
        <v>1</v>
      </c>
      <c r="H246" s="1" t="str">
        <f t="shared" si="58"/>
        <v>[[8,20]]</v>
      </c>
      <c r="I246" s="1" t="str">
        <f t="shared" si="59"/>
        <v>圣诞快乐的持续时间提高20%</v>
      </c>
      <c r="N246">
        <v>8</v>
      </c>
      <c r="O246" t="str">
        <f>VLOOKUP(N246,$K:$L,2,FALSE)</f>
        <v>技能持续时间</v>
      </c>
      <c r="P246">
        <v>20</v>
      </c>
    </row>
    <row r="247" spans="2:16">
      <c r="B247" s="1">
        <v>1049</v>
      </c>
      <c r="C247" s="1">
        <v>3</v>
      </c>
      <c r="D247" s="1" t="s">
        <v>149</v>
      </c>
      <c r="E247" s="1" t="s">
        <v>282</v>
      </c>
      <c r="F247" s="1">
        <v>20</v>
      </c>
      <c r="G247" s="1">
        <v>1</v>
      </c>
      <c r="H247" s="1" t="str">
        <f t="shared" si="58"/>
        <v>[[8,30]]</v>
      </c>
      <c r="I247" s="1" t="str">
        <f t="shared" si="59"/>
        <v>圣诞快乐的持续时间提高30%</v>
      </c>
      <c r="N247">
        <v>8</v>
      </c>
      <c r="O247" t="str">
        <f>VLOOKUP(N247,$K:$L,2,FALSE)</f>
        <v>技能持续时间</v>
      </c>
      <c r="P247">
        <v>30</v>
      </c>
    </row>
    <row r="248" spans="2:16">
      <c r="B248" s="1">
        <v>1049</v>
      </c>
      <c r="C248" s="1">
        <v>4</v>
      </c>
      <c r="D248" s="1" t="s">
        <v>149</v>
      </c>
      <c r="E248" s="1" t="s">
        <v>282</v>
      </c>
      <c r="F248" s="1">
        <v>20</v>
      </c>
      <c r="G248" s="1">
        <v>1</v>
      </c>
      <c r="H248" s="1" t="str">
        <f t="shared" si="58"/>
        <v>[[8,40]]</v>
      </c>
      <c r="I248" s="1" t="str">
        <f t="shared" si="59"/>
        <v>圣诞快乐的持续时间提高40%</v>
      </c>
      <c r="N248">
        <v>8</v>
      </c>
      <c r="O248" t="str">
        <f>VLOOKUP(N248,$K:$L,2,FALSE)</f>
        <v>技能持续时间</v>
      </c>
      <c r="P248">
        <v>40</v>
      </c>
    </row>
    <row r="249" spans="2:16">
      <c r="B249" s="1">
        <v>1049</v>
      </c>
      <c r="C249" s="1">
        <v>5</v>
      </c>
      <c r="D249" s="1" t="s">
        <v>149</v>
      </c>
      <c r="E249" s="1" t="s">
        <v>282</v>
      </c>
      <c r="F249" s="1">
        <v>20</v>
      </c>
      <c r="G249" s="1">
        <v>1</v>
      </c>
      <c r="H249" s="1" t="str">
        <f t="shared" si="58"/>
        <v>[[8,50]]</v>
      </c>
      <c r="I249" s="1" t="str">
        <f t="shared" si="59"/>
        <v>圣诞快乐的持续时间提高50%</v>
      </c>
      <c r="N249">
        <v>8</v>
      </c>
      <c r="O249" t="str">
        <f>VLOOKUP(N249,$K:$L,2,FALSE)</f>
        <v>技能持续时间</v>
      </c>
      <c r="P249">
        <v>50</v>
      </c>
    </row>
    <row r="250" spans="2:16">
      <c r="B250" s="1">
        <v>1050</v>
      </c>
      <c r="C250" s="1">
        <v>1</v>
      </c>
      <c r="D250" s="1" t="s">
        <v>106</v>
      </c>
      <c r="E250" s="1" t="s">
        <v>283</v>
      </c>
      <c r="F250" s="1">
        <v>20</v>
      </c>
      <c r="G250" s="1">
        <v>1</v>
      </c>
      <c r="H250" s="1" t="str">
        <f t="shared" si="58"/>
        <v>[[5,10]]</v>
      </c>
      <c r="I250" s="1" t="str">
        <f t="shared" ref="I250:I254" si="60">"圣诞快乐的恢复速度提高"&amp;P250&amp;"%"</f>
        <v>圣诞快乐的恢复速度提高10%</v>
      </c>
      <c r="N250">
        <v>5</v>
      </c>
      <c r="O250" t="str">
        <f>VLOOKUP(N250,$K:$L,2,FALSE)</f>
        <v>技能恢复速度</v>
      </c>
      <c r="P250">
        <v>10</v>
      </c>
    </row>
    <row r="251" spans="2:16">
      <c r="B251" s="1">
        <v>1050</v>
      </c>
      <c r="C251" s="1">
        <v>2</v>
      </c>
      <c r="D251" s="1" t="s">
        <v>106</v>
      </c>
      <c r="E251" s="1" t="s">
        <v>283</v>
      </c>
      <c r="F251" s="1">
        <v>30</v>
      </c>
      <c r="G251" s="1">
        <v>1</v>
      </c>
      <c r="H251" s="1" t="str">
        <f t="shared" si="58"/>
        <v>[[5,20]]</v>
      </c>
      <c r="I251" s="1" t="str">
        <f t="shared" si="60"/>
        <v>圣诞快乐的恢复速度提高20%</v>
      </c>
      <c r="N251">
        <v>5</v>
      </c>
      <c r="O251" t="str">
        <f>VLOOKUP(N251,$K:$L,2,FALSE)</f>
        <v>技能恢复速度</v>
      </c>
      <c r="P251">
        <v>20</v>
      </c>
    </row>
    <row r="252" spans="2:16">
      <c r="B252" s="1">
        <v>1050</v>
      </c>
      <c r="C252" s="1">
        <v>3</v>
      </c>
      <c r="D252" s="1" t="s">
        <v>106</v>
      </c>
      <c r="E252" s="1" t="s">
        <v>283</v>
      </c>
      <c r="F252" s="1">
        <v>40</v>
      </c>
      <c r="G252" s="1">
        <v>1</v>
      </c>
      <c r="H252" s="1" t="str">
        <f t="shared" si="58"/>
        <v>[[5,30]]</v>
      </c>
      <c r="I252" s="1" t="str">
        <f t="shared" si="60"/>
        <v>圣诞快乐的恢复速度提高30%</v>
      </c>
      <c r="N252">
        <v>5</v>
      </c>
      <c r="O252" t="str">
        <f>VLOOKUP(N252,$K:$L,2,FALSE)</f>
        <v>技能恢复速度</v>
      </c>
      <c r="P252">
        <v>30</v>
      </c>
    </row>
    <row r="253" spans="2:16">
      <c r="B253" s="1">
        <v>1050</v>
      </c>
      <c r="C253" s="1">
        <v>4</v>
      </c>
      <c r="D253" s="1" t="s">
        <v>106</v>
      </c>
      <c r="E253" s="1" t="s">
        <v>283</v>
      </c>
      <c r="F253" s="1">
        <v>50</v>
      </c>
      <c r="G253" s="1">
        <v>1</v>
      </c>
      <c r="H253" s="1" t="str">
        <f t="shared" si="58"/>
        <v>[[5,40]]</v>
      </c>
      <c r="I253" s="1" t="str">
        <f t="shared" si="60"/>
        <v>圣诞快乐的恢复速度提高40%</v>
      </c>
      <c r="N253">
        <v>5</v>
      </c>
      <c r="O253" t="str">
        <f>VLOOKUP(N253,$K:$L,2,FALSE)</f>
        <v>技能恢复速度</v>
      </c>
      <c r="P253">
        <v>40</v>
      </c>
    </row>
    <row r="254" spans="2:16">
      <c r="B254" s="1">
        <v>1050</v>
      </c>
      <c r="C254" s="1">
        <v>5</v>
      </c>
      <c r="D254" s="1" t="s">
        <v>106</v>
      </c>
      <c r="E254" s="1" t="s">
        <v>283</v>
      </c>
      <c r="F254" s="1">
        <v>60</v>
      </c>
      <c r="G254" s="1">
        <v>1</v>
      </c>
      <c r="H254" s="1" t="str">
        <f t="shared" si="58"/>
        <v>[[5,50]]</v>
      </c>
      <c r="I254" s="1" t="str">
        <f t="shared" si="60"/>
        <v>圣诞快乐的恢复速度提高50%</v>
      </c>
      <c r="N254">
        <v>5</v>
      </c>
      <c r="O254" t="str">
        <f>VLOOKUP(N254,$K:$L,2,FALSE)</f>
        <v>技能恢复速度</v>
      </c>
      <c r="P254">
        <v>50</v>
      </c>
    </row>
  </sheetData>
  <autoFilter ref="C1:C254"/>
  <phoneticPr fontId="6" type="noConversion"/>
  <pageMargins left="0.75" right="0.75" top="1" bottom="1" header="0.51180555555555596" footer="0.51180555555555596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__data__</vt:lpstr>
      <vt:lpstr>equipConfig</vt:lpstr>
      <vt:lpstr>towerEquipUpgradeConfig</vt:lpstr>
      <vt:lpstr>heroEquipUpgradeConfig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2018-11-26T07:03:00Z</dcterms:created>
  <dcterms:modified xsi:type="dcterms:W3CDTF">2018-11-30T13:21:22Z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  <property fmtid="{D5CDD505-2E9C-101B-9397-08002B2CF9AE}" pid="3" name="WorkbookGuid">
    <vt:lpwstr>4cbd0306-d230-489a-8b75-462009ac7d9f</vt:lpwstr>
  </property>
</Properties>
</file>