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3b084d45da6266/Desktop/tops/stats/ASSIGNMENT/"/>
    </mc:Choice>
  </mc:AlternateContent>
  <xr:revisionPtr revIDLastSave="218" documentId="8_{94D4B5D9-168D-4E98-9242-166F1489D592}" xr6:coauthVersionLast="47" xr6:coauthVersionMax="47" xr10:uidLastSave="{1150FE4E-3FC6-4989-A0E4-CB4EA2ED6552}"/>
  <bookViews>
    <workbookView xWindow="1560" yWindow="315" windowWidth="11085" windowHeight="10605" xr2:uid="{A5BD4FEE-FD27-417D-A1B0-68242ED3988B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uestion8" sheetId="8" r:id="rId8"/>
    <sheet name="questio 9" sheetId="9" r:id="rId9"/>
    <sheet name="question 10&amp;11" sheetId="10" r:id="rId10"/>
    <sheet name="question 12" sheetId="11" r:id="rId11"/>
    <sheet name="question 13" sheetId="12" r:id="rId12"/>
    <sheet name="question14" sheetId="13" r:id="rId13"/>
    <sheet name="question 15" sheetId="14" r:id="rId14"/>
    <sheet name="QUESTION 16" sheetId="15" r:id="rId15"/>
    <sheet name="QUESTION 17" sheetId="16" r:id="rId16"/>
    <sheet name="QUESTION 18" sheetId="17" r:id="rId17"/>
    <sheet name="QUESTION 19 &amp; 20" sheetId="18" r:id="rId18"/>
    <sheet name="QUESTION 21" sheetId="19" r:id="rId19"/>
    <sheet name="QUESTION 22" sheetId="20" r:id="rId20"/>
    <sheet name="question 23" sheetId="21" r:id="rId21"/>
    <sheet name="question 24" sheetId="22" r:id="rId22"/>
    <sheet name="question 25" sheetId="23" r:id="rId23"/>
    <sheet name="QUESTION 26" sheetId="24" r:id="rId24"/>
    <sheet name="QUESTION 27" sheetId="25" r:id="rId25"/>
    <sheet name="ANSWER 27" sheetId="26" r:id="rId26"/>
  </sheets>
  <definedNames>
    <definedName name="ExternalData_1" localSheetId="24" hidden="1">'QUESTION 27'!$A$1:$F$248</definedName>
    <definedName name="ExternalData_2" localSheetId="25" hidden="1">'ANSWER 27'!$A$1:$E$248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23" l="1"/>
  <c r="F26" i="23"/>
  <c r="F24" i="23"/>
  <c r="F17" i="23"/>
  <c r="D15" i="22"/>
  <c r="C27" i="19"/>
  <c r="C25" i="19"/>
  <c r="C21" i="19"/>
  <c r="C17" i="19"/>
  <c r="D13" i="19"/>
  <c r="D9" i="19"/>
  <c r="D5" i="19"/>
  <c r="C13" i="15"/>
  <c r="D24" i="7"/>
  <c r="B22" i="3"/>
  <c r="F30" i="24"/>
  <c r="F26" i="24"/>
  <c r="F21" i="24"/>
  <c r="C25" i="23"/>
  <c r="C26" i="23"/>
  <c r="C24" i="23"/>
  <c r="F19" i="23"/>
  <c r="D14" i="22"/>
  <c r="D13" i="22"/>
  <c r="B93" i="21"/>
  <c r="B18" i="20"/>
  <c r="C96" i="18"/>
  <c r="A18" i="17"/>
  <c r="C10" i="16"/>
  <c r="C11" i="16"/>
  <c r="C12" i="16"/>
  <c r="C9" i="16"/>
  <c r="F10" i="14"/>
  <c r="F11" i="14"/>
  <c r="F12" i="14"/>
  <c r="F9" i="14"/>
  <c r="D20" i="13"/>
  <c r="D17" i="13"/>
  <c r="D15" i="13"/>
  <c r="D30" i="12"/>
  <c r="D29" i="12"/>
  <c r="D22" i="12"/>
  <c r="D23" i="12"/>
  <c r="D21" i="12"/>
  <c r="D16" i="12"/>
  <c r="D15" i="12"/>
  <c r="D14" i="12"/>
  <c r="D13" i="12"/>
  <c r="D13" i="11"/>
  <c r="D14" i="11"/>
  <c r="D15" i="11"/>
  <c r="D16" i="11"/>
  <c r="D17" i="11"/>
  <c r="D18" i="11"/>
  <c r="D12" i="11"/>
  <c r="E11" i="10"/>
  <c r="E12" i="10"/>
  <c r="E13" i="10"/>
  <c r="E14" i="10"/>
  <c r="E15" i="10"/>
  <c r="E16" i="10"/>
  <c r="E17" i="10"/>
  <c r="E10" i="10"/>
  <c r="D11" i="10"/>
  <c r="D12" i="10"/>
  <c r="D13" i="10"/>
  <c r="D14" i="10"/>
  <c r="D15" i="10"/>
  <c r="D16" i="10"/>
  <c r="D17" i="10"/>
  <c r="D10" i="10"/>
  <c r="D8" i="9"/>
  <c r="D9" i="9"/>
  <c r="D10" i="9"/>
  <c r="D7" i="9"/>
  <c r="C10" i="8"/>
  <c r="C11" i="8"/>
  <c r="C12" i="8"/>
  <c r="C9" i="8"/>
  <c r="D20" i="7"/>
  <c r="D16" i="7"/>
  <c r="B32" i="6"/>
  <c r="B28" i="6"/>
  <c r="B24" i="6"/>
  <c r="B20" i="6"/>
  <c r="B30" i="5"/>
  <c r="B26" i="5"/>
  <c r="B30" i="4"/>
  <c r="B26" i="4"/>
  <c r="B18" i="3"/>
  <c r="G30" i="2"/>
  <c r="G28" i="2"/>
  <c r="F18" i="2"/>
  <c r="F22" i="2"/>
  <c r="F20" i="2"/>
  <c r="F18" i="1"/>
  <c r="F16" i="1"/>
  <c r="F22" i="1"/>
  <c r="F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70C23-280F-4186-A987-3A4A403C6158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AD630D59-B291-47F4-B5B3-75FA31F5470A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<sst xmlns="http://schemas.openxmlformats.org/spreadsheetml/2006/main" count="2650" uniqueCount="1600">
  <si>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</si>
  <si>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</si>
  <si>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</si>
  <si>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</si>
  <si>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</si>
  <si>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</si>
  <si>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</si>
  <si>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</si>
  <si>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</si>
  <si>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</si>
  <si>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</si>
  <si>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</si>
  <si>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</si>
  <si>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</si>
  <si>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</si>
  <si>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the average function and calculate the average of all the three 
category of weight.</t>
  </si>
  <si>
    <t>1. Average Weight of "Light Weight" category.</t>
  </si>
  <si>
    <t>2. Average Weight of "Medium Weight" category.</t>
  </si>
  <si>
    <t>3. Average Weight of "Heavy Weight" category.</t>
  </si>
  <si>
    <t>4. Average for all categories</t>
  </si>
  <si>
    <t xml:space="preserve">The Table below contains percipitation measurments as measured in the Rochester NY area last year.		</t>
  </si>
  <si>
    <t xml:space="preserve">We sampled 3 days in each of the first three months of 2018:	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</si>
  <si>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</si>
  <si>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</si>
  <si>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</si>
  <si>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</si>
  <si>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</si>
  <si>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</si>
  <si>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</si>
  <si>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</si>
  <si>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</si>
  <si>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</si>
  <si>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</si>
  <si>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</si>
  <si>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</si>
  <si>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 xml:space="preserve">Now, calculate the average of the following numbers only with formulas SUM and COUNT (don't use Average formula)		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</si>
  <si>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</si>
  <si>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</si>
  <si>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</si>
  <si>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 xml:space="preserve">How many times do you eat breakfast in a week?		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</si>
  <si>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</si>
  <si>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</si>
  <si>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</si>
  <si>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</si>
  <si>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</si>
  <si>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</si>
  <si>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</si>
  <si>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</si>
  <si>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</si>
  <si>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</si>
  <si>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</si>
  <si>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 xml:space="preserve">Solve by using COUNT and COUNTA formulas, and use only column B (Grey) to answer the questions:						</t>
  </si>
  <si>
    <t xml:space="preserve">QUESTION </t>
  </si>
  <si>
    <t>How many numerical (with number only) responses are in the range?</t>
  </si>
  <si>
    <t>answer</t>
  </si>
  <si>
    <t>How many response in total are in the range?</t>
  </si>
  <si>
    <t xml:space="preserve">The following table represents a bank statement of ExcelMaster company. Column E shows the total dollar value amount of each of the accounts. Answer all the questions using COUNT and COUNTA function. 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</si>
  <si>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</si>
  <si>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</si>
  <si>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</si>
  <si>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</si>
  <si>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</si>
  <si>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</si>
  <si>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</si>
  <si>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</si>
  <si>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</si>
  <si>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</si>
  <si>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</si>
  <si>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</si>
  <si>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</si>
  <si>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</si>
  <si>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</si>
  <si>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</si>
  <si>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</si>
  <si>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</si>
  <si>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 xml:space="preserve">Answer by using functions COUNT and COUNTA		</t>
  </si>
  <si>
    <t>question</t>
  </si>
  <si>
    <t>How many numerical answer appear in column C-Amount?</t>
  </si>
  <si>
    <t>How many non-blank answers ( numbers and letters) appear in column C?</t>
  </si>
  <si>
    <t xml:space="preserve"> Solve all the question by using formulas COUNT, COUNTA and COUNTBLANK: </t>
  </si>
  <si>
    <t>Orange</t>
  </si>
  <si>
    <t>L</t>
  </si>
  <si>
    <t>AAA</t>
  </si>
  <si>
    <t>Apple1234</t>
  </si>
  <si>
    <t xml:space="preserve">Solve by using formulas COUNT, COUNTA and COUNTBLANK:				</t>
  </si>
  <si>
    <t>How many cells with a number value are in the grey range (cell A4 to A14)?</t>
  </si>
  <si>
    <t>How many empty cell are in the grey range?</t>
  </si>
  <si>
    <t>How many non number cells are in the grey range?</t>
  </si>
  <si>
    <t>How many cells in total are in the range?</t>
  </si>
  <si>
    <t>solve all the question using HLOOKUP only.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</si>
  <si>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</si>
  <si>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</si>
  <si>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</si>
  <si>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</si>
  <si>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</si>
  <si>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</si>
  <si>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</si>
  <si>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</si>
  <si>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</si>
  <si>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</si>
  <si>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</si>
  <si>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</si>
  <si>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</si>
  <si>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</si>
  <si>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</si>
  <si>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</si>
  <si>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</si>
  <si>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</si>
  <si>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</si>
  <si>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</si>
  <si>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</si>
  <si>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</si>
  <si>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</si>
  <si>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emoployee with id 105?</t>
  </si>
  <si>
    <t>What is the total pay of employee with id 107?</t>
  </si>
  <si>
    <t>Table A contains names and their respective grades for Excel 101 Course. Complete column C using only IF formula.</t>
  </si>
  <si>
    <t>Grade 60 or higher = Pass</t>
  </si>
  <si>
    <t>Grade less than 60 = Fail</t>
  </si>
  <si>
    <t>Grade</t>
  </si>
  <si>
    <t>Adi</t>
  </si>
  <si>
    <t>Beni</t>
  </si>
  <si>
    <t>Charlie</t>
  </si>
  <si>
    <t>Dani</t>
  </si>
  <si>
    <t>pass/fail</t>
  </si>
  <si>
    <t xml:space="preserve">The following table is an extract from an accounting system that contains four journal entries. Check if column A's cells match column B's cell. if they match - return "match", otherwise return "no match". </t>
  </si>
  <si>
    <t>Debit</t>
  </si>
  <si>
    <t>Credit</t>
  </si>
  <si>
    <t>Journal Entry 1</t>
  </si>
  <si>
    <t xml:space="preserve">$94.00 </t>
  </si>
  <si>
    <t>Journal Entry 2</t>
  </si>
  <si>
    <t xml:space="preserve">$109.00 </t>
  </si>
  <si>
    <t>Journal Entry 3</t>
  </si>
  <si>
    <t xml:space="preserve">$85.00 </t>
  </si>
  <si>
    <t xml:space="preserve">$85.50 </t>
  </si>
  <si>
    <t>Journal Entry 4</t>
  </si>
  <si>
    <t xml:space="preserve">$12.00 </t>
  </si>
  <si>
    <t>Same value?</t>
  </si>
  <si>
    <t>The table below contains detaols of high school students names and ages, use IF formula to complet column D and E.</t>
  </si>
  <si>
    <t xml:space="preserve">If the student is younger than 18 years old he/she is a minor. Check whether the student is a minor or not. for Minor return "Minor" and non minor = "Adult" anwswer in column E						</t>
  </si>
  <si>
    <t>Number</t>
  </si>
  <si>
    <t>Age</t>
  </si>
  <si>
    <t>Arik</t>
  </si>
  <si>
    <t>Ben</t>
  </si>
  <si>
    <t>Cermit</t>
  </si>
  <si>
    <t>Dan</t>
  </si>
  <si>
    <t>Eliko</t>
  </si>
  <si>
    <t>Fage</t>
  </si>
  <si>
    <t>George</t>
  </si>
  <si>
    <t>Herzl</t>
  </si>
  <si>
    <t>Column D</t>
  </si>
  <si>
    <t>Column E</t>
  </si>
  <si>
    <t>Driver Licence</t>
  </si>
  <si>
    <t>Minor/Adult?</t>
  </si>
  <si>
    <t xml:space="preserve">An A+ student gets 100% scholarship and non A+ gets 50% scholarship as shown in the table below:			</t>
  </si>
  <si>
    <t>A+</t>
  </si>
  <si>
    <t>A-</t>
  </si>
  <si>
    <t xml:space="preserve">The following table contains the names of students from 2024 class.		</t>
  </si>
  <si>
    <t xml:space="preserve">Use IF function to calculate the scholarships' amounts each of them will get			</t>
  </si>
  <si>
    <t>GPA</t>
  </si>
  <si>
    <t>Tuition</t>
  </si>
  <si>
    <t>Sam</t>
  </si>
  <si>
    <t>Ari</t>
  </si>
  <si>
    <t>Xena</t>
  </si>
  <si>
    <t>Gabe</t>
  </si>
  <si>
    <t>Daniela</t>
  </si>
  <si>
    <t>Rotem</t>
  </si>
  <si>
    <t>scholarship</t>
  </si>
  <si>
    <t xml:space="preserve">In this module, we will focus on learning  how to make basic arithmetic operations using excel					</t>
  </si>
  <si>
    <t xml:space="preserve">Use the following guidelines to calculate the statements below:			</t>
  </si>
  <si>
    <t>=</t>
  </si>
  <si>
    <t xml:space="preserve">equal, use = sign before the mormula to calculate a formula 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</si>
  <si>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</si>
  <si>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</si>
  <si>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</si>
  <si>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</si>
  <si>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</si>
  <si>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</si>
  <si>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</si>
  <si>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</si>
  <si>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</si>
  <si>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If added after a value)</t>
  </si>
  <si>
    <t>Arithmertics</t>
  </si>
  <si>
    <t>times</t>
  </si>
  <si>
    <t xml:space="preserve">divede by </t>
  </si>
  <si>
    <t>Percentage using divison of numbers</t>
  </si>
  <si>
    <t xml:space="preserve">out of </t>
  </si>
  <si>
    <t>Calculate percentage of change</t>
  </si>
  <si>
    <t>Stock</t>
  </si>
  <si>
    <t>Price 2015</t>
  </si>
  <si>
    <t>Price 2016</t>
  </si>
  <si>
    <t>Stock A</t>
  </si>
  <si>
    <t>Stock B</t>
  </si>
  <si>
    <t>Year over Year % change</t>
  </si>
  <si>
    <t>Use max, min and average formulas to answer all the following questions given in the file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</si>
  <si>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</si>
  <si>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</si>
  <si>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</si>
  <si>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</si>
  <si>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</si>
  <si>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</si>
  <si>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</si>
  <si>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</si>
  <si>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westler?</t>
  </si>
  <si>
    <t>What is the minimum weight of a westler?</t>
  </si>
  <si>
    <t>What is the average between the maximum and the minimum?(mid range)</t>
  </si>
  <si>
    <t xml:space="preserve">The following table contains details about the scores of 4 students in a driving theory test. If a student fails at least one test - she or he needs to retake the course.							</t>
  </si>
  <si>
    <t>Use IF and MAX/MIN to check if a student passed the test</t>
  </si>
  <si>
    <t>if the lowest score is lower than 50 return "fail"</t>
  </si>
  <si>
    <t>else-return "pass"</t>
  </si>
  <si>
    <t>Test 1</t>
  </si>
  <si>
    <t>Test 2</t>
  </si>
  <si>
    <t>Test 3</t>
  </si>
  <si>
    <t>Test 4</t>
  </si>
  <si>
    <t>Johnny</t>
  </si>
  <si>
    <t>Georgy</t>
  </si>
  <si>
    <t>Ofri</t>
  </si>
  <si>
    <t>IF at least one student got 99 point or more in a test - the test considered easy,</t>
  </si>
  <si>
    <t>Use MAX and IF to creat a logic that checks if the test was "Easy" or not</t>
  </si>
  <si>
    <t>Johny</t>
  </si>
  <si>
    <t>Lev</t>
  </si>
  <si>
    <t>Yoav</t>
  </si>
  <si>
    <t>Chen</t>
  </si>
  <si>
    <t>The school decide to use the following grade system:</t>
  </si>
  <si>
    <t>Grade higher or equal to 80 - Excellent</t>
  </si>
  <si>
    <t>Grade higher or equal to 60 but lower than 80 - Good</t>
  </si>
  <si>
    <t>Grade lower than 60 - Fail</t>
  </si>
  <si>
    <t>Complete the following:</t>
  </si>
  <si>
    <t>Student name</t>
  </si>
  <si>
    <t>John</t>
  </si>
  <si>
    <t>Sarah</t>
  </si>
  <si>
    <t>Michael</t>
  </si>
  <si>
    <t>Deborah</t>
  </si>
  <si>
    <t>Failed/Good/Excellent</t>
  </si>
  <si>
    <t xml:space="preserve">The following table includes ABC company's revenue by month.			</t>
  </si>
  <si>
    <t xml:space="preserve">The company's CFO asked you to use SUM formula to calculate the total revenue for the year.			</t>
  </si>
  <si>
    <t>Revenue in $MM</t>
  </si>
  <si>
    <t>👈👈</t>
  </si>
  <si>
    <t xml:space="preserve">The following table represents daily costs by day for the first quarter of 2015		</t>
  </si>
  <si>
    <t xml:space="preserve">Calculate the total costs at the bottom of the table. Hint: to save time, use sum shortcuts.		</t>
  </si>
  <si>
    <t>Date</t>
  </si>
  <si>
    <t>Costs</t>
  </si>
  <si>
    <t>12/13/2015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</si>
  <si>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</si>
  <si>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</si>
  <si>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</si>
  <si>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</si>
  <si>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</si>
  <si>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</si>
  <si>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</si>
  <si>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</si>
  <si>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</si>
  <si>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</si>
  <si>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</si>
  <si>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</si>
  <si>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</si>
  <si>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1/27/2015</t>
  </si>
  <si>
    <t>1/28/2015</t>
  </si>
  <si>
    <t>1/29/2015</t>
  </si>
  <si>
    <t>1/30/2015</t>
  </si>
  <si>
    <t>1/31/2015</t>
  </si>
  <si>
    <t>8/14/2015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</si>
  <si>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</si>
  <si>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</si>
  <si>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</si>
  <si>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</si>
  <si>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</si>
  <si>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</si>
  <si>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</si>
  <si>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</si>
  <si>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</si>
  <si>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</si>
  <si>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</si>
  <si>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</si>
  <si>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</si>
  <si>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</si>
  <si>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</si>
  <si>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</si>
  <si>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</si>
  <si>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</si>
  <si>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</si>
  <si>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</si>
  <si>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</si>
  <si>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</si>
  <si>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</si>
  <si>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</si>
  <si>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</si>
  <si>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</si>
  <si>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</si>
  <si>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</si>
  <si>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3/27/2015</t>
  </si>
  <si>
    <t>3/28/2015</t>
  </si>
  <si>
    <t>3/29/2015</t>
  </si>
  <si>
    <t>3/30/2015</t>
  </si>
  <si>
    <t>3/31/2015</t>
  </si>
  <si>
    <t>Find the number of residents for each of the following groups from the table below:</t>
  </si>
  <si>
    <t>Age group</t>
  </si>
  <si>
    <t>Number of residents</t>
  </si>
  <si>
    <t>0-19</t>
  </si>
  <si>
    <t xml:space="preserve">What is the total number of residents in region 3 (green) for all group ages?				</t>
  </si>
  <si>
    <t xml:space="preserve">What is the total number of users in regions 1-20 for all groups?		</t>
  </si>
  <si>
    <t xml:space="preserve">Total number of residents of ages 0-19 and 50-75+	</t>
  </si>
  <si>
    <t>Option 1:</t>
  </si>
  <si>
    <t>Option 2:</t>
  </si>
  <si>
    <t>City</t>
  </si>
  <si>
    <t>Region</t>
  </si>
  <si>
    <t>25-49</t>
  </si>
  <si>
    <t>50-75+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</si>
  <si>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</si>
  <si>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</si>
  <si>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</si>
  <si>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</si>
  <si>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</si>
  <si>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</si>
  <si>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</si>
  <si>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</si>
  <si>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</si>
  <si>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</si>
  <si>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</si>
  <si>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</si>
  <si>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</si>
  <si>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</si>
  <si>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</si>
  <si>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</si>
  <si>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</si>
  <si>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</si>
  <si>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</si>
  <si>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</si>
  <si>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</si>
  <si>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</si>
  <si>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</si>
  <si>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</si>
  <si>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</si>
  <si>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</si>
  <si>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</si>
  <si>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</si>
  <si>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</si>
  <si>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</si>
  <si>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</si>
  <si>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</si>
  <si>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</si>
  <si>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</si>
  <si>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</si>
  <si>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</si>
  <si>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</si>
  <si>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</si>
  <si>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</si>
  <si>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</si>
  <si>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</si>
  <si>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</si>
  <si>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</si>
  <si>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</si>
  <si>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</si>
  <si>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</si>
  <si>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</si>
  <si>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</si>
  <si>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</si>
  <si>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</si>
  <si>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</si>
  <si>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</si>
  <si>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</si>
  <si>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</si>
  <si>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</si>
  <si>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</si>
  <si>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</si>
  <si>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</si>
  <si>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</si>
  <si>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</si>
  <si>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</si>
  <si>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</si>
  <si>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</si>
  <si>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</si>
  <si>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</si>
  <si>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</si>
  <si>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</si>
  <si>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</si>
  <si>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</si>
  <si>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</si>
  <si>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</si>
  <si>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</si>
  <si>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</si>
  <si>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</si>
  <si>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</si>
  <si>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</si>
  <si>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</si>
  <si>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</si>
  <si>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</si>
  <si>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</si>
  <si>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</si>
  <si>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</si>
  <si>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</si>
  <si>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</si>
  <si>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</si>
  <si>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</si>
  <si>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</si>
  <si>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</si>
  <si>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</si>
  <si>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</si>
  <si>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</si>
  <si>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</si>
  <si>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</si>
  <si>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</si>
  <si>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</si>
  <si>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</si>
  <si>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</si>
  <si>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</si>
  <si>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</si>
  <si>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</si>
  <si>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</si>
  <si>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</si>
  <si>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</si>
  <si>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</si>
  <si>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</si>
  <si>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</si>
  <si>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</si>
  <si>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</si>
  <si>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</si>
  <si>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</si>
  <si>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</si>
  <si>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</si>
  <si>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</si>
  <si>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</si>
  <si>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</si>
  <si>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</si>
  <si>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</si>
  <si>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</si>
  <si>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</si>
  <si>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</si>
  <si>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</si>
  <si>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</si>
  <si>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</si>
  <si>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</si>
  <si>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</si>
  <si>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</si>
  <si>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</si>
  <si>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</si>
  <si>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</si>
  <si>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</si>
  <si>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</si>
  <si>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</si>
  <si>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</si>
  <si>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</si>
  <si>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</si>
  <si>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</si>
  <si>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</si>
  <si>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</si>
  <si>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</si>
  <si>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</si>
  <si>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</si>
  <si>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</si>
  <si>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</si>
  <si>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</si>
  <si>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</si>
  <si>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</si>
  <si>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</si>
  <si>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</si>
  <si>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</si>
  <si>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</si>
  <si>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</si>
  <si>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</si>
  <si>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</si>
  <si>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</si>
  <si>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</si>
  <si>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</si>
  <si>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</si>
  <si>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</si>
  <si>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</si>
  <si>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</si>
  <si>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</si>
  <si>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</si>
  <si>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</si>
  <si>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</si>
  <si>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</si>
  <si>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</si>
  <si>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</si>
  <si>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</si>
  <si>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</si>
  <si>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</si>
  <si>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</si>
  <si>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</si>
  <si>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 xml:space="preserve">Retrieve the GBP:USD exchange rate for the following dates using VLOOKUP function, from the table in columns G-H.							</t>
  </si>
  <si>
    <t xml:space="preserve">In case there is no exchange rate for a certain date entry, return the the last known rate for that day.							</t>
  </si>
  <si>
    <t xml:space="preserve">GBP:USD Exchange rates:	</t>
  </si>
  <si>
    <t>Exchange Rate</t>
  </si>
  <si>
    <t>$1.3671</t>
  </si>
  <si>
    <t xml:space="preserve">$1.3569 </t>
  </si>
  <si>
    <t xml:space="preserve">$1.3624 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</si>
  <si>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</si>
  <si>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</si>
  <si>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</si>
  <si>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</si>
  <si>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</si>
  <si>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</si>
  <si>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</si>
  <si>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</si>
  <si>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>1/15/2021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</si>
  <si>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</si>
  <si>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</si>
  <si>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</si>
  <si>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</si>
  <si>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</si>
  <si>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</si>
  <si>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</si>
  <si>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</si>
  <si>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</si>
  <si>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</si>
  <si>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</si>
  <si>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</si>
  <si>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</si>
  <si>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</si>
  <si>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</si>
  <si>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</si>
  <si>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</si>
  <si>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</si>
  <si>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</si>
  <si>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</si>
  <si>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</si>
  <si>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exchange rate</t>
  </si>
  <si>
    <t xml:space="preserve">Below is a list of the employees who work in your company:			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</si>
  <si>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</si>
  <si>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</si>
  <si>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</si>
  <si>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</si>
  <si>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</si>
  <si>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</si>
  <si>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</si>
  <si>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</si>
  <si>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</si>
  <si>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</si>
  <si>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</si>
  <si>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</si>
  <si>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</si>
  <si>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</si>
  <si>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</si>
  <si>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</si>
  <si>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</si>
  <si>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</si>
  <si>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</si>
  <si>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</si>
  <si>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</si>
  <si>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 xml:space="preserve">What is the name of Employee ID 58369?	</t>
  </si>
  <si>
    <t xml:space="preserve">What's the age of Estelle Cormack?	</t>
  </si>
  <si>
    <t xml:space="preserve">Return the Location of the following employees:		</t>
  </si>
  <si>
    <t>salary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</si>
  <si>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</si>
  <si>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</si>
  <si>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</si>
  <si>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</si>
  <si>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</si>
  <si>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</si>
  <si>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</si>
  <si>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</si>
  <si>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</si>
  <si>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</si>
  <si>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</si>
  <si>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</si>
  <si>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</si>
  <si>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</si>
  <si>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</si>
  <si>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</si>
  <si>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</si>
  <si>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</si>
  <si>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</si>
  <si>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</si>
  <si>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</si>
  <si>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</si>
  <si>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 xml:space="preserve">Create a VLOOKUP formula to find the occupation of Jane Doe.			</t>
  </si>
  <si>
    <t xml:space="preserve">Create a VLOOKUP formula to find the age of Mike Lee.			</t>
  </si>
  <si>
    <t xml:space="preserve">Create a VLOOKUP formula to find the occupation of a person whose name starts with "B" (Challenging!)							</t>
  </si>
  <si>
    <t>RESULT</t>
  </si>
  <si>
    <t>Rank</t>
  </si>
  <si>
    <t>Country (or dependent territory)</t>
  </si>
  <si>
    <t>Population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</si>
  <si>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</si>
  <si>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</si>
  <si>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</si>
  <si>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</si>
  <si>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</si>
  <si>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</si>
  <si>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</si>
  <si>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</si>
  <si>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</si>
  <si>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</si>
  <si>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</si>
  <si>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</si>
  <si>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</si>
  <si>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</si>
  <si>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</si>
  <si>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</si>
  <si>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</si>
  <si>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</si>
  <si>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</si>
  <si>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</si>
  <si>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</si>
  <si>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</si>
  <si>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</si>
  <si>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</si>
  <si>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</si>
  <si>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</si>
  <si>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</si>
  <si>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</si>
  <si>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</si>
  <si>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</si>
  <si>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</si>
  <si>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</si>
  <si>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</si>
  <si>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</si>
  <si>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</si>
  <si>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</si>
  <si>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</si>
  <si>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</si>
  <si>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</si>
  <si>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</si>
  <si>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</si>
  <si>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</si>
  <si>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</si>
  <si>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</si>
  <si>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</si>
  <si>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</si>
  <si>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</si>
  <si>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</si>
  <si>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</si>
  <si>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</si>
  <si>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</si>
  <si>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</si>
  <si>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</si>
  <si>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</si>
  <si>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</si>
  <si>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</si>
  <si>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</si>
  <si>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</si>
  <si>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</si>
  <si>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</si>
  <si>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</si>
  <si>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</si>
  <si>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</si>
  <si>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</si>
  <si>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</si>
  <si>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</si>
  <si>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</si>
  <si>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</si>
  <si>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</si>
  <si>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</si>
  <si>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</si>
  <si>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</si>
  <si>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</si>
  <si>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</si>
  <si>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</si>
  <si>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</si>
  <si>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</si>
  <si>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</si>
  <si>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</si>
  <si>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</si>
  <si>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</si>
  <si>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</si>
  <si>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</si>
  <si>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</si>
  <si>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</si>
  <si>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</si>
  <si>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</si>
  <si>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</si>
  <si>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</si>
  <si>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</si>
  <si>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</si>
  <si>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</si>
  <si>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</si>
  <si>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</si>
  <si>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</si>
  <si>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</si>
  <si>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</si>
  <si>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</si>
  <si>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</si>
  <si>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</si>
  <si>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</si>
  <si>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</si>
  <si>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</si>
  <si>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</si>
  <si>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</si>
  <si>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</si>
  <si>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</si>
  <si>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</si>
  <si>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</si>
  <si>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</si>
  <si>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</si>
  <si>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</si>
  <si>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</si>
  <si>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</si>
  <si>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</si>
  <si>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</si>
  <si>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</si>
  <si>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</si>
  <si>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</si>
  <si>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</si>
  <si>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</si>
  <si>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</si>
  <si>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</si>
  <si>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</si>
  <si>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</si>
  <si>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</si>
  <si>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</si>
  <si>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</si>
  <si>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</si>
  <si>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</si>
  <si>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</si>
  <si>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</si>
  <si>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</si>
  <si>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</si>
  <si>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</si>
  <si>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</si>
  <si>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</si>
  <si>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</si>
  <si>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</si>
  <si>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</si>
  <si>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</si>
  <si>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</si>
  <si>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</si>
  <si>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</si>
  <si>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</si>
  <si>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</si>
  <si>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</si>
  <si>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</si>
  <si>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</si>
  <si>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</si>
  <si>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</si>
  <si>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</si>
  <si>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</si>
  <si>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</si>
  <si>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</si>
  <si>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</si>
  <si>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</si>
  <si>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</si>
  <si>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</si>
  <si>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</si>
  <si>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</si>
  <si>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</si>
  <si>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</si>
  <si>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</si>
  <si>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</si>
  <si>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</si>
  <si>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</si>
  <si>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</si>
  <si>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</si>
  <si>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</si>
  <si>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</si>
  <si>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</si>
  <si>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</si>
  <si>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</si>
  <si>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</si>
  <si>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</si>
  <si>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</si>
  <si>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</si>
  <si>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</si>
  <si>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</si>
  <si>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</si>
  <si>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</si>
  <si>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</si>
  <si>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</si>
  <si>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</si>
  <si>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</si>
  <si>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</si>
  <si>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</si>
  <si>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</si>
  <si>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</si>
  <si>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</si>
  <si>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</si>
  <si>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</si>
  <si>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</si>
  <si>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</si>
  <si>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</si>
  <si>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</si>
  <si>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</si>
  <si>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</si>
  <si>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</si>
  <si>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</si>
  <si>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</si>
  <si>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</si>
  <si>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</si>
  <si>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</si>
  <si>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</si>
  <si>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</si>
  <si>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</si>
  <si>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</si>
  <si>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</si>
  <si>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</si>
  <si>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</si>
  <si>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</si>
  <si>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</si>
  <si>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</si>
  <si>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</si>
  <si>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</si>
  <si>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</si>
  <si>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</si>
  <si>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</si>
  <si>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</si>
  <si>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</si>
  <si>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</si>
  <si>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</si>
  <si>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</si>
  <si>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</si>
  <si>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</si>
  <si>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</si>
  <si>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</si>
  <si>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</si>
  <si>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</si>
  <si>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</si>
  <si>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</si>
  <si>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</si>
  <si>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</si>
  <si>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</si>
  <si>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</si>
  <si>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</si>
  <si>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</si>
  <si>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</si>
  <si>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</si>
  <si>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</si>
  <si>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</si>
  <si>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</si>
  <si>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</si>
  <si>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</si>
  <si>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</si>
  <si>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</si>
  <si>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</si>
  <si>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</si>
  <si>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</si>
  <si>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</si>
  <si>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</si>
  <si>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</si>
  <si>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</si>
  <si>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</si>
  <si>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</si>
  <si>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</si>
  <si>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</si>
  <si>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</si>
  <si>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</si>
  <si>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</si>
  <si>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</si>
  <si>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</si>
  <si>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</si>
  <si>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</si>
  <si>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</si>
  <si>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</si>
  <si>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</si>
  <si>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</si>
  <si>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</si>
  <si>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</si>
  <si>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</si>
  <si>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</si>
  <si>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</si>
  <si>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</si>
  <si>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</si>
  <si>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</si>
  <si>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</si>
  <si>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</si>
  <si>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</si>
  <si>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</si>
  <si>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</si>
  <si>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</si>
  <si>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</si>
  <si>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</si>
  <si>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</si>
  <si>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</si>
  <si>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</si>
  <si>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</si>
  <si>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</si>
  <si>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</si>
  <si>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</si>
  <si>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</si>
  <si>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</si>
  <si>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</si>
  <si>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</si>
  <si>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</si>
  <si>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</si>
  <si>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</si>
  <si>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</si>
  <si>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</si>
  <si>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</si>
  <si>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</si>
  <si>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</si>
  <si>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</si>
  <si>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</si>
  <si>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</si>
  <si>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</si>
  <si>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</si>
  <si>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</si>
  <si>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</si>
  <si>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</si>
  <si>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</si>
  <si>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</si>
  <si>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</si>
  <si>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</si>
  <si>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</si>
  <si>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</si>
  <si>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</si>
  <si>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</si>
  <si>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</si>
  <si>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</si>
  <si>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</si>
  <si>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</si>
  <si>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</si>
  <si>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</si>
  <si>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</si>
  <si>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</si>
  <si>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</si>
  <si>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</si>
  <si>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</si>
  <si>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</si>
  <si>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</si>
  <si>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</si>
  <si>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</si>
  <si>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</si>
  <si>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</si>
  <si>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</si>
  <si>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</si>
  <si>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</si>
  <si>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</si>
  <si>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</si>
  <si>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</si>
  <si>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</si>
  <si>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</si>
  <si>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</si>
  <si>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</si>
  <si>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</si>
  <si>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</si>
  <si>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</si>
  <si>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</si>
  <si>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</si>
  <si>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</si>
  <si>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</si>
  <si>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</si>
  <si>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</si>
  <si>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</si>
  <si>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</si>
  <si>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</si>
  <si>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</si>
  <si>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</si>
  <si>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</si>
  <si>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</si>
  <si>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</si>
  <si>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</si>
  <si>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</si>
  <si>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</si>
  <si>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</si>
  <si>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</si>
  <si>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</si>
  <si>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</si>
  <si>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</si>
  <si>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</si>
  <si>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</si>
  <si>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</si>
  <si>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</si>
  <si>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</si>
  <si>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</si>
  <si>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</si>
  <si>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</si>
  <si>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</si>
  <si>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</si>
  <si>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</si>
  <si>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</si>
  <si>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</si>
  <si>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</si>
  <si>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</si>
  <si>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</si>
  <si>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</si>
  <si>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</si>
  <si>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</si>
  <si>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</si>
  <si>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</si>
  <si>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</si>
  <si>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</si>
  <si>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</si>
  <si>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</si>
  <si>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</si>
  <si>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</si>
  <si>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</si>
  <si>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</si>
  <si>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</si>
  <si>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</si>
  <si>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</si>
  <si>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</si>
  <si>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</si>
  <si>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</si>
  <si>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</si>
  <si>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</si>
  <si>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</si>
  <si>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</si>
  <si>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</si>
  <si>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</si>
  <si>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</si>
  <si>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</si>
  <si>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</si>
  <si>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</si>
  <si>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</si>
  <si>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</si>
  <si>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</si>
  <si>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</si>
  <si>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</si>
  <si>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</si>
  <si>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</si>
  <si>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</si>
  <si>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</si>
  <si>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</si>
  <si>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</si>
  <si>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</si>
  <si>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</si>
  <si>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</si>
  <si>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</si>
  <si>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</si>
  <si>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</si>
  <si>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</si>
  <si>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</si>
  <si>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</si>
  <si>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</si>
  <si>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</si>
  <si>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</si>
  <si>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</si>
  <si>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</si>
  <si>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</si>
  <si>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</si>
  <si>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</si>
  <si>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</si>
  <si>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</si>
  <si>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</si>
  <si>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</si>
  <si>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</si>
  <si>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</si>
  <si>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</si>
  <si>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</si>
  <si>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</si>
  <si>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</si>
  <si>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</si>
  <si>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</si>
  <si>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</si>
  <si>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</si>
  <si>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</si>
  <si>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</si>
  <si>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</si>
  <si>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</si>
  <si>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</si>
  <si>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</si>
  <si>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</si>
  <si>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</si>
  <si>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</si>
  <si>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</si>
  <si>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</si>
  <si>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</si>
  <si>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</si>
  <si>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</si>
  <si>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</si>
  <si>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</si>
  <si>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</si>
  <si>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</si>
  <si>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</si>
  <si>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</si>
  <si>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</si>
  <si>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</si>
  <si>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</si>
  <si>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</si>
  <si>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</si>
  <si>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</si>
  <si>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</si>
  <si>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</si>
  <si>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</si>
  <si>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</si>
  <si>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</si>
  <si>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</si>
  <si>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</si>
  <si>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</si>
  <si>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</si>
  <si>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</si>
  <si>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</si>
  <si>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</si>
  <si>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</si>
  <si>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</si>
  <si>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</si>
  <si>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</si>
  <si>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</si>
  <si>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</si>
  <si>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</si>
  <si>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</si>
  <si>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</si>
  <si>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</si>
  <si>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</si>
  <si>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</si>
  <si>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</si>
  <si>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</si>
  <si>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</si>
  <si>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</si>
  <si>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</si>
  <si>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</si>
  <si>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</si>
  <si>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</si>
  <si>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</si>
  <si>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</si>
  <si>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</si>
  <si>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</si>
  <si>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</si>
  <si>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</si>
  <si>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</si>
  <si>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</si>
  <si>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</si>
  <si>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</si>
  <si>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</si>
  <si>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</si>
  <si>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</si>
  <si>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</si>
  <si>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</si>
  <si>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</si>
  <si>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</si>
  <si>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</si>
  <si>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</si>
  <si>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</si>
  <si>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</si>
  <si>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</si>
  <si>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</si>
  <si>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</si>
  <si>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</si>
  <si>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</si>
  <si>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</si>
  <si>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</si>
  <si>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</si>
  <si>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</si>
  <si>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</si>
  <si>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</si>
  <si>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</si>
  <si>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</si>
  <si>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</si>
  <si>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</si>
  <si>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</si>
  <si>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</si>
  <si>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</si>
  <si>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</si>
  <si>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</si>
  <si>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</si>
  <si>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</si>
  <si>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</si>
  <si>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</si>
  <si>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</si>
  <si>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</si>
  <si>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</si>
  <si>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</si>
  <si>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</si>
  <si>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</si>
  <si>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</si>
  <si>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</si>
  <si>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</si>
  <si>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</si>
  <si>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</si>
  <si>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</si>
  <si>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</si>
  <si>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</si>
  <si>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</si>
  <si>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</si>
  <si>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</si>
  <si>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</si>
  <si>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</si>
  <si>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</si>
  <si>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</si>
  <si>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</si>
  <si>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</si>
  <si>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</si>
  <si>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</si>
  <si>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</si>
  <si>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</si>
  <si>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</si>
  <si>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</si>
  <si>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</si>
  <si>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</si>
  <si>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</si>
  <si>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</si>
  <si>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</si>
  <si>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</si>
  <si>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</si>
  <si>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</si>
  <si>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</si>
  <si>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</si>
  <si>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</si>
  <si>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</si>
  <si>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</si>
  <si>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</si>
  <si>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</si>
  <si>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</si>
  <si>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</si>
  <si>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</si>
  <si>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</si>
  <si>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</si>
  <si>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</si>
  <si>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</si>
  <si>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</si>
  <si>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</si>
  <si>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</si>
  <si>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</si>
  <si>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</si>
  <si>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</si>
  <si>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</si>
  <si>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</si>
  <si>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</si>
  <si>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</si>
  <si>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</si>
  <si>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</si>
  <si>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</si>
  <si>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</si>
  <si>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</si>
  <si>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</si>
  <si>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</si>
  <si>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</si>
  <si>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</si>
  <si>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</si>
  <si>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</si>
  <si>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</si>
  <si>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</si>
  <si>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</si>
  <si>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</si>
  <si>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</si>
  <si>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</si>
  <si>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</si>
  <si>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</si>
  <si>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</si>
  <si>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</si>
  <si>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</si>
  <si>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</si>
  <si>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</si>
  <si>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</si>
  <si>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</si>
  <si>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</si>
  <si>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</si>
  <si>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</si>
  <si>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</si>
  <si>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</si>
  <si>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</si>
  <si>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</si>
  <si>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</si>
  <si>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</si>
  <si>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</si>
  <si>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</si>
  <si>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</si>
  <si>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</si>
  <si>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</si>
  <si>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</si>
  <si>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</si>
  <si>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</si>
  <si>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</si>
  <si>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</si>
  <si>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</si>
  <si>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</si>
  <si>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</si>
  <si>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</si>
  <si>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</si>
  <si>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</si>
  <si>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</si>
  <si>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</si>
  <si>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</si>
  <si>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</si>
  <si>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</si>
  <si>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</si>
  <si>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</si>
  <si>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</si>
  <si>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</si>
  <si>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</si>
  <si>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</si>
  <si>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</si>
  <si>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</si>
  <si>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</si>
  <si>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</si>
  <si>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</si>
  <si>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</si>
  <si>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</si>
  <si>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</si>
  <si>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</si>
  <si>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</si>
  <si>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</si>
  <si>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</si>
  <si>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</si>
  <si>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</si>
  <si>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</si>
  <si>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</si>
  <si>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</si>
  <si>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</si>
  <si>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</si>
  <si>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</si>
  <si>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</si>
  <si>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</si>
  <si>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</si>
  <si>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</si>
  <si>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</si>
  <si>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</si>
  <si>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</si>
  <si>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</si>
  <si>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</si>
  <si>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</si>
  <si>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</si>
  <si>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</si>
  <si>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</si>
  <si>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</si>
  <si>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</si>
  <si>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</si>
  <si>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</si>
  <si>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</si>
  <si>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</si>
  <si>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</si>
  <si>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</si>
  <si>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</si>
  <si>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</si>
  <si>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</si>
  <si>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</si>
  <si>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</si>
  <si>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</si>
  <si>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</si>
  <si>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</si>
  <si>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</si>
  <si>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</si>
  <si>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</si>
  <si>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</si>
  <si>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</si>
  <si>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</si>
  <si>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</si>
  <si>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</si>
  <si>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</si>
  <si>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</si>
  <si>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</si>
  <si>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</si>
  <si>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</si>
  <si>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</si>
  <si>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</si>
  <si>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</si>
  <si>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</si>
  <si>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</si>
  <si>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</si>
  <si>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</si>
  <si>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</si>
  <si>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</si>
  <si>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</si>
  <si>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</si>
  <si>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</si>
  <si>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</si>
  <si>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</si>
  <si>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</si>
  <si>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</si>
  <si>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</si>
  <si>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</si>
  <si>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</si>
  <si>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</si>
  <si>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</si>
  <si>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</si>
  <si>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</si>
  <si>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</si>
  <si>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</si>
  <si>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</si>
  <si>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</si>
  <si>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</si>
  <si>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</si>
  <si>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</si>
  <si>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</si>
  <si>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</si>
  <si>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</si>
  <si>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</si>
  <si>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</si>
  <si>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</si>
  <si>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</si>
  <si>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</si>
  <si>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</si>
  <si>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</si>
  <si>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</si>
  <si>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</si>
  <si>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</si>
  <si>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</si>
  <si>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</si>
  <si>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</si>
  <si>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</si>
  <si>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</si>
  <si>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</si>
  <si>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</si>
  <si>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</si>
  <si>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</si>
  <si>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</si>
  <si>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</si>
  <si>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</si>
  <si>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</si>
  <si>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</si>
  <si>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</si>
  <si>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</si>
  <si>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</si>
  <si>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</si>
  <si>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</si>
  <si>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</si>
  <si>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</si>
  <si>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</si>
  <si>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</si>
  <si>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</si>
  <si>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</si>
  <si>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</si>
  <si>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</si>
  <si>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</si>
  <si>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</si>
  <si>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</si>
  <si>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</si>
  <si>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</si>
  <si>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</si>
  <si>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</si>
  <si>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</si>
  <si>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</si>
  <si>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</si>
  <si>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</si>
  <si>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</si>
  <si>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</si>
  <si>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</si>
  <si>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</si>
  <si>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</si>
  <si>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</si>
  <si>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</si>
  <si>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</si>
  <si>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</si>
  <si>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</si>
  <si>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</si>
  <si>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</si>
  <si>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</si>
  <si>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</si>
  <si>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</si>
  <si>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</si>
  <si>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</si>
  <si>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</si>
  <si>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</si>
  <si>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</si>
  <si>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</si>
  <si>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</si>
  <si>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</si>
  <si>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</si>
  <si>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</si>
  <si>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</si>
  <si>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</si>
  <si>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</si>
  <si>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</si>
  <si>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</si>
  <si>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</si>
  <si>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</si>
  <si>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</si>
  <si>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</si>
  <si>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</si>
  <si>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</si>
  <si>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</si>
  <si>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</si>
  <si>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</si>
  <si>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</si>
  <si>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</si>
  <si>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</si>
  <si>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</si>
  <si>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</si>
  <si>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</si>
  <si>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</si>
  <si>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</si>
  <si>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</si>
  <si>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</si>
  <si>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</si>
  <si>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</si>
  <si>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</si>
  <si>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</si>
  <si>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</si>
  <si>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</si>
  <si>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</si>
  <si>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</si>
  <si>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</si>
  <si>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</si>
  <si>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</si>
  <si>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</si>
  <si>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</si>
  <si>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</si>
  <si>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</si>
  <si>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</si>
  <si>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</si>
  <si>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</si>
  <si>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</si>
  <si>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</si>
  <si>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</si>
  <si>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</si>
  <si>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</si>
  <si>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</si>
  <si>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</si>
  <si>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</si>
  <si>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</si>
  <si>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</si>
  <si>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</si>
  <si>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</si>
  <si>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</si>
  <si>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</si>
  <si>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</si>
  <si>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</si>
  <si>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</si>
  <si>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</si>
  <si>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</si>
  <si>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</si>
  <si>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</si>
  <si>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</si>
  <si>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</si>
  <si>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</si>
  <si>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</si>
  <si>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</si>
  <si>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</si>
  <si>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</si>
  <si>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</si>
  <si>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</si>
  <si>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</si>
  <si>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</si>
  <si>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</si>
  <si>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</si>
  <si>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</si>
  <si>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</si>
  <si>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</si>
  <si>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</si>
  <si>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</si>
  <si>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</si>
  <si>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</si>
  <si>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</si>
  <si>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</si>
  <si>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</si>
  <si>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</si>
  <si>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</si>
  <si>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</si>
  <si>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</si>
  <si>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</si>
  <si>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</si>
  <si>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</si>
  <si>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</si>
  <si>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</si>
  <si>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</si>
  <si>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</si>
  <si>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</si>
  <si>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</si>
  <si>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</si>
  <si>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</si>
  <si>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</si>
  <si>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</si>
  <si>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</si>
  <si>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</si>
  <si>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</si>
  <si>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</si>
  <si>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</si>
  <si>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</si>
  <si>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</si>
  <si>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</si>
  <si>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</si>
  <si>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</si>
  <si>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</si>
  <si>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</si>
  <si>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</si>
  <si>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</si>
  <si>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</si>
  <si>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</si>
  <si>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</si>
  <si>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</si>
  <si>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</si>
  <si>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</si>
  <si>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</si>
  <si>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</si>
  <si>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</si>
  <si>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</si>
  <si>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</si>
  <si>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</si>
  <si>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</si>
  <si>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</si>
  <si>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</si>
  <si>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</si>
  <si>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</si>
  <si>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</si>
  <si>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</si>
  <si>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</si>
  <si>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</si>
  <si>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</si>
  <si>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</si>
  <si>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</si>
  <si>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</si>
  <si>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</si>
  <si>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</si>
  <si>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</si>
  <si>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</si>
  <si>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</si>
  <si>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</si>
  <si>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</si>
  <si>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</si>
  <si>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</si>
  <si>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</si>
  <si>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</si>
  <si>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</si>
  <si>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</si>
  <si>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</si>
  <si>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</si>
  <si>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</si>
  <si>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</si>
  <si>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</si>
  <si>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</si>
  <si>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</si>
  <si>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</si>
  <si>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</si>
  <si>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</si>
  <si>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</si>
  <si>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</si>
  <si>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</si>
  <si>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</si>
  <si>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Country</t>
  </si>
  <si>
    <t>If the student's age is 16 or above,he/she is eligible for a driver's license. Check if rhey are eligible or not. Answer in column D</t>
  </si>
  <si>
    <t>👉👉</t>
  </si>
  <si>
    <t xml:space="preserve">	</t>
  </si>
  <si>
    <t xml:space="preserve">SUM OF ALL THE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</si>
</sst>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ptos Narrow"/>
      <family val="2"/>
      <charset val="177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2"/>
      <name val="Aptos Narrow"/>
      <family val="2"/>
      <scheme val="minor"/>
    </font>
    <font>
      <b/>
      <u/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2"/>
      <color rgb="FF000000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C5E0B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10" fillId="0" borderId="1" xfId="0" applyFont="1" applyBorder="1"/>
    <xf numFmtId="0" fontId="10" fillId="2" borderId="1" xfId="0" applyFont="1" applyFill="1" applyBorder="1"/>
    <xf numFmtId="0" fontId="10" fillId="3" borderId="1" xfId="0" applyFont="1" applyFill="1" applyBorder="1"/>
    <xf numFmtId="0" fontId="10" fillId="4" borderId="1" xfId="0" applyFont="1" applyFill="1" applyBorder="1"/>
    <xf numFmtId="0" fontId="5" fillId="0" borderId="0" xfId="0" applyFont="1"/>
    <xf numFmtId="0" fontId="3" fillId="0" borderId="0" xfId="0" applyFont="1"/>
    <xf numFmtId="0" fontId="5" fillId="0" borderId="1" xfId="0" applyFont="1" applyBorder="1"/>
    <xf numFmtId="0" fontId="4" fillId="0" borderId="0" xfId="0" applyFont="1"/>
    <xf numFmtId="0" fontId="9" fillId="0" borderId="5" xfId="0" applyFont="1" applyBorder="1"/>
    <xf numFmtId="0" fontId="10" fillId="0" borderId="5" xfId="0" applyFont="1" applyBorder="1"/>
    <xf numFmtId="9" fontId="7" fillId="0" borderId="0" xfId="2" applyFont="1"/>
    <xf numFmtId="9" fontId="6" fillId="0" borderId="0" xfId="2" applyFont="1"/>
    <xf numFmtId="0" fontId="6" fillId="0" borderId="0" xfId="0" applyFont="1"/>
    <xf numFmtId="0" fontId="6" fillId="0" borderId="0" xfId="0" applyFont="1" applyAlignment="1">
      <alignment vertical="center"/>
    </xf>
    <xf numFmtId="0" fontId="11" fillId="11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3" fontId="11" fillId="9" borderId="1" xfId="0" applyNumberFormat="1" applyFont="1" applyFill="1" applyBorder="1" applyAlignment="1">
      <alignment horizontal="center"/>
    </xf>
    <xf numFmtId="3" fontId="5" fillId="9" borderId="1" xfId="0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0" borderId="0" xfId="0" applyFont="1"/>
    <xf numFmtId="0" fontId="5" fillId="13" borderId="1" xfId="0" applyFont="1" applyFill="1" applyBorder="1"/>
    <xf numFmtId="0" fontId="5" fillId="13" borderId="10" xfId="0" applyFont="1" applyFill="1" applyBorder="1"/>
    <xf numFmtId="0" fontId="3" fillId="0" borderId="7" xfId="0" applyFont="1" applyBorder="1" applyAlignment="1">
      <alignment horizontal="left"/>
    </xf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13" fillId="0" borderId="5" xfId="0" applyFont="1" applyBorder="1"/>
    <xf numFmtId="0" fontId="6" fillId="0" borderId="5" xfId="0" applyFont="1" applyBorder="1"/>
    <xf numFmtId="0" fontId="9" fillId="0" borderId="0" xfId="0" applyFont="1"/>
    <xf numFmtId="0" fontId="10" fillId="0" borderId="0" xfId="0" applyFont="1"/>
    <xf numFmtId="17" fontId="10" fillId="0" borderId="0" xfId="0" applyNumberFormat="1" applyFont="1"/>
    <xf numFmtId="0" fontId="15" fillId="0" borderId="1" xfId="0" applyFont="1" applyBorder="1"/>
    <xf numFmtId="0" fontId="16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4" fontId="15" fillId="7" borderId="1" xfId="0" applyNumberFormat="1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15" fillId="8" borderId="2" xfId="0" applyFont="1" applyFill="1" applyBorder="1"/>
    <xf numFmtId="0" fontId="15" fillId="8" borderId="3" xfId="0" applyFont="1" applyFill="1" applyBorder="1"/>
    <xf numFmtId="0" fontId="15" fillId="8" borderId="4" xfId="0" applyFont="1" applyFill="1" applyBorder="1"/>
    <xf numFmtId="0" fontId="17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9" fillId="0" borderId="1" xfId="0" applyFont="1" applyBorder="1"/>
    <xf numFmtId="0" fontId="4" fillId="0" borderId="5" xfId="0" applyFont="1" applyBorder="1"/>
    <xf numFmtId="0" fontId="18" fillId="0" borderId="1" xfId="0" applyFont="1" applyBorder="1"/>
    <xf numFmtId="0" fontId="18" fillId="0" borderId="6" xfId="0" applyFont="1" applyBorder="1"/>
    <xf numFmtId="0" fontId="10" fillId="0" borderId="6" xfId="0" applyFont="1" applyBorder="1"/>
    <xf numFmtId="9" fontId="6" fillId="0" borderId="5" xfId="0" applyNumberFormat="1" applyFont="1" applyBorder="1"/>
    <xf numFmtId="0" fontId="4" fillId="0" borderId="8" xfId="0" applyFont="1" applyBorder="1"/>
    <xf numFmtId="164" fontId="3" fillId="0" borderId="0" xfId="2" applyNumberFormat="1" applyFont="1" applyAlignment="1">
      <alignment horizontal="center"/>
    </xf>
    <xf numFmtId="0" fontId="9" fillId="10" borderId="1" xfId="0" applyFont="1" applyFill="1" applyBorder="1"/>
    <xf numFmtId="14" fontId="10" fillId="0" borderId="1" xfId="0" applyNumberFormat="1" applyFont="1" applyBorder="1"/>
    <xf numFmtId="164" fontId="10" fillId="0" borderId="1" xfId="0" applyNumberFormat="1" applyFont="1" applyBorder="1"/>
    <xf numFmtId="164" fontId="3" fillId="0" borderId="0" xfId="0" applyNumberFormat="1" applyFont="1" applyAlignment="1">
      <alignment horizontal="center"/>
    </xf>
    <xf numFmtId="14" fontId="0" fillId="0" borderId="0" xfId="0" applyNumberFormat="1"/>
    <xf numFmtId="0" fontId="0" fillId="14" borderId="0" xfId="0" applyFill="1"/>
    <xf numFmtId="16" fontId="2" fillId="0" borderId="0" xfId="0" applyNumberFormat="1" applyFont="1"/>
    <xf numFmtId="0" fontId="2" fillId="0" borderId="0" xfId="0" applyFont="1"/>
    <xf numFmtId="0" fontId="9" fillId="0" borderId="6" xfId="0" applyFont="1" applyBorder="1"/>
    <xf numFmtId="0" fontId="2" fillId="0" borderId="5" xfId="0" applyFont="1" applyBorder="1"/>
    <xf numFmtId="0" fontId="2" fillId="15" borderId="5" xfId="0" applyFont="1" applyFill="1" applyBorder="1"/>
    <xf numFmtId="0" fontId="0" fillId="0" borderId="5" xfId="0" applyBorder="1"/>
    <xf numFmtId="0" fontId="18" fillId="0" borderId="12" xfId="0" applyFont="1" applyBorder="1"/>
    <xf numFmtId="3" fontId="10" fillId="0" borderId="6" xfId="0" applyNumberFormat="1" applyFont="1" applyBorder="1"/>
    <xf numFmtId="0" fontId="0" fillId="5" borderId="0" xfId="0" applyFill="1"/>
    <xf numFmtId="0" fontId="0" fillId="5" borderId="5" xfId="0" applyFill="1" applyBorder="1"/>
    <xf numFmtId="164" fontId="0" fillId="5" borderId="0" xfId="0" applyNumberFormat="1" applyFill="1"/>
    <xf numFmtId="3" fontId="0" fillId="0" borderId="0" xfId="0" applyNumberFormat="1"/>
    <xf numFmtId="0" fontId="14" fillId="0" borderId="0" xfId="0" applyFont="1"/>
    <xf numFmtId="0" fontId="3" fillId="16" borderId="6" xfId="0" applyFont="1" applyFill="1" applyBorder="1"/>
    <xf numFmtId="0" fontId="3" fillId="16" borderId="9" xfId="0" applyFont="1" applyFill="1" applyBorder="1"/>
    <xf numFmtId="0" fontId="0" fillId="17" borderId="0" xfId="0" applyFill="1"/>
    <xf numFmtId="44" fontId="0" fillId="18" borderId="0" xfId="1" applyFont="1" applyFill="1"/>
    <xf numFmtId="0" fontId="5" fillId="19" borderId="1" xfId="0" applyFont="1" applyFill="1" applyBorder="1"/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" fontId="5" fillId="0" borderId="1" xfId="0" applyNumberFormat="1" applyFont="1" applyBorder="1"/>
    <xf numFmtId="0" fontId="5" fillId="0" borderId="0" xfId="0" applyFont="1" applyAlignment="1">
      <alignment horizontal="right" vertical="top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2" fillId="5" borderId="0" xfId="0" applyFont="1" applyFill="1"/>
    <xf numFmtId="0" fontId="2" fillId="17" borderId="0" xfId="0" applyFont="1" applyFill="1"/>
    <xf numFmtId="1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6" fillId="0" borderId="0" xfId="2" applyFont="1" applyAlignment="1">
      <alignment horizontal="left" vertical="center"/>
    </xf>
    <xf numFmtId="0" fontId="3" fillId="16" borderId="6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12" fillId="12" borderId="6" xfId="0" applyFont="1" applyFill="1" applyBorder="1" applyAlignment="1">
      <alignment horizontal="center"/>
    </xf>
    <xf numFmtId="0" fontId="12" fillId="12" borderId="9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0"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6B832-2433-4100-8CAA-4C9386BB0B57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8012850-E89E-4039-B92C-9DE57088D99D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23CF3-9A7D-4298-95B2-023C71992236}" name="Countries_and_dependencies_by_population_edit" displayName="Countries_and_dependencies_by_population_edit" ref="A1:F248" tableType="queryTable" totalsRowShown="0" headerRowDxfId="9" dataDxfId="8">
  <tableColumns count="6">
    <tableColumn id="7" xr3:uid="{9BC03955-9366-4336-A3DF-F270D81A0FA4}" uniqueName="7" name="Rank" queryTableFieldId="1" dataDxfId="7"/>
    <tableColumn id="8" xr3:uid="{101BD6B2-87F7-4EC9-B18E-34CE27892717}" uniqueName="8" name="Country (or dependent territory)" queryTableFieldId="2" dataDxfId="6"/>
    <tableColumn id="9" xr3:uid="{D78037C9-54ED-4C3B-950C-6C068CFE4439}" uniqueName="9" name="Population" queryTableFieldId="3" dataDxfId="5"/>
    <tableColumn id="10" xr3:uid="{01A69975-4E6F-470A-BF84-CA132D4BD350}" uniqueName="10" name="Date" queryTableFieldId="4" dataDxfId="4"/>
    <tableColumn id="11" xr3:uid="{8691C893-0D64-4662-869C-BA3BBEDF5FE9}" uniqueName="11" name="% of world _x000a_population" queryTableFieldId="5" dataDxfId="3"/>
    <tableColumn id="12" xr3:uid="{FD0585D8-8EB7-4AE7-AF25-3F553F5E59DC}" uniqueName="12" name="Source" queryTableFieldId="6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0E536-6149-4D14-AC3F-8063025329E4}" name="Countries_and_dependencies_by_population_edit_" displayName="Countries_and_dependencies_by_population_edit_" ref="A1:E248" tableType="queryTable" totalsRowShown="0">
  <tableColumns count="5">
    <tableColumn id="1" xr3:uid="{010025B2-ECBF-4418-9A5C-904FC01C4A98}" uniqueName="1" name="Rank" queryTableFieldId="1"/>
    <tableColumn id="2" xr3:uid="{228C0733-F607-4695-9645-FE8CED1C17EF}" uniqueName="2" name="Country" queryTableFieldId="2" dataDxfId="1"/>
    <tableColumn id="3" xr3:uid="{E56227CB-0C72-4F1C-AD3E-4DAB70172C74}" uniqueName="3" name="Population" queryTableFieldId="3"/>
    <tableColumn id="4" xr3:uid="{5A479CD3-8385-4B07-98F9-23D13BBD5A84}" uniqueName="4" name="Date" queryTableFieldId="4" dataDxfId="0"/>
    <tableColumn id="5" xr3:uid="{95B15716-EA5E-4416-9FCB-6FAEE9E372D9}" uniqueName="5" name="% of world _x000a_populatio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644B-2A66-4020-8E4D-81237422653E}">
  <dimension ref="A1:I22"/>
  <sheetViews>
    <sheetView tabSelected="1" workbookViewId="0">
      <selection activeCell="I18" sqref="I18"/>
    </sheetView>
  </sheetViews>
  <sheetFormatPr defaultRowHeight="15" x14ac:dyDescent="0.25"/>
  <cols>
    <col min="1" max="1" width="15.57031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</row>
    <row r="2" spans="1:9" ht="15.75" x14ac:dyDescent="0.25">
      <c r="A2" s="2" t="s">
        <v>3</v>
      </c>
      <c r="B2" s="2" t="s">
        <v>4</v>
      </c>
      <c r="C2" s="2">
        <v>43</v>
      </c>
    </row>
    <row r="3" spans="1:9" ht="15.75" x14ac:dyDescent="0.25">
      <c r="A3" s="2" t="s">
        <v>3</v>
      </c>
      <c r="B3" s="2" t="s">
        <v>5</v>
      </c>
      <c r="C3" s="2">
        <v>59</v>
      </c>
    </row>
    <row r="4" spans="1:9" ht="15.75" x14ac:dyDescent="0.25">
      <c r="A4" s="2" t="s">
        <v>3</v>
      </c>
      <c r="B4" s="2" t="s">
        <v>6</v>
      </c>
      <c r="C4" s="2">
        <v>72</v>
      </c>
    </row>
    <row r="5" spans="1:9" ht="15.75" x14ac:dyDescent="0.25">
      <c r="A5" s="3" t="s">
        <v>7</v>
      </c>
      <c r="B5" s="3" t="s">
        <v>8</v>
      </c>
      <c r="C5" s="3">
        <v>119</v>
      </c>
    </row>
    <row r="6" spans="1:9" ht="15.75" x14ac:dyDescent="0.25">
      <c r="A6" s="3" t="s">
        <v>7</v>
      </c>
      <c r="B6" s="3" t="s">
        <v>9</v>
      </c>
      <c r="C6" s="3">
        <v>175</v>
      </c>
    </row>
    <row r="7" spans="1:9" ht="15.75" x14ac:dyDescent="0.25">
      <c r="A7" s="3" t="s">
        <v>7</v>
      </c>
      <c r="B7" s="3" t="s">
        <v>10</v>
      </c>
      <c r="C7" s="3">
        <v>192</v>
      </c>
    </row>
    <row r="8" spans="1:9" ht="15.75" x14ac:dyDescent="0.25">
      <c r="A8" s="4" t="s">
        <v>11</v>
      </c>
      <c r="B8" s="4" t="s">
        <v>12</v>
      </c>
      <c r="C8" s="4">
        <v>240</v>
      </c>
    </row>
    <row r="9" spans="1:9" ht="15.75" x14ac:dyDescent="0.25">
      <c r="A9" s="4" t="s">
        <v>11</v>
      </c>
      <c r="B9" s="4" t="s">
        <v>13</v>
      </c>
      <c r="C9" s="4">
        <v>405</v>
      </c>
    </row>
    <row r="10" spans="1:9" ht="15.75" x14ac:dyDescent="0.25">
      <c r="A10" s="4" t="s">
        <v>11</v>
      </c>
      <c r="B10" s="4" t="s">
        <v>14</v>
      </c>
      <c r="C10" s="4">
        <v>522</v>
      </c>
    </row>
    <row r="12" spans="1:9" x14ac:dyDescent="0.25">
      <c r="B12" s="90" t="s">
        <v>15</v>
      </c>
      <c r="C12" s="91"/>
      <c r="D12" s="91"/>
      <c r="E12" s="91"/>
      <c r="F12" s="91"/>
      <c r="G12" s="91"/>
      <c r="H12" s="91"/>
      <c r="I12" s="91"/>
    </row>
    <row r="13" spans="1:9" x14ac:dyDescent="0.25">
      <c r="B13" s="91"/>
      <c r="C13" s="91"/>
      <c r="D13" s="91"/>
      <c r="E13" s="91"/>
      <c r="F13" s="91"/>
      <c r="G13" s="91"/>
      <c r="H13" s="91"/>
      <c r="I13" s="91"/>
    </row>
    <row r="16" spans="1:9" ht="15.75" x14ac:dyDescent="0.25">
      <c r="A16" s="92" t="s">
        <v>16</v>
      </c>
      <c r="B16" s="92"/>
      <c r="C16" s="92"/>
      <c r="D16" s="92"/>
      <c r="E16" s="92"/>
      <c r="F16" s="57">
        <f>AVERAGE(C2:C4)</f>
        <v>58</v>
      </c>
    </row>
    <row r="18" spans="1:6" ht="15.75" x14ac:dyDescent="0.25">
      <c r="A18" s="92" t="s">
        <v>17</v>
      </c>
      <c r="B18" s="92"/>
      <c r="C18" s="92"/>
      <c r="D18" s="92"/>
      <c r="E18" s="92"/>
      <c r="F18" s="57">
        <f>AVERAGE(C5:C7)</f>
        <v>162</v>
      </c>
    </row>
    <row r="20" spans="1:6" ht="15.75" x14ac:dyDescent="0.25">
      <c r="A20" s="92" t="s">
        <v>18</v>
      </c>
      <c r="B20" s="92"/>
      <c r="C20" s="92"/>
      <c r="D20" s="92"/>
      <c r="E20" s="92"/>
      <c r="F20" s="57">
        <f>AVERAGE(C8:C10)</f>
        <v>389</v>
      </c>
    </row>
    <row r="22" spans="1:6" ht="15.75" x14ac:dyDescent="0.25">
      <c r="A22" s="92" t="s">
        <v>19</v>
      </c>
      <c r="B22" s="92"/>
      <c r="C22" s="92"/>
      <c r="D22" s="92"/>
      <c r="E22" s="92"/>
      <c r="F22" s="57">
        <f>AVERAGE(C2:C10)</f>
        <v>203</v>
      </c>
    </row>
  </sheetData>
  <mergeCells count="5">
    <mergeCell ref="B12:I13"/>
    <mergeCell ref="A16:E16"/>
    <mergeCell ref="A22:E22"/>
    <mergeCell ref="A18:E18"/>
    <mergeCell ref="A20:E20"/>
  </mergeCells>
  <pageMargins left="0.7" right="0.7" top="0.75" bottom="0.75" header="0.3" footer="0.3"/>
  <ignoredErrors>
    <ignoredError sqref="F20 F18 F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F747-F19E-4033-88CF-3331DFBFFCE5}">
  <dimension ref="A1:M30"/>
  <sheetViews>
    <sheetView topLeftCell="A19" workbookViewId="0">
      <selection activeCell="G30" sqref="G30"/>
    </sheetView>
  </sheetViews>
  <sheetFormatPr defaultRowHeight="15" x14ac:dyDescent="0.25"/>
  <cols>
    <col min="3" max="3" width="13.85546875" bestFit="1" customWidth="1"/>
    <col min="7" max="7" width="12" bestFit="1" customWidth="1"/>
  </cols>
  <sheetData>
    <row r="1" spans="1:11" ht="15.75" x14ac:dyDescent="0.25">
      <c r="B1" s="94" t="s">
        <v>20</v>
      </c>
      <c r="C1" s="94"/>
      <c r="D1" s="94"/>
      <c r="E1" s="94"/>
      <c r="F1" s="94"/>
      <c r="G1" s="94"/>
      <c r="H1" s="94"/>
      <c r="I1" s="94"/>
      <c r="J1" s="94"/>
      <c r="K1" s="94"/>
    </row>
    <row r="3" spans="1:11" ht="15.75" x14ac:dyDescent="0.25">
      <c r="B3" s="95" t="s">
        <v>21</v>
      </c>
      <c r="C3" s="91"/>
      <c r="D3" s="91"/>
      <c r="E3" s="91"/>
      <c r="F3" s="91"/>
      <c r="G3" s="91"/>
      <c r="H3" s="91"/>
      <c r="I3" s="91"/>
      <c r="J3" s="91"/>
      <c r="K3" s="91"/>
    </row>
    <row r="5" spans="1:11" ht="15.75" x14ac:dyDescent="0.25">
      <c r="A5" s="29" t="s">
        <v>22</v>
      </c>
      <c r="B5" s="29" t="s">
        <v>23</v>
      </c>
      <c r="C5" s="29" t="s">
        <v>24</v>
      </c>
    </row>
    <row r="6" spans="1:11" ht="15.75" x14ac:dyDescent="0.25">
      <c r="A6" s="30" t="s">
        <v>25</v>
      </c>
      <c r="B6" s="31">
        <v>43101</v>
      </c>
      <c r="C6" s="30">
        <v>152</v>
      </c>
    </row>
    <row r="7" spans="1:11" ht="15.75" x14ac:dyDescent="0.25">
      <c r="A7" s="30" t="s">
        <v>26</v>
      </c>
      <c r="B7" s="31">
        <v>43101</v>
      </c>
      <c r="C7" s="30">
        <v>171</v>
      </c>
    </row>
    <row r="8" spans="1:11" ht="15.75" x14ac:dyDescent="0.25">
      <c r="A8" s="30" t="s">
        <v>27</v>
      </c>
      <c r="B8" s="31">
        <v>43101</v>
      </c>
      <c r="C8" s="30">
        <v>110</v>
      </c>
    </row>
    <row r="9" spans="1:11" ht="15.75" x14ac:dyDescent="0.25">
      <c r="A9" s="30" t="s">
        <v>28</v>
      </c>
      <c r="B9" s="31">
        <v>43132</v>
      </c>
      <c r="C9" s="30">
        <v>173</v>
      </c>
    </row>
    <row r="10" spans="1:11" ht="15.75" x14ac:dyDescent="0.25">
      <c r="A10" s="30" t="s">
        <v>29</v>
      </c>
      <c r="B10" s="31">
        <v>43132</v>
      </c>
      <c r="C10" s="30">
        <v>128</v>
      </c>
    </row>
    <row r="11" spans="1:11" ht="15.75" x14ac:dyDescent="0.25">
      <c r="A11" s="30" t="s">
        <v>30</v>
      </c>
      <c r="B11" s="31">
        <v>43132</v>
      </c>
      <c r="C11" s="30">
        <v>107</v>
      </c>
    </row>
    <row r="12" spans="1:11" ht="15.75" x14ac:dyDescent="0.25">
      <c r="A12" s="30" t="s">
        <v>31</v>
      </c>
      <c r="B12" s="31">
        <v>43160</v>
      </c>
      <c r="C12" s="30">
        <v>213</v>
      </c>
    </row>
    <row r="13" spans="1:11" ht="15.75" x14ac:dyDescent="0.25">
      <c r="A13" s="30" t="s">
        <v>32</v>
      </c>
      <c r="B13" s="31">
        <v>43160</v>
      </c>
      <c r="C13" s="30">
        <v>238</v>
      </c>
    </row>
    <row r="14" spans="1:11" ht="15.75" x14ac:dyDescent="0.25">
      <c r="A14" s="30" t="s">
        <v>33</v>
      </c>
      <c r="B14" s="31">
        <v>43160</v>
      </c>
      <c r="C14" s="30">
        <v>131</v>
      </c>
    </row>
    <row r="16" spans="1:11" ht="15.75" x14ac:dyDescent="0.25">
      <c r="D16" s="95" t="s">
        <v>34</v>
      </c>
      <c r="E16" s="91"/>
      <c r="F16" s="91"/>
      <c r="G16" s="91"/>
      <c r="H16" s="91"/>
      <c r="I16" s="91"/>
      <c r="J16" s="91"/>
    </row>
    <row r="18" spans="2:13" x14ac:dyDescent="0.25">
      <c r="D18" s="58">
        <v>45675</v>
      </c>
      <c r="E18" s="59"/>
      <c r="F18" s="59">
        <f>AVERAGE(C6:C8)</f>
        <v>144.33333333333334</v>
      </c>
    </row>
    <row r="19" spans="2:13" x14ac:dyDescent="0.25">
      <c r="D19" s="59"/>
      <c r="E19" s="59"/>
      <c r="F19" s="59"/>
    </row>
    <row r="20" spans="2:13" x14ac:dyDescent="0.25">
      <c r="D20" s="58">
        <v>45706</v>
      </c>
      <c r="E20" s="59"/>
      <c r="F20" s="59">
        <f>AVERAGE(C9:C11)</f>
        <v>136</v>
      </c>
    </row>
    <row r="21" spans="2:13" x14ac:dyDescent="0.25">
      <c r="D21" s="59"/>
      <c r="E21" s="59"/>
      <c r="F21" s="59"/>
    </row>
    <row r="22" spans="2:13" x14ac:dyDescent="0.25">
      <c r="D22" s="58">
        <v>45734</v>
      </c>
      <c r="E22" s="59"/>
      <c r="F22" s="59">
        <f>AVERAGE(C12:C14)</f>
        <v>194</v>
      </c>
    </row>
    <row r="25" spans="2:13" ht="15.75" x14ac:dyDescent="0.25">
      <c r="B25" s="95" t="s">
        <v>35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</row>
    <row r="28" spans="2:13" ht="15.75" x14ac:dyDescent="0.25">
      <c r="B28" s="93" t="s">
        <v>36</v>
      </c>
      <c r="C28" s="93"/>
      <c r="D28" s="93"/>
      <c r="E28" s="93"/>
      <c r="F28" s="93"/>
      <c r="G28">
        <f>SUM(C6:C14)/COUNT(C6:C14)</f>
        <v>158.11111111111111</v>
      </c>
    </row>
    <row r="29" spans="2:13" ht="15.75" x14ac:dyDescent="0.25">
      <c r="B29" s="13"/>
      <c r="C29" s="13"/>
      <c r="D29" s="13"/>
      <c r="E29" s="13"/>
      <c r="F29" s="13"/>
    </row>
    <row r="30" spans="2:13" ht="15.75" x14ac:dyDescent="0.25">
      <c r="B30" s="93" t="s">
        <v>37</v>
      </c>
      <c r="C30" s="93"/>
      <c r="D30" s="93"/>
      <c r="E30" s="93"/>
      <c r="F30" s="93"/>
      <c r="G30">
        <f>AVERAGE(C6:C14)</f>
        <v>158.11111111111111</v>
      </c>
    </row>
  </sheetData>
  <mergeCells count="6">
    <mergeCell ref="B30:F30"/>
    <mergeCell ref="B1:K1"/>
    <mergeCell ref="B3:K3"/>
    <mergeCell ref="D16:J16"/>
    <mergeCell ref="B25:M25"/>
    <mergeCell ref="B28:F28"/>
  </mergeCells>
  <pageMargins left="0.7" right="0.7" top="0.75" bottom="0.75" header="0.3" footer="0.3"/>
  <ignoredErrors>
    <ignoredError sqref="F20 F22 F1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793-70DF-40CB-8B54-F698050F39D3}">
  <dimension ref="A1:J22"/>
  <sheetViews>
    <sheetView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2.28515625" bestFit="1" customWidth="1"/>
  </cols>
  <sheetData>
    <row r="1" spans="1:10" ht="15.75" x14ac:dyDescent="0.25">
      <c r="A1" s="96" t="s">
        <v>38</v>
      </c>
      <c r="B1" s="97"/>
      <c r="C1" s="97"/>
      <c r="D1" s="97"/>
      <c r="E1" s="97"/>
      <c r="F1" s="97"/>
      <c r="G1" s="97"/>
      <c r="H1" s="97"/>
      <c r="I1" s="97"/>
      <c r="J1" s="97"/>
    </row>
    <row r="3" spans="1:10" ht="15.75" x14ac:dyDescent="0.25">
      <c r="A3" s="98" t="s">
        <v>39</v>
      </c>
      <c r="B3" s="93"/>
      <c r="C3" s="93"/>
      <c r="D3" s="93"/>
      <c r="E3" s="93"/>
      <c r="F3" s="93"/>
    </row>
    <row r="5" spans="1:10" ht="15.75" x14ac:dyDescent="0.25">
      <c r="A5" s="32" t="s">
        <v>40</v>
      </c>
      <c r="B5" s="33" t="s">
        <v>41</v>
      </c>
    </row>
    <row r="6" spans="1:10" ht="15.75" x14ac:dyDescent="0.25">
      <c r="A6" s="32" t="s">
        <v>42</v>
      </c>
      <c r="B6" s="34">
        <v>7</v>
      </c>
    </row>
    <row r="7" spans="1:10" ht="15.75" x14ac:dyDescent="0.25">
      <c r="A7" s="32" t="s">
        <v>43</v>
      </c>
      <c r="B7" s="34">
        <v>5</v>
      </c>
    </row>
    <row r="8" spans="1:10" ht="15.75" x14ac:dyDescent="0.25">
      <c r="A8" s="32" t="s">
        <v>44</v>
      </c>
      <c r="B8" s="34">
        <v>6</v>
      </c>
    </row>
    <row r="9" spans="1:10" ht="15.75" x14ac:dyDescent="0.25">
      <c r="A9" s="32" t="s">
        <v>45</v>
      </c>
      <c r="B9" s="34">
        <v>4</v>
      </c>
    </row>
    <row r="10" spans="1:10" ht="15.75" x14ac:dyDescent="0.25">
      <c r="A10" s="32" t="s">
        <v>46</v>
      </c>
      <c r="B10" s="34" t="s">
        <v>47</v>
      </c>
    </row>
    <row r="11" spans="1:10" ht="15.75" x14ac:dyDescent="0.25">
      <c r="A11" s="32" t="s">
        <v>48</v>
      </c>
      <c r="B11" s="34" t="s">
        <v>49</v>
      </c>
    </row>
    <row r="12" spans="1:10" ht="15.75" x14ac:dyDescent="0.25">
      <c r="A12" s="32" t="s">
        <v>50</v>
      </c>
      <c r="B12" s="34" t="s">
        <v>50</v>
      </c>
    </row>
    <row r="14" spans="1:10" ht="15.75" x14ac:dyDescent="0.25">
      <c r="A14" s="99" t="s">
        <v>51</v>
      </c>
      <c r="B14" s="99"/>
      <c r="C14" s="99"/>
      <c r="D14" s="99"/>
      <c r="E14" s="99"/>
      <c r="F14" s="99"/>
      <c r="G14" s="99"/>
      <c r="H14" s="99"/>
      <c r="I14" s="99"/>
      <c r="J14" s="99"/>
    </row>
    <row r="16" spans="1:10" ht="15.75" x14ac:dyDescent="0.25">
      <c r="A16" s="13" t="s">
        <v>52</v>
      </c>
      <c r="B16" s="92" t="s">
        <v>53</v>
      </c>
      <c r="C16" s="92"/>
      <c r="D16" s="92"/>
      <c r="E16" s="92"/>
      <c r="F16" s="92"/>
      <c r="G16" s="92"/>
      <c r="H16" s="92"/>
      <c r="I16" s="92"/>
    </row>
    <row r="18" spans="1:7" x14ac:dyDescent="0.25">
      <c r="A18" t="s">
        <v>54</v>
      </c>
      <c r="B18">
        <f>COUNT(B6:B12)</f>
        <v>4</v>
      </c>
    </row>
    <row r="20" spans="1:7" ht="15.75" x14ac:dyDescent="0.25">
      <c r="A20" s="13" t="s">
        <v>52</v>
      </c>
      <c r="B20" s="92" t="s">
        <v>55</v>
      </c>
      <c r="C20" s="92"/>
      <c r="D20" s="92"/>
      <c r="E20" s="92"/>
      <c r="F20" s="92"/>
      <c r="G20" s="92"/>
    </row>
    <row r="22" spans="1:7" x14ac:dyDescent="0.25">
      <c r="A22" t="s">
        <v>54</v>
      </c>
      <c r="B22">
        <f>COUNTA(A6:B12)</f>
        <v>14</v>
      </c>
    </row>
  </sheetData>
  <mergeCells count="5">
    <mergeCell ref="A1:J1"/>
    <mergeCell ref="A3:F3"/>
    <mergeCell ref="A14:J14"/>
    <mergeCell ref="B16:I16"/>
    <mergeCell ref="B20:G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DCEC-8579-410E-BEF3-D31BCF9A2881}">
  <dimension ref="A1:K30"/>
  <sheetViews>
    <sheetView topLeftCell="A19" workbookViewId="0">
      <selection activeCell="E6" sqref="E6"/>
    </sheetView>
  </sheetViews>
  <sheetFormatPr defaultRowHeight="15" x14ac:dyDescent="0.25"/>
  <cols>
    <col min="3" max="3" width="11.42578125" customWidth="1"/>
    <col min="4" max="4" width="14.28515625" customWidth="1"/>
    <col min="5" max="5" width="10.140625" bestFit="1" customWidth="1"/>
    <col min="7" max="7" width="15" customWidth="1"/>
  </cols>
  <sheetData>
    <row r="1" spans="1:11" x14ac:dyDescent="0.25">
      <c r="A1" s="100" t="s">
        <v>56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</row>
    <row r="3" spans="1:1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</row>
    <row r="4" spans="1:1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</row>
    <row r="6" spans="1:11" ht="31.5" x14ac:dyDescent="0.25">
      <c r="A6" s="35" t="s">
        <v>57</v>
      </c>
      <c r="B6" s="35" t="s">
        <v>58</v>
      </c>
      <c r="C6" s="35" t="s">
        <v>59</v>
      </c>
    </row>
    <row r="7" spans="1:11" ht="47.25" x14ac:dyDescent="0.25">
      <c r="A7" s="36">
        <v>101</v>
      </c>
      <c r="B7" s="36" t="s">
        <v>60</v>
      </c>
      <c r="C7" s="37">
        <v>78022</v>
      </c>
    </row>
    <row r="8" spans="1:11" ht="47.25" x14ac:dyDescent="0.25">
      <c r="A8" s="36">
        <v>102</v>
      </c>
      <c r="B8" s="36" t="s">
        <v>61</v>
      </c>
      <c r="C8" s="37">
        <v>99819</v>
      </c>
    </row>
    <row r="9" spans="1:11" ht="31.5" x14ac:dyDescent="0.25">
      <c r="A9" s="36">
        <v>103</v>
      </c>
      <c r="B9" s="36" t="s">
        <v>62</v>
      </c>
      <c r="C9" s="36" t="s">
        <v>63</v>
      </c>
    </row>
    <row r="10" spans="1:11" ht="31.5" x14ac:dyDescent="0.25">
      <c r="A10" s="36">
        <v>104</v>
      </c>
      <c r="B10" s="36" t="s">
        <v>64</v>
      </c>
      <c r="C10" s="37">
        <v>27522</v>
      </c>
    </row>
    <row r="11" spans="1:11" ht="47.25" x14ac:dyDescent="0.25">
      <c r="A11" s="36">
        <v>105</v>
      </c>
      <c r="B11" s="36" t="s">
        <v>65</v>
      </c>
      <c r="C11" s="36">
        <v>0</v>
      </c>
    </row>
    <row r="12" spans="1:11" ht="31.5" x14ac:dyDescent="0.25">
      <c r="A12" s="36">
        <v>106</v>
      </c>
      <c r="B12" s="36" t="s">
        <v>66</v>
      </c>
      <c r="C12" s="36"/>
    </row>
    <row r="13" spans="1:11" ht="47.25" x14ac:dyDescent="0.25">
      <c r="A13" s="36">
        <v>107</v>
      </c>
      <c r="B13" s="36" t="s">
        <v>67</v>
      </c>
      <c r="C13" s="36">
        <v>0</v>
      </c>
    </row>
    <row r="14" spans="1:11" ht="31.5" x14ac:dyDescent="0.25">
      <c r="A14" s="36">
        <v>108</v>
      </c>
      <c r="B14" s="36" t="s">
        <v>68</v>
      </c>
      <c r="C14" s="37">
        <v>88041</v>
      </c>
    </row>
    <row r="15" spans="1:11" ht="47.25" x14ac:dyDescent="0.25">
      <c r="A15" s="36">
        <v>109</v>
      </c>
      <c r="B15" s="36" t="s">
        <v>69</v>
      </c>
      <c r="C15" s="37">
        <v>81831</v>
      </c>
    </row>
    <row r="16" spans="1:11" ht="31.5" x14ac:dyDescent="0.25">
      <c r="A16" s="36">
        <v>110</v>
      </c>
      <c r="B16" s="36" t="s">
        <v>70</v>
      </c>
      <c r="C16" s="36" t="s">
        <v>63</v>
      </c>
    </row>
    <row r="17" spans="1:7" ht="47.25" x14ac:dyDescent="0.25">
      <c r="A17" s="36">
        <v>111</v>
      </c>
      <c r="B17" s="36" t="s">
        <v>71</v>
      </c>
      <c r="C17" s="38"/>
    </row>
    <row r="18" spans="1:7" ht="63" x14ac:dyDescent="0.25">
      <c r="A18" s="36">
        <v>112</v>
      </c>
      <c r="B18" s="36" t="s">
        <v>72</v>
      </c>
      <c r="C18" s="37">
        <v>26624</v>
      </c>
    </row>
    <row r="19" spans="1:7" ht="47.25" x14ac:dyDescent="0.25">
      <c r="A19" s="36">
        <v>113</v>
      </c>
      <c r="B19" s="36" t="s">
        <v>73</v>
      </c>
      <c r="C19" s="37">
        <v>92885</v>
      </c>
    </row>
    <row r="20" spans="1:7" ht="63" x14ac:dyDescent="0.25">
      <c r="A20" s="36">
        <v>114</v>
      </c>
      <c r="B20" s="36" t="s">
        <v>74</v>
      </c>
      <c r="C20" s="36">
        <v>0</v>
      </c>
    </row>
    <row r="22" spans="1:7" ht="15.75" x14ac:dyDescent="0.25">
      <c r="A22" s="94" t="s">
        <v>75</v>
      </c>
      <c r="B22" s="94"/>
      <c r="C22" s="94"/>
      <c r="D22" s="94"/>
    </row>
    <row r="24" spans="1:7" ht="15.75" x14ac:dyDescent="0.25">
      <c r="A24" s="8" t="s">
        <v>76</v>
      </c>
      <c r="B24" s="94" t="s">
        <v>77</v>
      </c>
      <c r="C24" s="94"/>
      <c r="D24" s="94"/>
      <c r="E24" s="94"/>
      <c r="F24" s="94"/>
      <c r="G24" s="94"/>
    </row>
    <row r="25" spans="1:7" ht="15.75" x14ac:dyDescent="0.25">
      <c r="A25" s="8"/>
      <c r="B25" s="8"/>
      <c r="C25" s="8"/>
      <c r="D25" s="8"/>
      <c r="E25" s="8"/>
      <c r="F25" s="8"/>
      <c r="G25" s="8"/>
    </row>
    <row r="26" spans="1:7" ht="15.75" x14ac:dyDescent="0.25">
      <c r="A26" s="8" t="s">
        <v>54</v>
      </c>
      <c r="B26" s="8">
        <f>COUNT(C7:C20)</f>
        <v>10</v>
      </c>
      <c r="C26" s="8"/>
      <c r="D26" s="8"/>
      <c r="E26" s="8"/>
      <c r="F26" s="8"/>
      <c r="G26" s="8"/>
    </row>
    <row r="27" spans="1:7" ht="15.75" x14ac:dyDescent="0.25">
      <c r="A27" s="8"/>
      <c r="B27" s="8"/>
      <c r="C27" s="8"/>
      <c r="D27" s="8"/>
      <c r="E27" s="8"/>
      <c r="F27" s="8"/>
      <c r="G27" s="8"/>
    </row>
    <row r="28" spans="1:7" ht="15.75" x14ac:dyDescent="0.25">
      <c r="A28" s="8" t="s">
        <v>76</v>
      </c>
      <c r="B28" s="94" t="s">
        <v>78</v>
      </c>
      <c r="C28" s="94"/>
      <c r="D28" s="94"/>
      <c r="E28" s="94"/>
      <c r="F28" s="94"/>
      <c r="G28" s="94"/>
    </row>
    <row r="29" spans="1:7" ht="15.75" x14ac:dyDescent="0.25">
      <c r="A29" s="8"/>
      <c r="B29" s="8"/>
      <c r="C29" s="8"/>
      <c r="D29" s="8"/>
      <c r="E29" s="8"/>
      <c r="F29" s="8"/>
      <c r="G29" s="8"/>
    </row>
    <row r="30" spans="1:7" ht="15.75" x14ac:dyDescent="0.25">
      <c r="A30" s="8" t="s">
        <v>54</v>
      </c>
      <c r="B30" s="8">
        <f>COUNTA(C7:C20)</f>
        <v>12</v>
      </c>
      <c r="C30" s="8"/>
      <c r="D30" s="8"/>
      <c r="E30" s="8"/>
      <c r="F30" s="8"/>
      <c r="G30" s="8"/>
    </row>
  </sheetData>
  <mergeCells count="4">
    <mergeCell ref="A1:K4"/>
    <mergeCell ref="A22:D22"/>
    <mergeCell ref="B24:G24"/>
    <mergeCell ref="B28:G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4E82-1292-44BA-B78A-BDC87A683331}">
  <dimension ref="A1:K30"/>
  <sheetViews>
    <sheetView topLeftCell="A20" workbookViewId="0">
      <selection activeCell="N6" sqref="N6"/>
    </sheetView>
  </sheetViews>
  <sheetFormatPr defaultRowHeight="15" x14ac:dyDescent="0.25"/>
  <cols>
    <col min="3" max="3" width="10.140625" bestFit="1" customWidth="1"/>
  </cols>
  <sheetData>
    <row r="1" spans="1:11" x14ac:dyDescent="0.25">
      <c r="A1" s="100" t="s">
        <v>56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</row>
    <row r="3" spans="1:1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</row>
    <row r="4" spans="1:1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</row>
    <row r="6" spans="1:11" ht="31.5" x14ac:dyDescent="0.25">
      <c r="A6" s="35" t="s">
        <v>57</v>
      </c>
      <c r="B6" s="35" t="s">
        <v>58</v>
      </c>
      <c r="C6" s="35" t="s">
        <v>59</v>
      </c>
    </row>
    <row r="7" spans="1:11" ht="47.25" x14ac:dyDescent="0.25">
      <c r="A7" s="36">
        <v>101</v>
      </c>
      <c r="B7" s="36" t="s">
        <v>60</v>
      </c>
      <c r="C7" s="37">
        <v>78022</v>
      </c>
    </row>
    <row r="8" spans="1:11" ht="47.25" x14ac:dyDescent="0.25">
      <c r="A8" s="36">
        <v>102</v>
      </c>
      <c r="B8" s="36" t="s">
        <v>61</v>
      </c>
      <c r="C8" s="37">
        <v>99819</v>
      </c>
    </row>
    <row r="9" spans="1:11" ht="31.5" x14ac:dyDescent="0.25">
      <c r="A9" s="36">
        <v>103</v>
      </c>
      <c r="B9" s="36" t="s">
        <v>62</v>
      </c>
      <c r="C9" s="36" t="s">
        <v>63</v>
      </c>
    </row>
    <row r="10" spans="1:11" ht="31.5" x14ac:dyDescent="0.25">
      <c r="A10" s="36">
        <v>104</v>
      </c>
      <c r="B10" s="36" t="s">
        <v>64</v>
      </c>
      <c r="C10" s="37">
        <v>27522</v>
      </c>
    </row>
    <row r="11" spans="1:11" ht="47.25" x14ac:dyDescent="0.25">
      <c r="A11" s="36">
        <v>105</v>
      </c>
      <c r="B11" s="36" t="s">
        <v>65</v>
      </c>
      <c r="C11" s="36">
        <v>0</v>
      </c>
    </row>
    <row r="12" spans="1:11" ht="31.5" x14ac:dyDescent="0.25">
      <c r="A12" s="36">
        <v>106</v>
      </c>
      <c r="B12" s="36" t="s">
        <v>66</v>
      </c>
      <c r="C12" s="36"/>
    </row>
    <row r="13" spans="1:11" ht="47.25" x14ac:dyDescent="0.25">
      <c r="A13" s="36">
        <v>107</v>
      </c>
      <c r="B13" s="36" t="s">
        <v>67</v>
      </c>
      <c r="C13" s="36">
        <v>0</v>
      </c>
    </row>
    <row r="14" spans="1:11" ht="31.5" x14ac:dyDescent="0.25">
      <c r="A14" s="36">
        <v>108</v>
      </c>
      <c r="B14" s="36" t="s">
        <v>68</v>
      </c>
      <c r="C14" s="37">
        <v>88041</v>
      </c>
    </row>
    <row r="15" spans="1:11" ht="47.25" x14ac:dyDescent="0.25">
      <c r="A15" s="36">
        <v>109</v>
      </c>
      <c r="B15" s="36" t="s">
        <v>69</v>
      </c>
      <c r="C15" s="37">
        <v>81831</v>
      </c>
    </row>
    <row r="16" spans="1:11" ht="31.5" x14ac:dyDescent="0.25">
      <c r="A16" s="36">
        <v>110</v>
      </c>
      <c r="B16" s="36" t="s">
        <v>70</v>
      </c>
      <c r="C16" s="36" t="s">
        <v>63</v>
      </c>
    </row>
    <row r="17" spans="1:7" ht="47.25" x14ac:dyDescent="0.25">
      <c r="A17" s="36">
        <v>111</v>
      </c>
      <c r="B17" s="36" t="s">
        <v>71</v>
      </c>
      <c r="C17" s="38"/>
    </row>
    <row r="18" spans="1:7" ht="63" x14ac:dyDescent="0.25">
      <c r="A18" s="36">
        <v>112</v>
      </c>
      <c r="B18" s="36" t="s">
        <v>72</v>
      </c>
      <c r="C18" s="37">
        <v>26624</v>
      </c>
    </row>
    <row r="19" spans="1:7" ht="47.25" x14ac:dyDescent="0.25">
      <c r="A19" s="36">
        <v>113</v>
      </c>
      <c r="B19" s="36" t="s">
        <v>73</v>
      </c>
      <c r="C19" s="37">
        <v>92885</v>
      </c>
    </row>
    <row r="20" spans="1:7" ht="63" x14ac:dyDescent="0.25">
      <c r="A20" s="36">
        <v>114</v>
      </c>
      <c r="B20" s="36" t="s">
        <v>74</v>
      </c>
      <c r="C20" s="36">
        <v>0</v>
      </c>
    </row>
    <row r="22" spans="1:7" ht="15.75" x14ac:dyDescent="0.25">
      <c r="A22" s="94" t="s">
        <v>75</v>
      </c>
      <c r="B22" s="94"/>
      <c r="C22" s="94"/>
      <c r="D22" s="94"/>
    </row>
    <row r="24" spans="1:7" ht="15.75" x14ac:dyDescent="0.25">
      <c r="A24" s="8" t="s">
        <v>76</v>
      </c>
      <c r="B24" s="94" t="s">
        <v>77</v>
      </c>
      <c r="C24" s="94"/>
      <c r="D24" s="94"/>
      <c r="E24" s="94"/>
      <c r="F24" s="94"/>
      <c r="G24" s="94"/>
    </row>
    <row r="25" spans="1:7" ht="15.75" x14ac:dyDescent="0.25">
      <c r="A25" s="8"/>
      <c r="B25" s="8"/>
      <c r="C25" s="8"/>
      <c r="D25" s="8"/>
      <c r="E25" s="8"/>
      <c r="F25" s="8"/>
      <c r="G25" s="8"/>
    </row>
    <row r="26" spans="1:7" ht="15.75" x14ac:dyDescent="0.25">
      <c r="A26" s="8" t="s">
        <v>54</v>
      </c>
      <c r="B26" s="8">
        <f>COUNT(C7:C20)</f>
        <v>10</v>
      </c>
      <c r="C26" s="8"/>
      <c r="D26" s="8"/>
      <c r="E26" s="8"/>
      <c r="F26" s="8"/>
      <c r="G26" s="8"/>
    </row>
    <row r="27" spans="1:7" ht="15.75" x14ac:dyDescent="0.25">
      <c r="A27" s="8"/>
      <c r="B27" s="8"/>
      <c r="C27" s="8"/>
      <c r="D27" s="8"/>
      <c r="E27" s="8"/>
      <c r="F27" s="8"/>
      <c r="G27" s="8"/>
    </row>
    <row r="28" spans="1:7" ht="15.75" x14ac:dyDescent="0.25">
      <c r="A28" s="8" t="s">
        <v>76</v>
      </c>
      <c r="B28" s="94" t="s">
        <v>78</v>
      </c>
      <c r="C28" s="94"/>
      <c r="D28" s="94"/>
      <c r="E28" s="94"/>
      <c r="F28" s="94"/>
      <c r="G28" s="94"/>
    </row>
    <row r="29" spans="1:7" ht="15.75" x14ac:dyDescent="0.25">
      <c r="A29" s="8"/>
      <c r="B29" s="8"/>
      <c r="C29" s="8"/>
      <c r="D29" s="8"/>
      <c r="E29" s="8"/>
      <c r="F29" s="8"/>
      <c r="G29" s="8"/>
    </row>
    <row r="30" spans="1:7" ht="15.75" x14ac:dyDescent="0.25">
      <c r="A30" s="8" t="s">
        <v>54</v>
      </c>
      <c r="B30" s="8">
        <f>COUNTA(C7:C20)</f>
        <v>12</v>
      </c>
      <c r="C30" s="8"/>
      <c r="D30" s="8"/>
      <c r="E30" s="8"/>
      <c r="F30" s="8"/>
      <c r="G30" s="8"/>
    </row>
  </sheetData>
  <mergeCells count="4">
    <mergeCell ref="A1:K4"/>
    <mergeCell ref="A22:D22"/>
    <mergeCell ref="B24:G24"/>
    <mergeCell ref="B28:G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137E-5E5A-4FFF-8E6E-3ECD9CF43C4C}">
  <dimension ref="A1:I32"/>
  <sheetViews>
    <sheetView topLeftCell="A21" workbookViewId="0">
      <selection activeCell="B32" sqref="B32"/>
    </sheetView>
  </sheetViews>
  <sheetFormatPr defaultRowHeight="15" x14ac:dyDescent="0.25"/>
  <cols>
    <col min="1" max="1" width="11.7109375" customWidth="1"/>
  </cols>
  <sheetData>
    <row r="1" spans="1:8" x14ac:dyDescent="0.25">
      <c r="A1" s="100" t="s">
        <v>79</v>
      </c>
      <c r="B1" s="101"/>
      <c r="C1" s="101"/>
      <c r="D1" s="101"/>
      <c r="E1" s="101"/>
      <c r="F1" s="101"/>
      <c r="G1" s="101"/>
      <c r="H1" s="101"/>
    </row>
    <row r="2" spans="1:8" x14ac:dyDescent="0.25">
      <c r="A2" s="101"/>
      <c r="B2" s="101"/>
      <c r="C2" s="101"/>
      <c r="D2" s="101"/>
      <c r="E2" s="101"/>
      <c r="F2" s="101"/>
      <c r="G2" s="101"/>
      <c r="H2" s="101"/>
    </row>
    <row r="3" spans="1:8" ht="15.75" thickBot="1" x14ac:dyDescent="0.3"/>
    <row r="4" spans="1:8" ht="15.75" x14ac:dyDescent="0.25">
      <c r="A4" s="39"/>
    </row>
    <row r="5" spans="1:8" ht="15.75" x14ac:dyDescent="0.25">
      <c r="A5" s="40" t="s">
        <v>80</v>
      </c>
    </row>
    <row r="6" spans="1:8" ht="15.75" x14ac:dyDescent="0.25">
      <c r="A6" s="40">
        <v>4</v>
      </c>
    </row>
    <row r="7" spans="1:8" ht="15.75" x14ac:dyDescent="0.25">
      <c r="A7" s="40"/>
    </row>
    <row r="8" spans="1:8" ht="15.75" x14ac:dyDescent="0.25">
      <c r="A8" s="40">
        <v>3</v>
      </c>
    </row>
    <row r="9" spans="1:8" ht="15.75" x14ac:dyDescent="0.25">
      <c r="A9" s="40"/>
    </row>
    <row r="10" spans="1:8" ht="15.75" x14ac:dyDescent="0.25">
      <c r="A10" s="40" t="s">
        <v>81</v>
      </c>
    </row>
    <row r="11" spans="1:8" ht="15.75" x14ac:dyDescent="0.25">
      <c r="A11" s="40"/>
    </row>
    <row r="12" spans="1:8" ht="15.75" x14ac:dyDescent="0.25">
      <c r="A12" s="40" t="e">
        <v>#DIV/0!</v>
      </c>
    </row>
    <row r="13" spans="1:8" ht="15.75" x14ac:dyDescent="0.25">
      <c r="A13" s="40" t="s">
        <v>82</v>
      </c>
    </row>
    <row r="14" spans="1:8" ht="16.5" thickBot="1" x14ac:dyDescent="0.3">
      <c r="A14" s="41" t="s">
        <v>83</v>
      </c>
    </row>
    <row r="16" spans="1:8" ht="15.75" x14ac:dyDescent="0.25">
      <c r="A16" s="94" t="s">
        <v>84</v>
      </c>
      <c r="B16" s="94"/>
      <c r="C16" s="94"/>
      <c r="D16" s="94"/>
      <c r="E16" s="94"/>
      <c r="F16" s="94"/>
    </row>
    <row r="18" spans="1:9" ht="15.75" x14ac:dyDescent="0.25">
      <c r="A18">
        <v>1</v>
      </c>
      <c r="B18" s="95" t="s">
        <v>85</v>
      </c>
      <c r="C18" s="95"/>
      <c r="D18" s="95"/>
      <c r="E18" s="95"/>
      <c r="F18" s="95"/>
      <c r="G18" s="95"/>
      <c r="H18" s="95"/>
      <c r="I18" s="95"/>
    </row>
    <row r="20" spans="1:9" x14ac:dyDescent="0.25">
      <c r="A20" s="59" t="s">
        <v>54</v>
      </c>
      <c r="B20" s="57">
        <f>COUNT(A4:A14)</f>
        <v>2</v>
      </c>
    </row>
    <row r="22" spans="1:9" ht="15.75" x14ac:dyDescent="0.25">
      <c r="A22">
        <v>2</v>
      </c>
      <c r="B22" s="94" t="s">
        <v>86</v>
      </c>
      <c r="C22" s="94"/>
      <c r="D22" s="94"/>
      <c r="E22" s="94"/>
      <c r="F22" s="94"/>
    </row>
    <row r="24" spans="1:9" x14ac:dyDescent="0.25">
      <c r="A24" s="59" t="s">
        <v>54</v>
      </c>
      <c r="B24" s="57">
        <f>COUNTBLANK(A4:A14)</f>
        <v>4</v>
      </c>
    </row>
    <row r="26" spans="1:9" ht="15.75" x14ac:dyDescent="0.25">
      <c r="A26">
        <v>3</v>
      </c>
      <c r="B26" s="94" t="s">
        <v>87</v>
      </c>
      <c r="C26" s="94"/>
      <c r="D26" s="94"/>
      <c r="E26" s="94"/>
      <c r="F26" s="94"/>
    </row>
    <row r="28" spans="1:9" x14ac:dyDescent="0.25">
      <c r="A28" s="59" t="s">
        <v>54</v>
      </c>
      <c r="B28" s="57">
        <f>COUNTA(A4:A14)</f>
        <v>7</v>
      </c>
    </row>
    <row r="30" spans="1:9" ht="15.75" x14ac:dyDescent="0.25">
      <c r="A30">
        <v>4</v>
      </c>
      <c r="B30" s="94" t="s">
        <v>88</v>
      </c>
      <c r="C30" s="94"/>
      <c r="D30" s="94"/>
      <c r="E30" s="94"/>
      <c r="F30" s="94"/>
    </row>
    <row r="32" spans="1:9" x14ac:dyDescent="0.25">
      <c r="A32" s="59" t="s">
        <v>54</v>
      </c>
      <c r="B32" s="57">
        <f>COUNTA(A4:A14)</f>
        <v>7</v>
      </c>
    </row>
  </sheetData>
  <mergeCells count="6">
    <mergeCell ref="B30:F30"/>
    <mergeCell ref="A1:H2"/>
    <mergeCell ref="A16:F16"/>
    <mergeCell ref="B18:I18"/>
    <mergeCell ref="B22:F22"/>
    <mergeCell ref="B26:F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B580-69C2-4C15-BFC0-A24958ED1222}">
  <dimension ref="A1:K24"/>
  <sheetViews>
    <sheetView workbookViewId="0">
      <selection activeCell="E20" sqref="E20"/>
    </sheetView>
  </sheetViews>
  <sheetFormatPr defaultRowHeight="15" x14ac:dyDescent="0.25"/>
  <cols>
    <col min="1" max="1" width="13.140625" customWidth="1"/>
    <col min="2" max="2" width="10.42578125" customWidth="1"/>
    <col min="3" max="3" width="13.140625" customWidth="1"/>
    <col min="4" max="4" width="12.42578125" bestFit="1" customWidth="1"/>
  </cols>
  <sheetData>
    <row r="1" spans="1:11" x14ac:dyDescent="0.25">
      <c r="A1" s="94" t="s">
        <v>89</v>
      </c>
      <c r="B1" s="94"/>
      <c r="C1" s="94"/>
      <c r="D1" s="94"/>
      <c r="E1" s="94"/>
      <c r="F1" s="94"/>
      <c r="G1" s="94"/>
    </row>
    <row r="2" spans="1:11" x14ac:dyDescent="0.25">
      <c r="A2" s="94"/>
      <c r="B2" s="94"/>
      <c r="C2" s="94"/>
      <c r="D2" s="94"/>
      <c r="E2" s="94"/>
      <c r="F2" s="94"/>
      <c r="G2" s="94"/>
    </row>
    <row r="4" spans="1:11" x14ac:dyDescent="0.25">
      <c r="A4" t="s">
        <v>90</v>
      </c>
    </row>
    <row r="6" spans="1:11" ht="15.75" x14ac:dyDescent="0.25">
      <c r="A6" s="42" t="s">
        <v>91</v>
      </c>
      <c r="B6" s="42">
        <v>101</v>
      </c>
      <c r="C6" s="42">
        <v>102</v>
      </c>
      <c r="D6" s="42">
        <v>103</v>
      </c>
      <c r="E6" s="42">
        <v>104</v>
      </c>
      <c r="F6" s="42">
        <v>105</v>
      </c>
      <c r="G6" s="42">
        <v>106</v>
      </c>
      <c r="H6" s="42">
        <v>107</v>
      </c>
      <c r="I6" s="42">
        <v>108</v>
      </c>
      <c r="J6" s="42">
        <v>109</v>
      </c>
      <c r="K6" s="42">
        <v>110</v>
      </c>
    </row>
    <row r="7" spans="1:11" ht="15.75" x14ac:dyDescent="0.25">
      <c r="A7" s="42" t="s">
        <v>92</v>
      </c>
      <c r="B7" s="43" t="s">
        <v>93</v>
      </c>
      <c r="C7" s="43" t="s">
        <v>94</v>
      </c>
      <c r="D7" s="43" t="s">
        <v>95</v>
      </c>
      <c r="E7" s="43" t="s">
        <v>96</v>
      </c>
      <c r="F7" s="43" t="s">
        <v>97</v>
      </c>
      <c r="G7" s="43" t="s">
        <v>98</v>
      </c>
      <c r="H7" s="43" t="s">
        <v>99</v>
      </c>
      <c r="I7" s="43" t="s">
        <v>100</v>
      </c>
      <c r="J7" s="43" t="s">
        <v>101</v>
      </c>
      <c r="K7" s="43" t="s">
        <v>102</v>
      </c>
    </row>
    <row r="8" spans="1:11" ht="15.75" x14ac:dyDescent="0.25">
      <c r="A8" s="42" t="s">
        <v>103</v>
      </c>
      <c r="B8" s="43" t="s">
        <v>104</v>
      </c>
      <c r="C8" s="43" t="s">
        <v>105</v>
      </c>
      <c r="D8" s="43" t="s">
        <v>106</v>
      </c>
      <c r="E8" s="43" t="s">
        <v>107</v>
      </c>
      <c r="F8" s="43" t="s">
        <v>104</v>
      </c>
      <c r="G8" s="43" t="s">
        <v>105</v>
      </c>
      <c r="H8" s="43" t="s">
        <v>106</v>
      </c>
      <c r="I8" s="43" t="s">
        <v>107</v>
      </c>
      <c r="J8" s="43" t="s">
        <v>104</v>
      </c>
      <c r="K8" s="43" t="s">
        <v>105</v>
      </c>
    </row>
    <row r="9" spans="1:11" ht="15.75" x14ac:dyDescent="0.25">
      <c r="A9" s="42" t="s">
        <v>108</v>
      </c>
      <c r="B9" s="43">
        <v>50000</v>
      </c>
      <c r="C9" s="43">
        <v>55000</v>
      </c>
      <c r="D9" s="43">
        <v>60000</v>
      </c>
      <c r="E9" s="43">
        <v>65000</v>
      </c>
      <c r="F9" s="43">
        <v>70000</v>
      </c>
      <c r="G9" s="43">
        <v>75000</v>
      </c>
      <c r="H9" s="43">
        <v>80000</v>
      </c>
      <c r="I9" s="43">
        <v>85000</v>
      </c>
      <c r="J9" s="43">
        <v>90000</v>
      </c>
      <c r="K9" s="43">
        <v>95000</v>
      </c>
    </row>
    <row r="10" spans="1:11" ht="15.75" x14ac:dyDescent="0.25">
      <c r="A10" s="42" t="s">
        <v>109</v>
      </c>
      <c r="B10" s="43">
        <v>2000</v>
      </c>
      <c r="C10" s="43">
        <v>2500</v>
      </c>
      <c r="D10" s="43">
        <v>3000</v>
      </c>
      <c r="E10" s="43">
        <v>3500</v>
      </c>
      <c r="F10" s="43">
        <v>4000</v>
      </c>
      <c r="G10" s="43">
        <v>4500</v>
      </c>
      <c r="H10" s="43">
        <v>5000</v>
      </c>
      <c r="I10" s="43">
        <v>5500</v>
      </c>
      <c r="J10" s="43">
        <v>6000</v>
      </c>
      <c r="K10" s="43">
        <v>6500</v>
      </c>
    </row>
    <row r="11" spans="1:11" ht="15.75" x14ac:dyDescent="0.25">
      <c r="A11" s="42" t="s">
        <v>110</v>
      </c>
      <c r="B11" s="43">
        <v>52000</v>
      </c>
      <c r="C11" s="43">
        <v>57500</v>
      </c>
      <c r="D11" s="43">
        <v>63000</v>
      </c>
      <c r="E11" s="43">
        <v>685000</v>
      </c>
      <c r="F11" s="43">
        <v>74000</v>
      </c>
      <c r="G11" s="43">
        <v>79500</v>
      </c>
      <c r="H11" s="43">
        <v>85000</v>
      </c>
      <c r="I11" s="43">
        <v>90500</v>
      </c>
      <c r="J11" s="43">
        <v>96000</v>
      </c>
      <c r="K11" s="43">
        <v>101500</v>
      </c>
    </row>
    <row r="14" spans="1:11" ht="15.75" x14ac:dyDescent="0.25">
      <c r="A14">
        <v>1</v>
      </c>
      <c r="B14" s="94" t="s">
        <v>111</v>
      </c>
      <c r="C14" s="94"/>
      <c r="D14" s="94"/>
      <c r="E14" s="94"/>
      <c r="F14" s="94"/>
    </row>
    <row r="16" spans="1:11" ht="15.75" x14ac:dyDescent="0.25">
      <c r="A16" s="94" t="s">
        <v>112</v>
      </c>
      <c r="B16" s="94"/>
      <c r="C16" s="59"/>
      <c r="D16" s="59" t="str">
        <f>HLOOKUP(102,A6:K11,2,FALSE)</f>
        <v>Jane Smith</v>
      </c>
    </row>
    <row r="18" spans="1:6" ht="15.75" x14ac:dyDescent="0.25">
      <c r="A18">
        <v>2</v>
      </c>
      <c r="B18" s="94" t="s">
        <v>113</v>
      </c>
      <c r="C18" s="94"/>
      <c r="D18" s="94"/>
      <c r="E18" s="94"/>
      <c r="F18" s="94"/>
    </row>
    <row r="20" spans="1:6" ht="15.75" x14ac:dyDescent="0.25">
      <c r="A20" s="94" t="s">
        <v>112</v>
      </c>
      <c r="B20" s="94"/>
      <c r="C20" s="59"/>
      <c r="D20" s="59">
        <f>HLOOKUP(105,A6:K11,4,FALSE)</f>
        <v>70000</v>
      </c>
    </row>
    <row r="22" spans="1:6" ht="15.75" x14ac:dyDescent="0.25">
      <c r="A22">
        <v>3</v>
      </c>
      <c r="B22" s="94" t="s">
        <v>114</v>
      </c>
      <c r="C22" s="101"/>
      <c r="D22" s="101"/>
      <c r="E22" s="101"/>
      <c r="F22" s="101"/>
    </row>
    <row r="24" spans="1:6" ht="15.75" x14ac:dyDescent="0.25">
      <c r="A24" s="94" t="s">
        <v>112</v>
      </c>
      <c r="B24" s="94"/>
      <c r="C24" s="59"/>
      <c r="D24" s="59">
        <f>HLOOKUP(107,A6:K11,6,FALSE)</f>
        <v>85000</v>
      </c>
    </row>
  </sheetData>
  <mergeCells count="7">
    <mergeCell ref="A24:B24"/>
    <mergeCell ref="A1:G2"/>
    <mergeCell ref="B14:F14"/>
    <mergeCell ref="A16:B16"/>
    <mergeCell ref="B18:F18"/>
    <mergeCell ref="A20:B20"/>
    <mergeCell ref="B22:F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17B2-FCB9-4739-8FFB-BAC5BD8D1FFB}">
  <dimension ref="A1:N12"/>
  <sheetViews>
    <sheetView workbookViewId="0">
      <selection activeCell="C12" sqref="C12"/>
    </sheetView>
  </sheetViews>
  <sheetFormatPr defaultRowHeight="15" x14ac:dyDescent="0.25"/>
  <sheetData>
    <row r="1" spans="1:14" x14ac:dyDescent="0.25">
      <c r="A1" s="100" t="s">
        <v>115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</row>
    <row r="4" spans="1:14" ht="15.75" x14ac:dyDescent="0.25">
      <c r="A4" s="101" t="s">
        <v>116</v>
      </c>
      <c r="B4" s="101"/>
      <c r="C4" s="101"/>
      <c r="D4" s="101"/>
    </row>
    <row r="5" spans="1:14" ht="15.75" x14ac:dyDescent="0.25">
      <c r="A5" s="13"/>
      <c r="B5" s="13"/>
      <c r="C5" s="13"/>
      <c r="D5" s="13"/>
    </row>
    <row r="6" spans="1:14" ht="15.75" x14ac:dyDescent="0.25">
      <c r="A6" s="101" t="s">
        <v>117</v>
      </c>
      <c r="B6" s="101"/>
      <c r="C6" s="101"/>
      <c r="D6" s="101"/>
    </row>
    <row r="8" spans="1:14" ht="15.75" x14ac:dyDescent="0.25">
      <c r="A8" s="44" t="s">
        <v>1</v>
      </c>
      <c r="B8" s="60" t="s">
        <v>118</v>
      </c>
      <c r="C8" s="61" t="s">
        <v>123</v>
      </c>
    </row>
    <row r="9" spans="1:14" ht="15.75" x14ac:dyDescent="0.25">
      <c r="A9" s="44" t="s">
        <v>119</v>
      </c>
      <c r="B9" s="60">
        <v>98</v>
      </c>
      <c r="C9" s="62" t="str">
        <f>IF(B9&gt;=60,"pass","fail")</f>
        <v>pass</v>
      </c>
    </row>
    <row r="10" spans="1:14" ht="15.75" x14ac:dyDescent="0.25">
      <c r="A10" s="44" t="s">
        <v>120</v>
      </c>
      <c r="B10" s="60">
        <v>55</v>
      </c>
      <c r="C10" s="62" t="str">
        <f t="shared" ref="C10:C12" si="0">IF(B10&gt;=60,"pass","fail")</f>
        <v>fail</v>
      </c>
    </row>
    <row r="11" spans="1:14" ht="15.75" x14ac:dyDescent="0.25">
      <c r="A11" s="44" t="s">
        <v>121</v>
      </c>
      <c r="B11" s="60">
        <v>15</v>
      </c>
      <c r="C11" s="62" t="str">
        <f t="shared" si="0"/>
        <v>fail</v>
      </c>
    </row>
    <row r="12" spans="1:14" ht="15.75" x14ac:dyDescent="0.25">
      <c r="A12" s="44" t="s">
        <v>122</v>
      </c>
      <c r="B12" s="60">
        <v>60</v>
      </c>
      <c r="C12" s="62" t="str">
        <f t="shared" si="0"/>
        <v>pass</v>
      </c>
    </row>
  </sheetData>
  <mergeCells count="3">
    <mergeCell ref="A1:N2"/>
    <mergeCell ref="A4:D4"/>
    <mergeCell ref="A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52C6-20A4-45A9-9418-749AA8694F61}">
  <dimension ref="A1:K10"/>
  <sheetViews>
    <sheetView workbookViewId="0">
      <selection activeCell="D7" sqref="D7"/>
    </sheetView>
  </sheetViews>
  <sheetFormatPr defaultRowHeight="15" x14ac:dyDescent="0.25"/>
  <cols>
    <col min="1" max="1" width="14.42578125" bestFit="1" customWidth="1"/>
    <col min="4" max="4" width="12.85546875" bestFit="1" customWidth="1"/>
  </cols>
  <sheetData>
    <row r="1" spans="1:11" x14ac:dyDescent="0.25">
      <c r="A1" s="96" t="s">
        <v>124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 x14ac:dyDescent="0.2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</row>
    <row r="5" spans="1:11" x14ac:dyDescent="0.25">
      <c r="B5" t="s">
        <v>4</v>
      </c>
      <c r="C5" t="s">
        <v>5</v>
      </c>
    </row>
    <row r="6" spans="1:11" ht="15.75" x14ac:dyDescent="0.25">
      <c r="A6" s="45"/>
      <c r="B6" s="45" t="s">
        <v>125</v>
      </c>
      <c r="C6" s="45" t="s">
        <v>126</v>
      </c>
      <c r="D6" s="45" t="s">
        <v>136</v>
      </c>
    </row>
    <row r="7" spans="1:11" ht="15.75" x14ac:dyDescent="0.25">
      <c r="A7" s="9" t="s">
        <v>127</v>
      </c>
      <c r="B7" s="9" t="s">
        <v>128</v>
      </c>
      <c r="C7" s="9" t="s">
        <v>128</v>
      </c>
      <c r="D7" s="62" t="str">
        <f>IF(B7=C7,"match","no match")</f>
        <v>match</v>
      </c>
    </row>
    <row r="8" spans="1:11" ht="15.75" x14ac:dyDescent="0.25">
      <c r="A8" s="9" t="s">
        <v>129</v>
      </c>
      <c r="B8" s="9" t="s">
        <v>130</v>
      </c>
      <c r="C8" s="9" t="s">
        <v>130</v>
      </c>
      <c r="D8" s="62" t="str">
        <f t="shared" ref="D8:D10" si="0">IF(B8=C8,"match","no match")</f>
        <v>match</v>
      </c>
    </row>
    <row r="9" spans="1:11" ht="15.75" x14ac:dyDescent="0.25">
      <c r="A9" s="9" t="s">
        <v>131</v>
      </c>
      <c r="B9" s="9" t="s">
        <v>132</v>
      </c>
      <c r="C9" s="9" t="s">
        <v>133</v>
      </c>
      <c r="D9" s="62" t="str">
        <f t="shared" si="0"/>
        <v>no match</v>
      </c>
    </row>
    <row r="10" spans="1:11" ht="15.75" x14ac:dyDescent="0.25">
      <c r="A10" s="9" t="s">
        <v>134</v>
      </c>
      <c r="B10" s="9" t="s">
        <v>135</v>
      </c>
      <c r="C10" s="9" t="s">
        <v>135</v>
      </c>
      <c r="D10" s="62" t="str">
        <f t="shared" si="0"/>
        <v>match</v>
      </c>
    </row>
  </sheetData>
  <mergeCells count="1">
    <mergeCell ref="A1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27FF-A5A8-436E-911C-283F7AC1DFF4}">
  <dimension ref="A1:Q17"/>
  <sheetViews>
    <sheetView workbookViewId="0">
      <selection activeCell="H10" sqref="H10"/>
    </sheetView>
  </sheetViews>
  <sheetFormatPr defaultRowHeight="15" x14ac:dyDescent="0.25"/>
  <cols>
    <col min="4" max="4" width="19.85546875" bestFit="1" customWidth="1"/>
    <col min="5" max="5" width="13.140625" bestFit="1" customWidth="1"/>
  </cols>
  <sheetData>
    <row r="1" spans="1:17" ht="15.75" x14ac:dyDescent="0.25">
      <c r="A1" s="101" t="s">
        <v>137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4"/>
      <c r="M1" s="13"/>
      <c r="N1" s="13"/>
      <c r="O1" s="13"/>
      <c r="P1" s="13"/>
      <c r="Q1" s="13"/>
    </row>
    <row r="2" spans="1:17" ht="15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5.75" x14ac:dyDescent="0.25">
      <c r="A3" s="94" t="s">
        <v>1596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13"/>
      <c r="N3" s="13"/>
      <c r="O3" s="13"/>
      <c r="P3" s="13"/>
      <c r="Q3" s="13"/>
    </row>
    <row r="4" spans="1:17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5.75" x14ac:dyDescent="0.25">
      <c r="A5" s="94" t="s">
        <v>138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</row>
    <row r="8" spans="1:17" ht="15.75" x14ac:dyDescent="0.25">
      <c r="D8" s="28" t="s">
        <v>149</v>
      </c>
      <c r="E8" s="28" t="s">
        <v>150</v>
      </c>
    </row>
    <row r="9" spans="1:17" ht="15.75" x14ac:dyDescent="0.25">
      <c r="A9" s="46" t="s">
        <v>139</v>
      </c>
      <c r="B9" s="46" t="s">
        <v>1</v>
      </c>
      <c r="C9" s="47" t="s">
        <v>140</v>
      </c>
      <c r="D9" s="64" t="s">
        <v>151</v>
      </c>
      <c r="E9" s="64" t="s">
        <v>152</v>
      </c>
    </row>
    <row r="10" spans="1:17" ht="15.75" x14ac:dyDescent="0.25">
      <c r="A10" s="1">
        <v>1</v>
      </c>
      <c r="B10" s="1" t="s">
        <v>141</v>
      </c>
      <c r="C10" s="48">
        <v>16</v>
      </c>
      <c r="D10" s="61" t="str">
        <f>IF(C10&gt;=16,"eligible for license","not eligible to license")</f>
        <v>eligible for license</v>
      </c>
      <c r="E10" s="61" t="str">
        <f>IF(C10&lt;18,"minor","adult")</f>
        <v>minor</v>
      </c>
    </row>
    <row r="11" spans="1:17" ht="15.75" x14ac:dyDescent="0.25">
      <c r="A11" s="1">
        <v>2</v>
      </c>
      <c r="B11" s="1" t="s">
        <v>142</v>
      </c>
      <c r="C11" s="48">
        <v>18</v>
      </c>
      <c r="D11" s="61" t="str">
        <f t="shared" ref="D11:D17" si="0">IF(C11&gt;=16,"eligible for license","not eligible to license")</f>
        <v>eligible for license</v>
      </c>
      <c r="E11" s="61" t="str">
        <f t="shared" ref="E11:E17" si="1">IF(C11&lt;18,"minor","adult")</f>
        <v>adult</v>
      </c>
    </row>
    <row r="12" spans="1:17" ht="15.75" x14ac:dyDescent="0.25">
      <c r="A12" s="1">
        <v>3</v>
      </c>
      <c r="B12" s="1" t="s">
        <v>143</v>
      </c>
      <c r="C12" s="48">
        <v>15.5</v>
      </c>
      <c r="D12" s="61" t="str">
        <f t="shared" si="0"/>
        <v>not eligible to license</v>
      </c>
      <c r="E12" s="61" t="str">
        <f t="shared" si="1"/>
        <v>minor</v>
      </c>
    </row>
    <row r="13" spans="1:17" ht="15.75" x14ac:dyDescent="0.25">
      <c r="A13" s="1">
        <v>4</v>
      </c>
      <c r="B13" s="1" t="s">
        <v>144</v>
      </c>
      <c r="C13" s="48">
        <v>19</v>
      </c>
      <c r="D13" s="61" t="str">
        <f t="shared" si="0"/>
        <v>eligible for license</v>
      </c>
      <c r="E13" s="61" t="str">
        <f t="shared" si="1"/>
        <v>adult</v>
      </c>
    </row>
    <row r="14" spans="1:17" ht="15.75" x14ac:dyDescent="0.25">
      <c r="A14" s="1">
        <v>5</v>
      </c>
      <c r="B14" s="1" t="s">
        <v>145</v>
      </c>
      <c r="C14" s="48">
        <v>18</v>
      </c>
      <c r="D14" s="61" t="str">
        <f t="shared" si="0"/>
        <v>eligible for license</v>
      </c>
      <c r="E14" s="61" t="str">
        <f t="shared" si="1"/>
        <v>adult</v>
      </c>
    </row>
    <row r="15" spans="1:17" ht="15.75" x14ac:dyDescent="0.25">
      <c r="A15" s="1">
        <v>6</v>
      </c>
      <c r="B15" s="1" t="s">
        <v>146</v>
      </c>
      <c r="C15" s="48">
        <v>13</v>
      </c>
      <c r="D15" s="61" t="str">
        <f t="shared" si="0"/>
        <v>not eligible to license</v>
      </c>
      <c r="E15" s="61" t="str">
        <f t="shared" si="1"/>
        <v>minor</v>
      </c>
    </row>
    <row r="16" spans="1:17" ht="15.75" x14ac:dyDescent="0.25">
      <c r="A16" s="1">
        <v>7</v>
      </c>
      <c r="B16" s="1" t="s">
        <v>147</v>
      </c>
      <c r="C16" s="48">
        <v>18</v>
      </c>
      <c r="D16" s="61" t="str">
        <f t="shared" si="0"/>
        <v>eligible for license</v>
      </c>
      <c r="E16" s="61" t="str">
        <f t="shared" si="1"/>
        <v>adult</v>
      </c>
    </row>
    <row r="17" spans="1:5" ht="15.75" x14ac:dyDescent="0.25">
      <c r="A17" s="1">
        <v>8</v>
      </c>
      <c r="B17" s="1" t="s">
        <v>148</v>
      </c>
      <c r="C17" s="48">
        <v>17</v>
      </c>
      <c r="D17" s="61" t="str">
        <f t="shared" si="0"/>
        <v>eligible for license</v>
      </c>
      <c r="E17" s="61" t="str">
        <f t="shared" si="1"/>
        <v>minor</v>
      </c>
    </row>
  </sheetData>
  <mergeCells count="3">
    <mergeCell ref="A1:K1"/>
    <mergeCell ref="A3:L3"/>
    <mergeCell ref="A5:Q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DBC-06BA-43F0-BDF6-E731B98E87A5}">
  <dimension ref="A1:K18"/>
  <sheetViews>
    <sheetView workbookViewId="0">
      <selection activeCell="G15" sqref="G15"/>
    </sheetView>
  </sheetViews>
  <sheetFormatPr defaultRowHeight="15" x14ac:dyDescent="0.25"/>
  <cols>
    <col min="4" max="4" width="13.140625" customWidth="1"/>
  </cols>
  <sheetData>
    <row r="1" spans="1:11" ht="15.75" x14ac:dyDescent="0.25">
      <c r="A1" s="94" t="s">
        <v>153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3" spans="1:11" ht="15.75" x14ac:dyDescent="0.25">
      <c r="A3" s="13"/>
      <c r="B3" s="13" t="s">
        <v>59</v>
      </c>
      <c r="C3" s="13"/>
      <c r="D3" s="13"/>
      <c r="E3" s="13"/>
      <c r="F3" s="13"/>
      <c r="G3" s="13"/>
      <c r="H3" s="13"/>
    </row>
    <row r="4" spans="1:11" ht="15.75" x14ac:dyDescent="0.25">
      <c r="A4" s="28" t="s">
        <v>154</v>
      </c>
      <c r="B4" s="49">
        <v>1</v>
      </c>
      <c r="C4" s="13"/>
      <c r="D4" s="13"/>
      <c r="E4" s="13"/>
      <c r="F4" s="13"/>
      <c r="G4" s="13"/>
      <c r="H4" s="13"/>
    </row>
    <row r="5" spans="1:11" ht="15.75" x14ac:dyDescent="0.25">
      <c r="A5" s="28" t="s">
        <v>155</v>
      </c>
      <c r="B5" s="49">
        <v>0.5</v>
      </c>
      <c r="C5" s="13"/>
      <c r="D5" s="13"/>
      <c r="E5" s="13"/>
      <c r="F5" s="13"/>
      <c r="G5" s="13"/>
      <c r="H5" s="13"/>
    </row>
    <row r="6" spans="1:11" ht="15.75" x14ac:dyDescent="0.25">
      <c r="A6" s="13"/>
      <c r="B6" s="13"/>
      <c r="C6" s="13"/>
      <c r="D6" s="13"/>
      <c r="E6" s="13"/>
      <c r="F6" s="13"/>
      <c r="G6" s="13"/>
      <c r="H6" s="13"/>
    </row>
    <row r="7" spans="1:11" ht="15.75" x14ac:dyDescent="0.25">
      <c r="A7" s="101" t="s">
        <v>156</v>
      </c>
      <c r="B7" s="101"/>
      <c r="C7" s="101"/>
      <c r="D7" s="101"/>
      <c r="E7" s="101"/>
      <c r="F7" s="101"/>
      <c r="G7" s="101"/>
      <c r="H7" s="13"/>
    </row>
    <row r="8" spans="1:11" ht="15.75" x14ac:dyDescent="0.25">
      <c r="A8" s="13"/>
      <c r="B8" s="13"/>
      <c r="C8" s="13"/>
      <c r="D8" s="13"/>
      <c r="E8" s="13"/>
      <c r="F8" s="13"/>
      <c r="G8" s="13"/>
      <c r="H8" s="13"/>
    </row>
    <row r="9" spans="1:11" ht="15.75" x14ac:dyDescent="0.25">
      <c r="A9" s="101" t="s">
        <v>157</v>
      </c>
      <c r="B9" s="101"/>
      <c r="C9" s="101"/>
      <c r="D9" s="101"/>
      <c r="E9" s="101"/>
      <c r="F9" s="101"/>
      <c r="G9" s="101"/>
      <c r="H9" s="101"/>
    </row>
    <row r="11" spans="1:11" ht="15.75" x14ac:dyDescent="0.25">
      <c r="A11" s="44" t="s">
        <v>1</v>
      </c>
      <c r="B11" s="44" t="s">
        <v>158</v>
      </c>
      <c r="C11" s="60" t="s">
        <v>159</v>
      </c>
      <c r="D11" s="9" t="s">
        <v>166</v>
      </c>
    </row>
    <row r="12" spans="1:11" ht="15.75" x14ac:dyDescent="0.25">
      <c r="A12" s="1" t="s">
        <v>160</v>
      </c>
      <c r="B12" s="1" t="s">
        <v>154</v>
      </c>
      <c r="C12" s="65">
        <v>46866</v>
      </c>
      <c r="D12" s="63">
        <f>IF(B12="A+",C12,C12*50%)</f>
        <v>46866</v>
      </c>
    </row>
    <row r="13" spans="1:11" ht="15.75" x14ac:dyDescent="0.25">
      <c r="A13" s="1" t="s">
        <v>161</v>
      </c>
      <c r="B13" s="1" t="s">
        <v>155</v>
      </c>
      <c r="C13" s="65">
        <v>33495</v>
      </c>
      <c r="D13" s="63">
        <f t="shared" ref="D13:D18" si="0">IF(B13="A+",C13,C13*50%)</f>
        <v>16747.5</v>
      </c>
    </row>
    <row r="14" spans="1:11" ht="15.75" x14ac:dyDescent="0.25">
      <c r="A14" s="1" t="s">
        <v>162</v>
      </c>
      <c r="B14" s="1" t="s">
        <v>155</v>
      </c>
      <c r="C14" s="65">
        <v>35087</v>
      </c>
      <c r="D14" s="63">
        <f t="shared" si="0"/>
        <v>17543.5</v>
      </c>
    </row>
    <row r="15" spans="1:11" ht="15.75" x14ac:dyDescent="0.25">
      <c r="A15" s="1" t="s">
        <v>163</v>
      </c>
      <c r="B15" s="1" t="s">
        <v>154</v>
      </c>
      <c r="C15" s="65">
        <v>42603</v>
      </c>
      <c r="D15" s="63">
        <f t="shared" si="0"/>
        <v>42603</v>
      </c>
    </row>
    <row r="16" spans="1:11" ht="15.75" x14ac:dyDescent="0.25">
      <c r="A16" s="1" t="s">
        <v>145</v>
      </c>
      <c r="B16" s="1" t="s">
        <v>155</v>
      </c>
      <c r="C16" s="65">
        <v>36971</v>
      </c>
      <c r="D16" s="63">
        <f t="shared" si="0"/>
        <v>18485.5</v>
      </c>
    </row>
    <row r="17" spans="1:4" ht="15.75" x14ac:dyDescent="0.25">
      <c r="A17" s="1" t="s">
        <v>164</v>
      </c>
      <c r="B17" s="1" t="s">
        <v>154</v>
      </c>
      <c r="C17" s="65">
        <v>41286</v>
      </c>
      <c r="D17" s="63">
        <f t="shared" si="0"/>
        <v>41286</v>
      </c>
    </row>
    <row r="18" spans="1:4" ht="15.75" x14ac:dyDescent="0.25">
      <c r="A18" s="1" t="s">
        <v>165</v>
      </c>
      <c r="B18" s="1" t="s">
        <v>155</v>
      </c>
      <c r="C18" s="65">
        <v>37732</v>
      </c>
      <c r="D18" s="63">
        <f t="shared" si="0"/>
        <v>18866</v>
      </c>
    </row>
  </sheetData>
  <mergeCells count="3">
    <mergeCell ref="A1:K1"/>
    <mergeCell ref="A7:G7"/>
    <mergeCell ref="A9:H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B187-F732-44E2-8D19-9227588E3EAE}">
  <dimension ref="A1:J30"/>
  <sheetViews>
    <sheetView topLeftCell="A15" zoomScale="95" zoomScaleNormal="95" workbookViewId="0">
      <selection activeCell="F32" sqref="F32"/>
    </sheetView>
  </sheetViews>
  <sheetFormatPr defaultRowHeight="15" x14ac:dyDescent="0.25"/>
  <cols>
    <col min="1" max="1" width="10.28515625" customWidth="1"/>
    <col min="2" max="3" width="10.85546875" bestFit="1" customWidth="1"/>
    <col min="4" max="4" width="23.85546875" bestFit="1" customWidth="1"/>
  </cols>
  <sheetData>
    <row r="1" spans="1:10" ht="15.75" x14ac:dyDescent="0.25">
      <c r="A1" s="94" t="s">
        <v>167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5.75" x14ac:dyDescent="0.25">
      <c r="A2" s="94" t="s">
        <v>168</v>
      </c>
      <c r="B2" s="94"/>
      <c r="C2" s="94"/>
      <c r="D2" s="94"/>
      <c r="E2" s="94"/>
      <c r="F2" s="94"/>
      <c r="G2" s="13"/>
      <c r="H2" s="13"/>
      <c r="I2" s="13"/>
      <c r="J2" s="13"/>
    </row>
    <row r="4" spans="1:10" ht="15.75" x14ac:dyDescent="0.25">
      <c r="A4" s="13" t="s">
        <v>169</v>
      </c>
      <c r="B4" s="101" t="s">
        <v>170</v>
      </c>
      <c r="C4" s="101"/>
      <c r="D4" s="101"/>
      <c r="E4" s="101"/>
      <c r="F4" s="101"/>
      <c r="G4" s="101"/>
      <c r="H4" s="14"/>
      <c r="I4" s="13"/>
    </row>
    <row r="5" spans="1:10" ht="15.75" x14ac:dyDescent="0.25">
      <c r="A5" s="13" t="s">
        <v>171</v>
      </c>
      <c r="B5" s="13" t="s">
        <v>172</v>
      </c>
      <c r="C5" s="13"/>
      <c r="D5" s="13"/>
      <c r="E5" s="13"/>
      <c r="F5" s="13"/>
      <c r="G5" s="13"/>
      <c r="H5" s="13"/>
      <c r="I5" s="13"/>
    </row>
    <row r="6" spans="1:10" ht="15.75" x14ac:dyDescent="0.25">
      <c r="A6" s="13" t="s">
        <v>173</v>
      </c>
      <c r="B6" s="13" t="s">
        <v>174</v>
      </c>
      <c r="C6" s="13"/>
      <c r="D6" s="13"/>
      <c r="E6" s="13"/>
      <c r="F6" s="13"/>
      <c r="G6" s="13"/>
      <c r="H6" s="13"/>
      <c r="I6" s="13"/>
    </row>
    <row r="7" spans="1:10" ht="15.75" x14ac:dyDescent="0.25">
      <c r="A7" s="13" t="s">
        <v>175</v>
      </c>
      <c r="B7" s="13" t="s">
        <v>176</v>
      </c>
      <c r="C7" s="13"/>
      <c r="D7" s="13"/>
      <c r="E7" s="13"/>
      <c r="F7" s="13"/>
      <c r="G7" s="13"/>
      <c r="H7" s="13"/>
      <c r="I7" s="13"/>
    </row>
    <row r="8" spans="1:10" ht="15.75" x14ac:dyDescent="0.25">
      <c r="A8" s="13" t="s">
        <v>177</v>
      </c>
      <c r="B8" s="13" t="s">
        <v>178</v>
      </c>
      <c r="C8" s="13"/>
      <c r="D8" s="13"/>
      <c r="E8" s="13"/>
      <c r="F8" s="13"/>
      <c r="G8" s="13"/>
      <c r="H8" s="13"/>
      <c r="I8" s="13"/>
    </row>
    <row r="9" spans="1:10" ht="15.75" x14ac:dyDescent="0.25">
      <c r="A9" s="13" t="s">
        <v>179</v>
      </c>
      <c r="B9" s="101" t="s">
        <v>180</v>
      </c>
      <c r="C9" s="101"/>
      <c r="D9" s="101"/>
      <c r="E9" s="101"/>
      <c r="F9" s="101"/>
      <c r="G9" s="101"/>
      <c r="H9" s="101"/>
      <c r="I9" s="101"/>
    </row>
    <row r="11" spans="1:10" ht="15.75" x14ac:dyDescent="0.25">
      <c r="A11" s="102" t="s">
        <v>181</v>
      </c>
      <c r="B11" s="102"/>
    </row>
    <row r="13" spans="1:10" ht="15.75" x14ac:dyDescent="0.25">
      <c r="A13" s="28">
        <v>2</v>
      </c>
      <c r="B13" s="28" t="s">
        <v>172</v>
      </c>
      <c r="C13" s="28">
        <v>3</v>
      </c>
      <c r="D13" s="63">
        <f>A13+C13</f>
        <v>5</v>
      </c>
    </row>
    <row r="14" spans="1:10" ht="15.75" x14ac:dyDescent="0.25">
      <c r="A14" s="28">
        <v>3</v>
      </c>
      <c r="B14" s="28" t="s">
        <v>174</v>
      </c>
      <c r="C14" s="28">
        <v>1</v>
      </c>
      <c r="D14" s="63">
        <f>A14-C14</f>
        <v>2</v>
      </c>
    </row>
    <row r="15" spans="1:10" ht="15.75" x14ac:dyDescent="0.25">
      <c r="A15" s="28">
        <v>5</v>
      </c>
      <c r="B15" s="28" t="s">
        <v>182</v>
      </c>
      <c r="C15" s="28">
        <v>10</v>
      </c>
      <c r="D15" s="63">
        <f>A15*C15</f>
        <v>50</v>
      </c>
    </row>
    <row r="16" spans="1:10" ht="15.75" x14ac:dyDescent="0.25">
      <c r="A16" s="28">
        <v>10</v>
      </c>
      <c r="B16" s="28" t="s">
        <v>183</v>
      </c>
      <c r="C16" s="28">
        <v>2</v>
      </c>
      <c r="D16" s="63">
        <f>A16/C16</f>
        <v>5</v>
      </c>
    </row>
    <row r="19" spans="1:4" ht="15.75" x14ac:dyDescent="0.25">
      <c r="A19" s="102" t="s">
        <v>184</v>
      </c>
      <c r="B19" s="102"/>
      <c r="C19" s="102"/>
      <c r="D19" s="102"/>
    </row>
    <row r="21" spans="1:4" ht="15.75" x14ac:dyDescent="0.25">
      <c r="A21" s="45">
        <v>10</v>
      </c>
      <c r="B21" s="28" t="s">
        <v>185</v>
      </c>
      <c r="C21" s="28">
        <v>100</v>
      </c>
      <c r="D21" s="63">
        <f>A21/C21*100</f>
        <v>10</v>
      </c>
    </row>
    <row r="22" spans="1:4" ht="15.75" x14ac:dyDescent="0.25">
      <c r="A22" s="45">
        <v>3</v>
      </c>
      <c r="B22" s="28" t="s">
        <v>185</v>
      </c>
      <c r="C22" s="28">
        <v>6</v>
      </c>
      <c r="D22" s="63">
        <f t="shared" ref="D22:D23" si="0">A22/C22*100</f>
        <v>50</v>
      </c>
    </row>
    <row r="23" spans="1:4" ht="15.75" x14ac:dyDescent="0.25">
      <c r="A23" s="45">
        <v>1.5</v>
      </c>
      <c r="B23" s="28" t="s">
        <v>185</v>
      </c>
      <c r="C23" s="28">
        <v>1</v>
      </c>
      <c r="D23" s="63">
        <f t="shared" si="0"/>
        <v>150</v>
      </c>
    </row>
    <row r="26" spans="1:4" ht="15.75" x14ac:dyDescent="0.25">
      <c r="A26" s="102" t="s">
        <v>186</v>
      </c>
      <c r="B26" s="102"/>
      <c r="C26" s="102"/>
      <c r="D26" s="102"/>
    </row>
    <row r="28" spans="1:4" ht="15.75" x14ac:dyDescent="0.25">
      <c r="A28" s="9" t="s">
        <v>187</v>
      </c>
      <c r="B28" s="9" t="s">
        <v>188</v>
      </c>
      <c r="C28" s="9" t="s">
        <v>189</v>
      </c>
      <c r="D28" s="9" t="s">
        <v>192</v>
      </c>
    </row>
    <row r="29" spans="1:4" ht="15.75" x14ac:dyDescent="0.25">
      <c r="A29" s="10" t="s">
        <v>190</v>
      </c>
      <c r="B29" s="10">
        <v>100</v>
      </c>
      <c r="C29" s="10">
        <v>150</v>
      </c>
      <c r="D29" s="63">
        <f>C29-B29/B29*100</f>
        <v>50</v>
      </c>
    </row>
    <row r="30" spans="1:4" ht="15.75" x14ac:dyDescent="0.25">
      <c r="A30" s="10" t="s">
        <v>191</v>
      </c>
      <c r="B30" s="10">
        <v>100</v>
      </c>
      <c r="C30" s="10">
        <v>50</v>
      </c>
      <c r="D30" s="63">
        <f>C30-B30/B30*100</f>
        <v>-50</v>
      </c>
    </row>
  </sheetData>
  <mergeCells count="7">
    <mergeCell ref="A26:D26"/>
    <mergeCell ref="A1:J1"/>
    <mergeCell ref="A2:F2"/>
    <mergeCell ref="B4:G4"/>
    <mergeCell ref="B9:I9"/>
    <mergeCell ref="A11:B11"/>
    <mergeCell ref="A19:D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ABC5-423F-4A26-B1F2-BD4AC2B1A587}">
  <dimension ref="A1:K20"/>
  <sheetViews>
    <sheetView topLeftCell="A2" workbookViewId="0">
      <selection activeCell="G17" sqref="G17"/>
    </sheetView>
  </sheetViews>
  <sheetFormatPr defaultRowHeight="15" x14ac:dyDescent="0.25"/>
  <cols>
    <col min="1" max="1" width="10.85546875" bestFit="1" customWidth="1"/>
    <col min="3" max="3" width="52.5703125" customWidth="1"/>
  </cols>
  <sheetData>
    <row r="1" spans="1:11" ht="15.75" x14ac:dyDescent="0.25">
      <c r="A1" s="100" t="s">
        <v>193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15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.75" x14ac:dyDescent="0.25">
      <c r="A3" s="13"/>
      <c r="B3" s="102" t="s">
        <v>194</v>
      </c>
      <c r="C3" s="102"/>
      <c r="D3" s="102"/>
      <c r="E3" s="102"/>
      <c r="F3" s="102"/>
      <c r="G3" s="14"/>
      <c r="H3" s="13"/>
      <c r="I3" s="13"/>
      <c r="J3" s="13"/>
      <c r="K3" s="13"/>
    </row>
    <row r="4" spans="1:11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5.75" x14ac:dyDescent="0.25">
      <c r="A5" s="13">
        <v>1</v>
      </c>
      <c r="B5" s="94" t="s">
        <v>195</v>
      </c>
      <c r="C5" s="94"/>
      <c r="D5" s="94"/>
      <c r="E5" s="94"/>
      <c r="F5" s="94"/>
      <c r="G5" s="94"/>
      <c r="H5" s="94"/>
      <c r="I5" s="13"/>
      <c r="J5" s="13"/>
      <c r="K5" s="13"/>
    </row>
    <row r="7" spans="1:11" ht="15.75" x14ac:dyDescent="0.25">
      <c r="A7" s="44" t="s">
        <v>1</v>
      </c>
      <c r="B7" s="44" t="s">
        <v>2</v>
      </c>
    </row>
    <row r="8" spans="1:11" ht="15.75" x14ac:dyDescent="0.25">
      <c r="A8" s="1" t="s">
        <v>196</v>
      </c>
      <c r="B8" s="1">
        <v>200</v>
      </c>
    </row>
    <row r="9" spans="1:11" ht="15.75" x14ac:dyDescent="0.25">
      <c r="A9" s="1" t="s">
        <v>197</v>
      </c>
      <c r="B9" s="1">
        <v>120</v>
      </c>
    </row>
    <row r="10" spans="1:11" ht="15.75" x14ac:dyDescent="0.25">
      <c r="A10" s="1" t="s">
        <v>198</v>
      </c>
      <c r="B10" s="1">
        <v>156</v>
      </c>
    </row>
    <row r="11" spans="1:11" ht="15.75" x14ac:dyDescent="0.25">
      <c r="A11" s="1" t="s">
        <v>199</v>
      </c>
      <c r="B11" s="1">
        <v>190</v>
      </c>
    </row>
    <row r="12" spans="1:11" ht="15.75" x14ac:dyDescent="0.25">
      <c r="A12" s="1" t="s">
        <v>200</v>
      </c>
      <c r="B12" s="1">
        <v>320</v>
      </c>
    </row>
    <row r="13" spans="1:11" ht="15.75" x14ac:dyDescent="0.25">
      <c r="A13" s="1" t="s">
        <v>201</v>
      </c>
      <c r="B13" s="1">
        <v>89</v>
      </c>
    </row>
    <row r="15" spans="1:11" ht="15.75" x14ac:dyDescent="0.25">
      <c r="A15" s="101" t="s">
        <v>202</v>
      </c>
      <c r="B15" s="101"/>
      <c r="C15" s="101"/>
      <c r="D15" s="13">
        <f>MAX(B8:B13)</f>
        <v>320</v>
      </c>
      <c r="E15" s="13"/>
    </row>
    <row r="16" spans="1:11" ht="15.75" x14ac:dyDescent="0.25">
      <c r="A16" s="13"/>
      <c r="B16" s="13"/>
      <c r="C16" s="13"/>
      <c r="D16" s="13"/>
      <c r="E16" s="13"/>
    </row>
    <row r="17" spans="1:5" ht="15.75" x14ac:dyDescent="0.25">
      <c r="A17" s="101" t="s">
        <v>203</v>
      </c>
      <c r="B17" s="101"/>
      <c r="C17" s="101"/>
      <c r="D17" s="13">
        <f>MIN(B8:B13)</f>
        <v>89</v>
      </c>
      <c r="E17" s="13"/>
    </row>
    <row r="18" spans="1:5" ht="15.75" x14ac:dyDescent="0.25">
      <c r="A18" s="13"/>
      <c r="B18" s="13"/>
      <c r="C18" s="13"/>
      <c r="D18" s="13"/>
      <c r="E18" s="13"/>
    </row>
    <row r="19" spans="1:5" ht="15.75" x14ac:dyDescent="0.25">
      <c r="A19" s="101" t="s">
        <v>204</v>
      </c>
      <c r="B19" s="101"/>
      <c r="C19" s="101"/>
      <c r="D19" s="101"/>
      <c r="E19" s="101"/>
    </row>
    <row r="20" spans="1:5" x14ac:dyDescent="0.25">
      <c r="D20">
        <f>AVERAGE(D15,D17)</f>
        <v>204.5</v>
      </c>
    </row>
  </sheetData>
  <mergeCells count="6">
    <mergeCell ref="A19:E19"/>
    <mergeCell ref="A1:K1"/>
    <mergeCell ref="B3:F3"/>
    <mergeCell ref="B5:H5"/>
    <mergeCell ref="A15:C15"/>
    <mergeCell ref="A17:C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B708-AAEC-4889-B151-724132C92A61}">
  <dimension ref="A1:O12"/>
  <sheetViews>
    <sheetView workbookViewId="0">
      <selection activeCell="F9" sqref="F9"/>
    </sheetView>
  </sheetViews>
  <sheetFormatPr defaultRowHeight="15" x14ac:dyDescent="0.25"/>
  <sheetData>
    <row r="1" spans="1:15" ht="15.75" x14ac:dyDescent="0.25">
      <c r="A1" s="94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3" spans="1:15" ht="15.75" x14ac:dyDescent="0.25">
      <c r="A3" s="101" t="s">
        <v>206</v>
      </c>
      <c r="B3" s="101"/>
      <c r="C3" s="101"/>
      <c r="D3" s="101"/>
      <c r="E3" s="101"/>
      <c r="F3" s="101"/>
    </row>
    <row r="5" spans="1:15" ht="15.75" x14ac:dyDescent="0.25">
      <c r="A5" s="13">
        <v>1</v>
      </c>
      <c r="B5" s="94" t="s">
        <v>207</v>
      </c>
      <c r="C5" s="94"/>
      <c r="D5" s="94"/>
      <c r="E5" s="94"/>
      <c r="F5" s="94"/>
    </row>
    <row r="6" spans="1:15" ht="15.75" x14ac:dyDescent="0.25">
      <c r="A6" s="13">
        <v>2</v>
      </c>
      <c r="B6" s="94" t="s">
        <v>208</v>
      </c>
      <c r="C6" s="94"/>
      <c r="D6" s="13"/>
      <c r="E6" s="13"/>
      <c r="F6" s="13"/>
    </row>
    <row r="8" spans="1:15" ht="15.75" x14ac:dyDescent="0.25">
      <c r="A8" s="13"/>
      <c r="B8" s="50" t="s">
        <v>209</v>
      </c>
      <c r="C8" s="50" t="s">
        <v>210</v>
      </c>
      <c r="D8" s="50" t="s">
        <v>211</v>
      </c>
      <c r="E8" s="50" t="s">
        <v>212</v>
      </c>
    </row>
    <row r="9" spans="1:15" ht="15.75" x14ac:dyDescent="0.25">
      <c r="A9" s="10" t="s">
        <v>213</v>
      </c>
      <c r="B9" s="10">
        <v>95</v>
      </c>
      <c r="C9" s="10">
        <v>56</v>
      </c>
      <c r="D9" s="10">
        <v>14</v>
      </c>
      <c r="E9" s="10">
        <v>66</v>
      </c>
      <c r="F9" s="67" t="str">
        <f>IF(MIN(B9:E9)&lt;50,"fail","pass")</f>
        <v>fail</v>
      </c>
    </row>
    <row r="10" spans="1:15" ht="15.75" x14ac:dyDescent="0.25">
      <c r="A10" s="10" t="s">
        <v>214</v>
      </c>
      <c r="B10" s="10">
        <v>54</v>
      </c>
      <c r="C10" s="10">
        <v>89</v>
      </c>
      <c r="D10" s="10">
        <v>53</v>
      </c>
      <c r="E10" s="10">
        <v>66</v>
      </c>
      <c r="F10" s="67" t="str">
        <f t="shared" ref="F10:F12" si="0">IF(MIN(B10:E10)&lt;50,"fail","pass")</f>
        <v>pass</v>
      </c>
    </row>
    <row r="11" spans="1:15" ht="15.75" x14ac:dyDescent="0.25">
      <c r="A11" s="10" t="s">
        <v>215</v>
      </c>
      <c r="B11" s="10">
        <v>100</v>
      </c>
      <c r="C11" s="10">
        <v>69</v>
      </c>
      <c r="D11" s="10">
        <v>78</v>
      </c>
      <c r="E11" s="10">
        <v>53</v>
      </c>
      <c r="F11" s="67" t="str">
        <f t="shared" si="0"/>
        <v>pass</v>
      </c>
    </row>
    <row r="12" spans="1:15" ht="15.75" x14ac:dyDescent="0.25">
      <c r="A12" s="10" t="s">
        <v>122</v>
      </c>
      <c r="B12" s="10">
        <v>49</v>
      </c>
      <c r="C12" s="10">
        <v>70</v>
      </c>
      <c r="D12" s="10">
        <v>87</v>
      </c>
      <c r="E12" s="10">
        <v>100</v>
      </c>
      <c r="F12" s="67" t="str">
        <f t="shared" si="0"/>
        <v>fail</v>
      </c>
    </row>
  </sheetData>
  <mergeCells count="4">
    <mergeCell ref="A1:O1"/>
    <mergeCell ref="A3:F3"/>
    <mergeCell ref="B5:F5"/>
    <mergeCell ref="B6:C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42FB-B736-4885-B778-92BD308DE466}">
  <dimension ref="A1:I13"/>
  <sheetViews>
    <sheetView workbookViewId="0">
      <selection activeCell="E5" sqref="E5:H5"/>
    </sheetView>
  </sheetViews>
  <sheetFormatPr defaultRowHeight="15" x14ac:dyDescent="0.25"/>
  <sheetData>
    <row r="1" spans="1:9" ht="15.75" x14ac:dyDescent="0.25">
      <c r="A1" s="94" t="s">
        <v>216</v>
      </c>
      <c r="B1" s="94"/>
      <c r="C1" s="94"/>
      <c r="D1" s="94"/>
      <c r="E1" s="94"/>
      <c r="F1" s="94"/>
      <c r="G1" s="94"/>
      <c r="H1" s="94"/>
      <c r="I1" s="94"/>
    </row>
    <row r="2" spans="1:9" ht="15.75" x14ac:dyDescent="0.25">
      <c r="A2" s="94" t="s">
        <v>217</v>
      </c>
      <c r="B2" s="94"/>
      <c r="C2" s="94"/>
      <c r="D2" s="94"/>
      <c r="E2" s="94"/>
      <c r="F2" s="94"/>
      <c r="G2" s="94"/>
      <c r="H2" s="94"/>
      <c r="I2" s="13"/>
    </row>
    <row r="4" spans="1:9" ht="15.75" x14ac:dyDescent="0.25">
      <c r="B4" s="13"/>
      <c r="C4" s="8" t="s">
        <v>209</v>
      </c>
    </row>
    <row r="5" spans="1:9" ht="15.75" x14ac:dyDescent="0.25">
      <c r="B5" s="10" t="s">
        <v>218</v>
      </c>
      <c r="C5" s="10">
        <v>95</v>
      </c>
    </row>
    <row r="6" spans="1:9" ht="15.75" x14ac:dyDescent="0.25">
      <c r="B6" s="10" t="s">
        <v>214</v>
      </c>
      <c r="C6" s="10">
        <v>54</v>
      </c>
    </row>
    <row r="7" spans="1:9" ht="15.75" x14ac:dyDescent="0.25">
      <c r="B7" s="10" t="s">
        <v>215</v>
      </c>
      <c r="C7" s="10">
        <v>100</v>
      </c>
    </row>
    <row r="8" spans="1:9" ht="15.75" x14ac:dyDescent="0.25">
      <c r="B8" s="10" t="s">
        <v>122</v>
      </c>
      <c r="C8" s="10">
        <v>49</v>
      </c>
    </row>
    <row r="9" spans="1:9" ht="15.75" x14ac:dyDescent="0.25">
      <c r="B9" s="10" t="s">
        <v>219</v>
      </c>
      <c r="C9" s="10">
        <v>67</v>
      </c>
    </row>
    <row r="10" spans="1:9" ht="15.75" x14ac:dyDescent="0.25">
      <c r="B10" s="10" t="s">
        <v>220</v>
      </c>
      <c r="C10" s="10">
        <v>45</v>
      </c>
    </row>
    <row r="11" spans="1:9" ht="15.75" x14ac:dyDescent="0.25">
      <c r="B11" s="10" t="s">
        <v>221</v>
      </c>
      <c r="C11" s="10">
        <v>77</v>
      </c>
    </row>
    <row r="13" spans="1:9" x14ac:dyDescent="0.25">
      <c r="C13" s="66" t="str">
        <f>IF(MAX(C5:C11)&gt;=99,"EASY","not easy")</f>
        <v>EASY</v>
      </c>
    </row>
  </sheetData>
  <mergeCells count="2">
    <mergeCell ref="A1:I1"/>
    <mergeCell ref="A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EA9-5B3D-42F0-BC50-64F03CD48948}">
  <dimension ref="A1:E12"/>
  <sheetViews>
    <sheetView workbookViewId="0">
      <selection activeCell="C9" sqref="C9"/>
    </sheetView>
  </sheetViews>
  <sheetFormatPr defaultRowHeight="15" x14ac:dyDescent="0.25"/>
  <cols>
    <col min="1" max="1" width="14.140625" bestFit="1" customWidth="1"/>
    <col min="3" max="3" width="22.28515625" bestFit="1" customWidth="1"/>
    <col min="5" max="5" width="15.42578125" customWidth="1"/>
  </cols>
  <sheetData>
    <row r="1" spans="1:5" ht="15.75" x14ac:dyDescent="0.25">
      <c r="A1" s="94" t="s">
        <v>222</v>
      </c>
      <c r="B1" s="94"/>
      <c r="C1" s="94"/>
      <c r="D1" s="94"/>
      <c r="E1" s="94"/>
    </row>
    <row r="2" spans="1:5" ht="15.75" x14ac:dyDescent="0.25">
      <c r="A2" s="94" t="s">
        <v>223</v>
      </c>
      <c r="B2" s="94"/>
      <c r="C2" s="94"/>
      <c r="D2" s="94"/>
      <c r="E2" s="94"/>
    </row>
    <row r="3" spans="1:5" ht="15.75" x14ac:dyDescent="0.25">
      <c r="A3" s="94" t="s">
        <v>224</v>
      </c>
      <c r="B3" s="94"/>
      <c r="C3" s="94"/>
      <c r="D3" s="94"/>
      <c r="E3" s="94"/>
    </row>
    <row r="4" spans="1:5" ht="15.75" x14ac:dyDescent="0.25">
      <c r="A4" s="94" t="s">
        <v>225</v>
      </c>
      <c r="B4" s="94"/>
      <c r="C4" s="94"/>
      <c r="D4" s="94"/>
      <c r="E4" s="8"/>
    </row>
    <row r="6" spans="1:5" ht="15.75" x14ac:dyDescent="0.25">
      <c r="A6" s="101" t="s">
        <v>226</v>
      </c>
      <c r="B6" s="101"/>
      <c r="C6" s="101"/>
    </row>
    <row r="8" spans="1:5" ht="15.75" x14ac:dyDescent="0.25">
      <c r="A8" s="9" t="s">
        <v>227</v>
      </c>
      <c r="B8" s="9" t="s">
        <v>118</v>
      </c>
      <c r="C8" s="9" t="s">
        <v>232</v>
      </c>
    </row>
    <row r="9" spans="1:5" ht="15.75" x14ac:dyDescent="0.25">
      <c r="A9" s="10" t="s">
        <v>228</v>
      </c>
      <c r="B9" s="10">
        <v>78</v>
      </c>
      <c r="C9" s="67" t="str">
        <f>IF(B9&gt;=80,"EXCELLENT",IF(B9&gt;=60,"GOOD","FAILED"))</f>
        <v>GOOD</v>
      </c>
    </row>
    <row r="10" spans="1:5" ht="15.75" x14ac:dyDescent="0.25">
      <c r="A10" s="10" t="s">
        <v>229</v>
      </c>
      <c r="B10" s="10">
        <v>85</v>
      </c>
      <c r="C10" s="67" t="str">
        <f t="shared" ref="C10:C12" si="0">IF(B10&gt;=80,"EXCELLENT",IF(B10&gt;=60,"GOOD","FAILED"))</f>
        <v>EXCELLENT</v>
      </c>
    </row>
    <row r="11" spans="1:5" ht="15.75" x14ac:dyDescent="0.25">
      <c r="A11" s="10" t="s">
        <v>230</v>
      </c>
      <c r="B11" s="10">
        <v>44</v>
      </c>
      <c r="C11" s="67" t="str">
        <f t="shared" si="0"/>
        <v>FAILED</v>
      </c>
    </row>
    <row r="12" spans="1:5" ht="15.75" x14ac:dyDescent="0.25">
      <c r="A12" s="10" t="s">
        <v>231</v>
      </c>
      <c r="B12" s="10">
        <v>61</v>
      </c>
      <c r="C12" s="67" t="str">
        <f t="shared" si="0"/>
        <v>GOOD</v>
      </c>
    </row>
  </sheetData>
  <mergeCells count="5">
    <mergeCell ref="A1:E1"/>
    <mergeCell ref="A2:E2"/>
    <mergeCell ref="A3:E3"/>
    <mergeCell ref="A4:D4"/>
    <mergeCell ref="A6:C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4DD7-C142-4094-BE62-4F1E13AFD1A3}">
  <dimension ref="A1:J18"/>
  <sheetViews>
    <sheetView workbookViewId="0">
      <selection activeCell="A18" sqref="A18"/>
    </sheetView>
  </sheetViews>
  <sheetFormatPr defaultRowHeight="15" x14ac:dyDescent="0.25"/>
  <cols>
    <col min="1" max="1" width="15.85546875" bestFit="1" customWidth="1"/>
  </cols>
  <sheetData>
    <row r="1" spans="1:10" ht="15.75" x14ac:dyDescent="0.25">
      <c r="A1" s="103" t="s">
        <v>233</v>
      </c>
      <c r="B1" s="103"/>
      <c r="C1" s="103"/>
      <c r="D1" s="103"/>
      <c r="E1" s="103"/>
      <c r="F1" s="103"/>
      <c r="G1" s="103"/>
      <c r="H1" s="12"/>
      <c r="I1" s="12"/>
      <c r="J1" s="12"/>
    </row>
    <row r="2" spans="1:10" ht="15.75" x14ac:dyDescent="0.25">
      <c r="A2" s="103" t="s">
        <v>234</v>
      </c>
      <c r="B2" s="103"/>
      <c r="C2" s="103"/>
      <c r="D2" s="103"/>
      <c r="E2" s="103"/>
      <c r="F2" s="103"/>
      <c r="G2" s="103"/>
      <c r="H2" s="103"/>
      <c r="I2" s="103"/>
      <c r="J2" s="103"/>
    </row>
    <row r="5" spans="1:10" x14ac:dyDescent="0.25">
      <c r="A5" s="11" t="s">
        <v>235</v>
      </c>
    </row>
    <row r="6" spans="1:10" x14ac:dyDescent="0.25">
      <c r="A6" s="51">
        <v>759</v>
      </c>
    </row>
    <row r="7" spans="1:10" x14ac:dyDescent="0.25">
      <c r="A7" s="51">
        <v>200</v>
      </c>
    </row>
    <row r="8" spans="1:10" x14ac:dyDescent="0.25">
      <c r="A8" s="51">
        <v>42</v>
      </c>
    </row>
    <row r="9" spans="1:10" x14ac:dyDescent="0.25">
      <c r="A9" s="51">
        <v>423</v>
      </c>
    </row>
    <row r="10" spans="1:10" x14ac:dyDescent="0.25">
      <c r="A10" s="51">
        <v>200</v>
      </c>
    </row>
    <row r="11" spans="1:10" x14ac:dyDescent="0.25">
      <c r="A11" s="51">
        <v>50</v>
      </c>
    </row>
    <row r="12" spans="1:10" x14ac:dyDescent="0.25">
      <c r="A12" s="51">
        <v>700</v>
      </c>
    </row>
    <row r="13" spans="1:10" x14ac:dyDescent="0.25">
      <c r="A13" s="51">
        <v>450</v>
      </c>
    </row>
    <row r="14" spans="1:10" x14ac:dyDescent="0.25">
      <c r="A14" s="51">
        <v>605</v>
      </c>
    </row>
    <row r="15" spans="1:10" x14ac:dyDescent="0.25">
      <c r="A15" s="51">
        <v>240</v>
      </c>
    </row>
    <row r="16" spans="1:10" x14ac:dyDescent="0.25">
      <c r="A16" s="51">
        <v>685</v>
      </c>
    </row>
    <row r="17" spans="1:2" x14ac:dyDescent="0.25">
      <c r="A17" s="51">
        <v>295</v>
      </c>
    </row>
    <row r="18" spans="1:2" x14ac:dyDescent="0.25">
      <c r="A18" s="68">
        <f>SUM(A6:A17)</f>
        <v>4649</v>
      </c>
      <c r="B18" t="s">
        <v>236</v>
      </c>
    </row>
  </sheetData>
  <mergeCells count="2">
    <mergeCell ref="A1:G1"/>
    <mergeCell ref="A2:J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624C-E540-4FBD-997A-ADC7EE6D5DDD}">
  <dimension ref="A1:J96"/>
  <sheetViews>
    <sheetView workbookViewId="0">
      <selection activeCell="C96" sqref="C96"/>
    </sheetView>
  </sheetViews>
  <sheetFormatPr defaultRowHeight="15" x14ac:dyDescent="0.25"/>
  <cols>
    <col min="2" max="2" width="11.5703125" bestFit="1" customWidth="1"/>
    <col min="3" max="3" width="11.28515625" bestFit="1" customWidth="1"/>
  </cols>
  <sheetData>
    <row r="1" spans="1:10" ht="15.75" x14ac:dyDescent="0.25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3"/>
    </row>
    <row r="2" spans="1:10" ht="15.75" x14ac:dyDescent="0.25">
      <c r="A2" s="94" t="s">
        <v>238</v>
      </c>
      <c r="B2" s="94"/>
      <c r="C2" s="94"/>
      <c r="D2" s="94"/>
      <c r="E2" s="94"/>
      <c r="F2" s="94"/>
      <c r="G2" s="94"/>
      <c r="H2" s="94"/>
      <c r="I2" s="94"/>
      <c r="J2" s="94"/>
    </row>
    <row r="4" spans="1:10" ht="15.75" x14ac:dyDescent="0.25">
      <c r="B4" s="52" t="s">
        <v>239</v>
      </c>
      <c r="C4" s="52" t="s">
        <v>240</v>
      </c>
    </row>
    <row r="5" spans="1:10" ht="15.75" x14ac:dyDescent="0.25">
      <c r="B5" s="53">
        <v>42005</v>
      </c>
      <c r="C5" s="54">
        <v>432.17</v>
      </c>
    </row>
    <row r="6" spans="1:10" ht="15.75" x14ac:dyDescent="0.25">
      <c r="B6" s="1" t="s">
        <v>241</v>
      </c>
      <c r="C6" s="54">
        <v>528.5</v>
      </c>
    </row>
    <row r="7" spans="1:10" ht="15.75" x14ac:dyDescent="0.25">
      <c r="B7" s="53">
        <v>42064</v>
      </c>
      <c r="C7" s="54">
        <v>810.71</v>
      </c>
    </row>
    <row r="8" spans="1:10" ht="15.75" x14ac:dyDescent="0.25">
      <c r="B8" s="53">
        <v>42095</v>
      </c>
      <c r="C8" s="54">
        <v>418.54</v>
      </c>
    </row>
    <row r="9" spans="1:10" ht="15.75" x14ac:dyDescent="0.25">
      <c r="B9" s="53">
        <v>42125</v>
      </c>
      <c r="C9" s="54">
        <v>722.22</v>
      </c>
    </row>
    <row r="10" spans="1:10" ht="15.75" x14ac:dyDescent="0.25">
      <c r="B10" s="53">
        <v>42156</v>
      </c>
      <c r="C10" s="54">
        <v>460.28</v>
      </c>
    </row>
    <row r="11" spans="1:10" ht="15.75" x14ac:dyDescent="0.25">
      <c r="B11" s="53">
        <v>42320</v>
      </c>
      <c r="C11" s="54">
        <v>483.58</v>
      </c>
    </row>
    <row r="12" spans="1:10" ht="15.75" x14ac:dyDescent="0.25">
      <c r="B12" s="53">
        <v>42217</v>
      </c>
      <c r="C12" s="54">
        <v>114.53</v>
      </c>
    </row>
    <row r="13" spans="1:10" ht="15.75" x14ac:dyDescent="0.25">
      <c r="B13" s="53">
        <v>42248</v>
      </c>
      <c r="C13" s="54">
        <v>609.12</v>
      </c>
    </row>
    <row r="14" spans="1:10" ht="15.75" x14ac:dyDescent="0.25">
      <c r="B14" s="53">
        <v>42278</v>
      </c>
      <c r="C14" s="54">
        <v>1197.9000000000001</v>
      </c>
    </row>
    <row r="15" spans="1:10" ht="15.75" x14ac:dyDescent="0.25">
      <c r="B15" s="53">
        <v>42309</v>
      </c>
      <c r="C15" s="54">
        <v>228.89</v>
      </c>
    </row>
    <row r="16" spans="1:10" ht="15.75" x14ac:dyDescent="0.25">
      <c r="B16" s="53">
        <v>42339</v>
      </c>
      <c r="C16" s="54">
        <v>1380.07</v>
      </c>
    </row>
    <row r="17" spans="2:3" ht="15.75" x14ac:dyDescent="0.25">
      <c r="B17" s="1" t="s">
        <v>242</v>
      </c>
      <c r="C17" s="54">
        <v>1026.96</v>
      </c>
    </row>
    <row r="18" spans="2:3" ht="15.75" x14ac:dyDescent="0.25">
      <c r="B18" s="1" t="s">
        <v>243</v>
      </c>
      <c r="C18" s="54">
        <v>760.24</v>
      </c>
    </row>
    <row r="19" spans="2:3" ht="15.75" x14ac:dyDescent="0.25">
      <c r="B19" s="1" t="s">
        <v>244</v>
      </c>
      <c r="C19" s="54">
        <v>414.11</v>
      </c>
    </row>
    <row r="20" spans="2:3" ht="15.75" x14ac:dyDescent="0.25">
      <c r="B20" s="1" t="s">
        <v>245</v>
      </c>
      <c r="C20" s="54">
        <v>1728.81</v>
      </c>
    </row>
    <row r="21" spans="2:3" ht="15.75" x14ac:dyDescent="0.25">
      <c r="B21" s="1" t="s">
        <v>246</v>
      </c>
      <c r="C21" s="54">
        <v>276.06</v>
      </c>
    </row>
    <row r="22" spans="2:3" ht="15.75" x14ac:dyDescent="0.25">
      <c r="B22" s="1" t="s">
        <v>247</v>
      </c>
      <c r="C22" s="54">
        <v>462.22</v>
      </c>
    </row>
    <row r="23" spans="2:3" ht="15.75" x14ac:dyDescent="0.25">
      <c r="B23" s="1" t="s">
        <v>248</v>
      </c>
      <c r="C23" s="54">
        <v>1281.0999999999999</v>
      </c>
    </row>
    <row r="24" spans="2:3" ht="15.75" x14ac:dyDescent="0.25">
      <c r="B24" s="1" t="s">
        <v>249</v>
      </c>
      <c r="C24" s="54">
        <v>1113.7</v>
      </c>
    </row>
    <row r="25" spans="2:3" ht="15.75" x14ac:dyDescent="0.25">
      <c r="B25" s="1" t="s">
        <v>250</v>
      </c>
      <c r="C25" s="54">
        <v>594.09</v>
      </c>
    </row>
    <row r="26" spans="2:3" ht="15.75" x14ac:dyDescent="0.25">
      <c r="B26" s="1" t="s">
        <v>251</v>
      </c>
      <c r="C26" s="54">
        <v>432.67</v>
      </c>
    </row>
    <row r="27" spans="2:3" ht="15.75" x14ac:dyDescent="0.25">
      <c r="B27" s="1" t="s">
        <v>252</v>
      </c>
      <c r="C27" s="54">
        <v>874.45</v>
      </c>
    </row>
    <row r="28" spans="2:3" ht="15.75" x14ac:dyDescent="0.25">
      <c r="B28" s="1" t="s">
        <v>253</v>
      </c>
      <c r="C28" s="54">
        <v>880.38</v>
      </c>
    </row>
    <row r="29" spans="2:3" ht="15.75" x14ac:dyDescent="0.25">
      <c r="B29" s="1" t="s">
        <v>254</v>
      </c>
      <c r="C29" s="54">
        <v>798.53</v>
      </c>
    </row>
    <row r="30" spans="2:3" ht="15.75" x14ac:dyDescent="0.25">
      <c r="B30" s="53">
        <v>42288</v>
      </c>
      <c r="C30" s="54">
        <v>572.41999999999996</v>
      </c>
    </row>
    <row r="31" spans="2:3" ht="15.75" x14ac:dyDescent="0.25">
      <c r="B31" s="1" t="s">
        <v>255</v>
      </c>
      <c r="C31" s="54">
        <v>330.61</v>
      </c>
    </row>
    <row r="32" spans="2:3" ht="15.75" x14ac:dyDescent="0.25">
      <c r="B32" s="1" t="s">
        <v>256</v>
      </c>
      <c r="C32" s="54">
        <v>567.17999999999995</v>
      </c>
    </row>
    <row r="33" spans="2:3" ht="15.75" x14ac:dyDescent="0.25">
      <c r="B33" s="1" t="s">
        <v>257</v>
      </c>
      <c r="C33" s="54">
        <v>1449.21</v>
      </c>
    </row>
    <row r="34" spans="2:3" ht="15.75" x14ac:dyDescent="0.25">
      <c r="B34" s="1" t="s">
        <v>258</v>
      </c>
      <c r="C34" s="54">
        <v>459.29</v>
      </c>
    </row>
    <row r="35" spans="2:3" ht="15.75" x14ac:dyDescent="0.25">
      <c r="B35" s="1" t="s">
        <v>259</v>
      </c>
      <c r="C35" s="54">
        <v>357.55</v>
      </c>
    </row>
    <row r="36" spans="2:3" ht="15.75" x14ac:dyDescent="0.25">
      <c r="B36" s="53">
        <v>42006</v>
      </c>
      <c r="C36" s="54">
        <v>154.34</v>
      </c>
    </row>
    <row r="37" spans="2:3" ht="15.75" x14ac:dyDescent="0.25">
      <c r="B37" s="53">
        <v>42037</v>
      </c>
      <c r="C37" s="54">
        <v>152.76</v>
      </c>
    </row>
    <row r="38" spans="2:3" ht="15.75" x14ac:dyDescent="0.25">
      <c r="B38" s="53">
        <v>42065</v>
      </c>
      <c r="C38" s="54">
        <v>570.22</v>
      </c>
    </row>
    <row r="39" spans="2:3" ht="15.75" x14ac:dyDescent="0.25">
      <c r="B39" s="53">
        <v>42096</v>
      </c>
      <c r="C39" s="54">
        <v>987.62</v>
      </c>
    </row>
    <row r="40" spans="2:3" ht="15.75" x14ac:dyDescent="0.25">
      <c r="B40" s="53">
        <v>42126</v>
      </c>
      <c r="C40" s="54">
        <v>1755.71</v>
      </c>
    </row>
    <row r="41" spans="2:3" ht="15.75" x14ac:dyDescent="0.25">
      <c r="B41" s="53">
        <v>42157</v>
      </c>
      <c r="C41" s="54">
        <v>378.27</v>
      </c>
    </row>
    <row r="42" spans="2:3" ht="15.75" x14ac:dyDescent="0.25">
      <c r="B42" s="53">
        <v>42187</v>
      </c>
      <c r="C42" s="54">
        <v>1323.81</v>
      </c>
    </row>
    <row r="43" spans="2:3" ht="15.75" x14ac:dyDescent="0.25">
      <c r="B43" s="53">
        <v>42218</v>
      </c>
      <c r="C43" s="54">
        <v>399.02</v>
      </c>
    </row>
    <row r="44" spans="2:3" ht="15.75" x14ac:dyDescent="0.25">
      <c r="B44" s="53">
        <v>42249</v>
      </c>
      <c r="C44" s="54">
        <v>154.94999999999999</v>
      </c>
    </row>
    <row r="45" spans="2:3" ht="15.75" x14ac:dyDescent="0.25">
      <c r="B45" s="53">
        <v>42279</v>
      </c>
      <c r="C45" s="54">
        <v>1254.57</v>
      </c>
    </row>
    <row r="46" spans="2:3" ht="15.75" x14ac:dyDescent="0.25">
      <c r="B46" s="53">
        <v>42310</v>
      </c>
      <c r="C46" s="54">
        <v>627.32000000000005</v>
      </c>
    </row>
    <row r="47" spans="2:3" ht="15.75" x14ac:dyDescent="0.25">
      <c r="B47" s="1" t="s">
        <v>260</v>
      </c>
      <c r="C47" s="54">
        <v>880.6</v>
      </c>
    </row>
    <row r="48" spans="2:3" ht="15.75" x14ac:dyDescent="0.25">
      <c r="B48" s="1" t="s">
        <v>261</v>
      </c>
      <c r="C48" s="54">
        <v>1196.03</v>
      </c>
    </row>
    <row r="49" spans="2:3" ht="15.75" x14ac:dyDescent="0.25">
      <c r="B49" s="1" t="s">
        <v>262</v>
      </c>
      <c r="C49" s="54">
        <v>782.32</v>
      </c>
    </row>
    <row r="50" spans="2:3" ht="15.75" x14ac:dyDescent="0.25">
      <c r="B50" s="1" t="s">
        <v>263</v>
      </c>
      <c r="C50" s="54">
        <v>1323.35</v>
      </c>
    </row>
    <row r="51" spans="2:3" ht="15.75" x14ac:dyDescent="0.25">
      <c r="B51" s="1" t="s">
        <v>264</v>
      </c>
      <c r="C51" s="54">
        <v>209.92</v>
      </c>
    </row>
    <row r="52" spans="2:3" ht="15.75" x14ac:dyDescent="0.25">
      <c r="B52" s="1" t="s">
        <v>265</v>
      </c>
      <c r="C52" s="54">
        <v>1232.05</v>
      </c>
    </row>
    <row r="53" spans="2:3" ht="15.75" x14ac:dyDescent="0.25">
      <c r="B53" s="1" t="s">
        <v>266</v>
      </c>
      <c r="C53" s="54">
        <v>713.28</v>
      </c>
    </row>
    <row r="54" spans="2:3" ht="15.75" x14ac:dyDescent="0.25">
      <c r="B54" s="1" t="s">
        <v>267</v>
      </c>
      <c r="C54" s="54">
        <v>1674.82</v>
      </c>
    </row>
    <row r="55" spans="2:3" ht="15.75" x14ac:dyDescent="0.25">
      <c r="B55" s="1" t="s">
        <v>268</v>
      </c>
      <c r="C55" s="54">
        <v>1161.25</v>
      </c>
    </row>
    <row r="56" spans="2:3" ht="15.75" x14ac:dyDescent="0.25">
      <c r="B56" s="1" t="s">
        <v>269</v>
      </c>
      <c r="C56" s="54">
        <v>897.63</v>
      </c>
    </row>
    <row r="57" spans="2:3" ht="15.75" x14ac:dyDescent="0.25">
      <c r="B57" s="1" t="s">
        <v>270</v>
      </c>
      <c r="C57" s="54">
        <v>1647.26</v>
      </c>
    </row>
    <row r="58" spans="2:3" ht="15.75" x14ac:dyDescent="0.25">
      <c r="B58" s="1" t="s">
        <v>271</v>
      </c>
      <c r="C58" s="54">
        <v>1121.96</v>
      </c>
    </row>
    <row r="59" spans="2:3" ht="15.75" x14ac:dyDescent="0.25">
      <c r="B59" s="1" t="s">
        <v>272</v>
      </c>
      <c r="C59" s="54">
        <v>352.2</v>
      </c>
    </row>
    <row r="60" spans="2:3" ht="15.75" x14ac:dyDescent="0.25">
      <c r="B60" s="1" t="s">
        <v>273</v>
      </c>
      <c r="C60" s="54">
        <v>270.77999999999997</v>
      </c>
    </row>
    <row r="61" spans="2:3" ht="15.75" x14ac:dyDescent="0.25">
      <c r="B61" s="1" t="s">
        <v>274</v>
      </c>
      <c r="C61" s="54">
        <v>456.41</v>
      </c>
    </row>
    <row r="62" spans="2:3" ht="15.75" x14ac:dyDescent="0.25">
      <c r="B62" s="1" t="s">
        <v>275</v>
      </c>
      <c r="C62" s="54">
        <v>441</v>
      </c>
    </row>
    <row r="63" spans="2:3" ht="15.75" x14ac:dyDescent="0.25">
      <c r="B63" s="1" t="s">
        <v>276</v>
      </c>
      <c r="C63" s="54">
        <v>252.44</v>
      </c>
    </row>
    <row r="64" spans="2:3" ht="15.75" x14ac:dyDescent="0.25">
      <c r="B64" s="53">
        <v>42007</v>
      </c>
      <c r="C64" s="54">
        <v>1298.92</v>
      </c>
    </row>
    <row r="65" spans="2:3" ht="15.75" x14ac:dyDescent="0.25">
      <c r="B65" s="53">
        <v>42038</v>
      </c>
      <c r="C65" s="54">
        <v>1178.7</v>
      </c>
    </row>
    <row r="66" spans="2:3" ht="15.75" x14ac:dyDescent="0.25">
      <c r="B66" s="53">
        <v>42066</v>
      </c>
      <c r="C66" s="54">
        <v>459.95</v>
      </c>
    </row>
    <row r="67" spans="2:3" ht="15.75" x14ac:dyDescent="0.25">
      <c r="B67" s="53">
        <v>42097</v>
      </c>
      <c r="C67" s="54">
        <v>1219.7</v>
      </c>
    </row>
    <row r="68" spans="2:3" ht="15.75" x14ac:dyDescent="0.25">
      <c r="B68" s="53">
        <v>42127</v>
      </c>
      <c r="C68" s="54">
        <v>152.24</v>
      </c>
    </row>
    <row r="69" spans="2:3" ht="15.75" x14ac:dyDescent="0.25">
      <c r="B69" s="53">
        <v>42158</v>
      </c>
      <c r="C69" s="54">
        <v>770.8</v>
      </c>
    </row>
    <row r="70" spans="2:3" ht="15.75" x14ac:dyDescent="0.25">
      <c r="B70" s="53">
        <v>42188</v>
      </c>
      <c r="C70" s="54">
        <v>1357.25</v>
      </c>
    </row>
    <row r="71" spans="2:3" ht="15.75" x14ac:dyDescent="0.25">
      <c r="B71" s="53">
        <v>42042</v>
      </c>
      <c r="C71" s="54">
        <v>220.18</v>
      </c>
    </row>
    <row r="72" spans="2:3" ht="15.75" x14ac:dyDescent="0.25">
      <c r="B72" s="53">
        <v>42250</v>
      </c>
      <c r="C72" s="54">
        <v>1102.81</v>
      </c>
    </row>
    <row r="73" spans="2:3" ht="15.75" x14ac:dyDescent="0.25">
      <c r="B73" s="53">
        <v>42280</v>
      </c>
      <c r="C73" s="54">
        <v>1566.83</v>
      </c>
    </row>
    <row r="74" spans="2:3" ht="15.75" x14ac:dyDescent="0.25">
      <c r="B74" s="53">
        <v>42311</v>
      </c>
      <c r="C74" s="54">
        <v>437.92</v>
      </c>
    </row>
    <row r="75" spans="2:3" ht="15.75" x14ac:dyDescent="0.25">
      <c r="B75" s="53">
        <v>42341</v>
      </c>
      <c r="C75" s="54">
        <v>1216.1199999999999</v>
      </c>
    </row>
    <row r="76" spans="2:3" ht="15.75" x14ac:dyDescent="0.25">
      <c r="B76" s="1" t="s">
        <v>277</v>
      </c>
      <c r="C76" s="54">
        <v>173.1</v>
      </c>
    </row>
    <row r="77" spans="2:3" ht="15.75" x14ac:dyDescent="0.25">
      <c r="B77" s="1" t="s">
        <v>278</v>
      </c>
      <c r="C77" s="54">
        <v>242.26</v>
      </c>
    </row>
    <row r="78" spans="2:3" ht="15.75" x14ac:dyDescent="0.25">
      <c r="B78" s="1" t="s">
        <v>279</v>
      </c>
      <c r="C78" s="54">
        <v>1512.6</v>
      </c>
    </row>
    <row r="79" spans="2:3" ht="15.75" x14ac:dyDescent="0.25">
      <c r="B79" s="1" t="s">
        <v>280</v>
      </c>
      <c r="C79" s="54">
        <v>783.75</v>
      </c>
    </row>
    <row r="80" spans="2:3" ht="15.75" x14ac:dyDescent="0.25">
      <c r="B80" s="53">
        <v>42101</v>
      </c>
      <c r="C80" s="54">
        <v>667.99</v>
      </c>
    </row>
    <row r="81" spans="2:4" ht="15.75" x14ac:dyDescent="0.25">
      <c r="B81" s="1" t="s">
        <v>281</v>
      </c>
      <c r="C81" s="54">
        <v>1166.31</v>
      </c>
    </row>
    <row r="82" spans="2:4" ht="15.75" x14ac:dyDescent="0.25">
      <c r="B82" s="1" t="s">
        <v>282</v>
      </c>
      <c r="C82" s="54">
        <v>770.18</v>
      </c>
    </row>
    <row r="83" spans="2:4" ht="15.75" x14ac:dyDescent="0.25">
      <c r="B83" s="1" t="s">
        <v>283</v>
      </c>
      <c r="C83" s="54">
        <v>132.34</v>
      </c>
    </row>
    <row r="84" spans="2:4" ht="15.75" x14ac:dyDescent="0.25">
      <c r="B84" s="1" t="s">
        <v>284</v>
      </c>
      <c r="C84" s="54">
        <v>1188.81</v>
      </c>
    </row>
    <row r="85" spans="2:4" ht="15.75" x14ac:dyDescent="0.25">
      <c r="B85" s="1" t="s">
        <v>285</v>
      </c>
      <c r="C85" s="54">
        <v>198.06</v>
      </c>
    </row>
    <row r="86" spans="2:4" ht="15.75" x14ac:dyDescent="0.25">
      <c r="B86" s="1" t="s">
        <v>286</v>
      </c>
      <c r="C86" s="54">
        <v>594.16999999999996</v>
      </c>
    </row>
    <row r="87" spans="2:4" ht="15.75" x14ac:dyDescent="0.25">
      <c r="B87" s="1" t="s">
        <v>287</v>
      </c>
      <c r="C87" s="54">
        <v>931.09</v>
      </c>
    </row>
    <row r="88" spans="2:4" ht="15.75" x14ac:dyDescent="0.25">
      <c r="B88" s="1" t="s">
        <v>288</v>
      </c>
      <c r="C88" s="54">
        <v>299.64</v>
      </c>
    </row>
    <row r="89" spans="2:4" ht="15.75" x14ac:dyDescent="0.25">
      <c r="B89" s="53">
        <v>42193</v>
      </c>
      <c r="C89" s="54">
        <v>1701.68</v>
      </c>
    </row>
    <row r="90" spans="2:4" ht="15.75" x14ac:dyDescent="0.25">
      <c r="B90" s="1" t="s">
        <v>289</v>
      </c>
      <c r="C90" s="54">
        <v>399.15</v>
      </c>
    </row>
    <row r="91" spans="2:4" ht="15.75" x14ac:dyDescent="0.25">
      <c r="B91" s="1" t="s">
        <v>290</v>
      </c>
      <c r="C91" s="54">
        <v>374.81</v>
      </c>
    </row>
    <row r="92" spans="2:4" ht="15.75" x14ac:dyDescent="0.25">
      <c r="B92" s="1" t="s">
        <v>291</v>
      </c>
      <c r="C92" s="54">
        <v>462.17</v>
      </c>
    </row>
    <row r="93" spans="2:4" ht="15.75" x14ac:dyDescent="0.25">
      <c r="B93" s="1" t="s">
        <v>292</v>
      </c>
      <c r="C93" s="54">
        <v>924.29</v>
      </c>
    </row>
    <row r="94" spans="2:4" ht="15.75" x14ac:dyDescent="0.25">
      <c r="B94" s="1" t="s">
        <v>293</v>
      </c>
      <c r="C94" s="54">
        <v>5000.6000000000004</v>
      </c>
    </row>
    <row r="96" spans="2:4" x14ac:dyDescent="0.25">
      <c r="C96" s="68">
        <f>SUM(C5:C94)</f>
        <v>72642.399999999965</v>
      </c>
      <c r="D96" t="s">
        <v>236</v>
      </c>
    </row>
  </sheetData>
  <mergeCells count="2">
    <mergeCell ref="A1:I1"/>
    <mergeCell ref="A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02FA-67A0-442F-8328-91022F88C49E}">
  <dimension ref="A1:O189"/>
  <sheetViews>
    <sheetView workbookViewId="0">
      <selection activeCell="G33" sqref="G33"/>
    </sheetView>
  </sheetViews>
  <sheetFormatPr defaultRowHeight="15" x14ac:dyDescent="0.25"/>
  <cols>
    <col min="3" max="3" width="19.85546875" bestFit="1" customWidth="1"/>
    <col min="11" max="11" width="12.5703125" customWidth="1"/>
    <col min="12" max="12" width="11" bestFit="1" customWidth="1"/>
    <col min="13" max="13" width="11.28515625" customWidth="1"/>
    <col min="14" max="14" width="11" customWidth="1"/>
    <col min="15" max="15" width="14.42578125" customWidth="1"/>
  </cols>
  <sheetData>
    <row r="1" spans="1:15" ht="15.75" x14ac:dyDescent="0.25">
      <c r="A1">
        <v>1</v>
      </c>
      <c r="B1" s="94" t="s">
        <v>294</v>
      </c>
      <c r="C1" s="94"/>
      <c r="D1" s="94"/>
      <c r="E1" s="94"/>
      <c r="F1" s="94"/>
      <c r="G1" s="94"/>
      <c r="H1" s="94"/>
      <c r="I1" s="94"/>
      <c r="J1" s="94"/>
    </row>
    <row r="3" spans="1:15" ht="15.75" x14ac:dyDescent="0.25">
      <c r="B3" s="13"/>
      <c r="C3" s="8" t="s">
        <v>295</v>
      </c>
      <c r="D3" t="s">
        <v>297</v>
      </c>
      <c r="K3" s="13"/>
      <c r="L3" s="13"/>
      <c r="M3" s="106" t="s">
        <v>295</v>
      </c>
      <c r="N3" s="107"/>
      <c r="O3" s="107"/>
    </row>
    <row r="4" spans="1:15" ht="15.75" x14ac:dyDescent="0.25">
      <c r="B4" s="13"/>
      <c r="C4" s="13"/>
      <c r="K4" s="15" t="s">
        <v>303</v>
      </c>
      <c r="L4" s="15" t="s">
        <v>304</v>
      </c>
      <c r="M4" s="15" t="s">
        <v>297</v>
      </c>
      <c r="N4" s="15" t="s">
        <v>305</v>
      </c>
      <c r="O4" s="15" t="s">
        <v>306</v>
      </c>
    </row>
    <row r="5" spans="1:15" ht="15.75" x14ac:dyDescent="0.25">
      <c r="B5" s="13"/>
      <c r="C5" s="13" t="s">
        <v>296</v>
      </c>
      <c r="D5" s="69">
        <f>SUM(M5:M162)</f>
        <v>99498</v>
      </c>
      <c r="K5" s="16" t="s">
        <v>307</v>
      </c>
      <c r="L5" s="16" t="s">
        <v>308</v>
      </c>
      <c r="M5" s="17">
        <v>3419</v>
      </c>
      <c r="N5" s="17">
        <v>4378</v>
      </c>
      <c r="O5" s="18">
        <v>2755</v>
      </c>
    </row>
    <row r="6" spans="1:15" ht="15.75" x14ac:dyDescent="0.25">
      <c r="B6" s="13"/>
      <c r="C6" s="13"/>
      <c r="K6" s="16" t="s">
        <v>307</v>
      </c>
      <c r="L6" s="16" t="s">
        <v>309</v>
      </c>
      <c r="M6" s="17">
        <v>1492</v>
      </c>
      <c r="N6" s="17">
        <v>2126</v>
      </c>
      <c r="O6" s="18">
        <v>2103</v>
      </c>
    </row>
    <row r="7" spans="1:15" ht="15.75" x14ac:dyDescent="0.25">
      <c r="B7" s="13"/>
      <c r="C7" s="8" t="s">
        <v>295</v>
      </c>
      <c r="D7" t="s">
        <v>305</v>
      </c>
      <c r="K7" s="16" t="s">
        <v>307</v>
      </c>
      <c r="L7" s="16" t="s">
        <v>310</v>
      </c>
      <c r="M7" s="17">
        <v>1371</v>
      </c>
      <c r="N7" s="17">
        <v>1930</v>
      </c>
      <c r="O7" s="18">
        <v>1823</v>
      </c>
    </row>
    <row r="8" spans="1:15" ht="15.75" x14ac:dyDescent="0.25">
      <c r="B8" s="13"/>
      <c r="C8" s="13"/>
      <c r="K8" s="16" t="s">
        <v>307</v>
      </c>
      <c r="L8" s="16" t="s">
        <v>311</v>
      </c>
      <c r="M8" s="17">
        <v>1607</v>
      </c>
      <c r="N8" s="17">
        <v>2133</v>
      </c>
      <c r="O8" s="18">
        <v>2102</v>
      </c>
    </row>
    <row r="9" spans="1:15" ht="15.75" x14ac:dyDescent="0.25">
      <c r="B9" s="13"/>
      <c r="C9" s="13" t="s">
        <v>296</v>
      </c>
      <c r="D9" s="69">
        <f>SUM(N5:N162)</f>
        <v>211409</v>
      </c>
      <c r="K9" s="16" t="s">
        <v>307</v>
      </c>
      <c r="L9" s="16" t="s">
        <v>312</v>
      </c>
      <c r="M9" s="19">
        <v>951</v>
      </c>
      <c r="N9" s="17">
        <v>1445</v>
      </c>
      <c r="O9" s="18">
        <v>1416</v>
      </c>
    </row>
    <row r="10" spans="1:15" ht="15.75" x14ac:dyDescent="0.25">
      <c r="B10" s="13"/>
      <c r="C10" s="13"/>
      <c r="K10" s="16" t="s">
        <v>307</v>
      </c>
      <c r="L10" s="16" t="s">
        <v>313</v>
      </c>
      <c r="M10" s="19">
        <v>889</v>
      </c>
      <c r="N10" s="17">
        <v>1293</v>
      </c>
      <c r="O10" s="18">
        <v>1526</v>
      </c>
    </row>
    <row r="11" spans="1:15" ht="15.75" x14ac:dyDescent="0.25">
      <c r="B11" s="13"/>
      <c r="C11" s="8" t="s">
        <v>295</v>
      </c>
      <c r="D11" t="s">
        <v>306</v>
      </c>
      <c r="K11" s="16" t="s">
        <v>307</v>
      </c>
      <c r="L11" s="16" t="s">
        <v>314</v>
      </c>
      <c r="M11" s="17">
        <v>1254</v>
      </c>
      <c r="N11" s="17">
        <v>1989</v>
      </c>
      <c r="O11" s="18">
        <v>1685</v>
      </c>
    </row>
    <row r="12" spans="1:15" ht="15.75" x14ac:dyDescent="0.25">
      <c r="B12" s="13"/>
      <c r="C12" s="13"/>
      <c r="K12" s="16" t="s">
        <v>307</v>
      </c>
      <c r="L12" s="16" t="s">
        <v>315</v>
      </c>
      <c r="M12" s="17">
        <v>1025</v>
      </c>
      <c r="N12" s="17">
        <v>1362</v>
      </c>
      <c r="O12" s="18">
        <v>2077</v>
      </c>
    </row>
    <row r="13" spans="1:15" ht="15.75" x14ac:dyDescent="0.25">
      <c r="B13" s="13"/>
      <c r="C13" s="13" t="s">
        <v>296</v>
      </c>
      <c r="D13" s="69">
        <f>SUM(O5:O162)</f>
        <v>127820</v>
      </c>
      <c r="K13" s="16" t="s">
        <v>307</v>
      </c>
      <c r="L13" s="16" t="s">
        <v>316</v>
      </c>
      <c r="M13" s="17">
        <v>1194</v>
      </c>
      <c r="N13" s="17">
        <v>2016</v>
      </c>
      <c r="O13" s="18">
        <v>1452</v>
      </c>
    </row>
    <row r="14" spans="1:15" x14ac:dyDescent="0.25">
      <c r="K14" s="16" t="s">
        <v>307</v>
      </c>
      <c r="L14" s="16" t="s">
        <v>317</v>
      </c>
      <c r="M14" s="19">
        <v>607</v>
      </c>
      <c r="N14" s="19">
        <v>853</v>
      </c>
      <c r="O14" s="18">
        <v>1022</v>
      </c>
    </row>
    <row r="15" spans="1:15" ht="15.75" x14ac:dyDescent="0.25">
      <c r="A15">
        <v>2</v>
      </c>
      <c r="B15" s="94" t="s">
        <v>298</v>
      </c>
      <c r="C15" s="94"/>
      <c r="D15" s="94"/>
      <c r="E15" s="94"/>
      <c r="F15" s="94"/>
      <c r="G15" s="94"/>
      <c r="H15" s="94"/>
      <c r="I15" s="94"/>
      <c r="K15" s="16" t="s">
        <v>307</v>
      </c>
      <c r="L15" s="16" t="s">
        <v>318</v>
      </c>
      <c r="M15" s="19">
        <v>626</v>
      </c>
      <c r="N15" s="17">
        <v>1569</v>
      </c>
      <c r="O15" s="18">
        <v>1033</v>
      </c>
    </row>
    <row r="16" spans="1:15" x14ac:dyDescent="0.25">
      <c r="K16" s="16" t="s">
        <v>307</v>
      </c>
      <c r="L16" s="16" t="s">
        <v>319</v>
      </c>
      <c r="M16" s="17">
        <v>1037</v>
      </c>
      <c r="N16" s="17">
        <v>2300</v>
      </c>
      <c r="O16" s="18">
        <v>1598</v>
      </c>
    </row>
    <row r="17" spans="1:15" x14ac:dyDescent="0.25">
      <c r="C17" s="69">
        <f>SUM(M7:O7)</f>
        <v>5124</v>
      </c>
      <c r="K17" s="16" t="s">
        <v>307</v>
      </c>
      <c r="L17" s="16" t="s">
        <v>320</v>
      </c>
      <c r="M17" s="19">
        <v>972</v>
      </c>
      <c r="N17" s="17">
        <v>2128</v>
      </c>
      <c r="O17" s="20">
        <v>912</v>
      </c>
    </row>
    <row r="18" spans="1:15" x14ac:dyDescent="0.25">
      <c r="K18" s="16" t="s">
        <v>307</v>
      </c>
      <c r="L18" s="16" t="s">
        <v>321</v>
      </c>
      <c r="M18" s="19">
        <v>88</v>
      </c>
      <c r="N18" s="17">
        <v>1159</v>
      </c>
      <c r="O18" s="20">
        <v>0</v>
      </c>
    </row>
    <row r="19" spans="1:15" ht="15.75" x14ac:dyDescent="0.25">
      <c r="A19">
        <v>3</v>
      </c>
      <c r="B19" s="94" t="s">
        <v>299</v>
      </c>
      <c r="C19" s="94"/>
      <c r="D19" s="94"/>
      <c r="E19" s="94"/>
      <c r="F19" s="94"/>
      <c r="G19" s="94"/>
      <c r="K19" s="16" t="s">
        <v>307</v>
      </c>
      <c r="L19" s="16" t="s">
        <v>322</v>
      </c>
      <c r="M19" s="17">
        <v>2052</v>
      </c>
      <c r="N19" s="17">
        <v>2159</v>
      </c>
      <c r="O19" s="18">
        <v>1582</v>
      </c>
    </row>
    <row r="20" spans="1:15" x14ac:dyDescent="0.25">
      <c r="K20" s="16" t="s">
        <v>307</v>
      </c>
      <c r="L20" s="16" t="s">
        <v>323</v>
      </c>
      <c r="M20" s="17">
        <v>1582</v>
      </c>
      <c r="N20" s="17">
        <v>2308</v>
      </c>
      <c r="O20" s="18">
        <v>1699</v>
      </c>
    </row>
    <row r="21" spans="1:15" x14ac:dyDescent="0.25">
      <c r="C21" s="69">
        <f>SUM(M5:O24)</f>
        <v>89884</v>
      </c>
      <c r="K21" s="16" t="s">
        <v>307</v>
      </c>
      <c r="L21" s="16" t="s">
        <v>324</v>
      </c>
      <c r="M21" s="17">
        <v>1088</v>
      </c>
      <c r="N21" s="17">
        <v>1218</v>
      </c>
      <c r="O21" s="20">
        <v>981</v>
      </c>
    </row>
    <row r="22" spans="1:15" x14ac:dyDescent="0.25">
      <c r="K22" s="16" t="s">
        <v>307</v>
      </c>
      <c r="L22" s="16" t="s">
        <v>325</v>
      </c>
      <c r="M22" s="19">
        <v>706</v>
      </c>
      <c r="N22" s="17">
        <v>1151</v>
      </c>
      <c r="O22" s="18">
        <v>1145</v>
      </c>
    </row>
    <row r="23" spans="1:15" ht="15.75" x14ac:dyDescent="0.25">
      <c r="A23">
        <v>4</v>
      </c>
      <c r="B23" s="94" t="s">
        <v>300</v>
      </c>
      <c r="C23" s="94"/>
      <c r="D23" s="94"/>
      <c r="E23" s="94"/>
      <c r="F23" s="94"/>
      <c r="K23" s="16" t="s">
        <v>307</v>
      </c>
      <c r="L23" s="16" t="s">
        <v>326</v>
      </c>
      <c r="M23" s="17">
        <v>1335</v>
      </c>
      <c r="N23" s="17">
        <v>2098</v>
      </c>
      <c r="O23" s="18">
        <v>1322</v>
      </c>
    </row>
    <row r="24" spans="1:15" x14ac:dyDescent="0.25">
      <c r="K24" s="16" t="s">
        <v>307</v>
      </c>
      <c r="L24" s="16" t="s">
        <v>327</v>
      </c>
      <c r="M24" s="19">
        <v>702</v>
      </c>
      <c r="N24" s="17">
        <v>1162</v>
      </c>
      <c r="O24" s="20">
        <v>877</v>
      </c>
    </row>
    <row r="25" spans="1:15" ht="15.75" x14ac:dyDescent="0.25">
      <c r="B25" s="13" t="s">
        <v>301</v>
      </c>
      <c r="C25" s="69">
        <f>SUM(M5:M162)</f>
        <v>99498</v>
      </c>
      <c r="K25" s="16" t="s">
        <v>307</v>
      </c>
      <c r="L25" s="16" t="s">
        <v>328</v>
      </c>
      <c r="M25" s="19">
        <v>968</v>
      </c>
      <c r="N25" s="17">
        <v>1101</v>
      </c>
      <c r="O25" s="20">
        <v>797</v>
      </c>
    </row>
    <row r="26" spans="1:15" ht="15.75" x14ac:dyDescent="0.25">
      <c r="B26" s="13"/>
      <c r="K26" s="16" t="s">
        <v>307</v>
      </c>
      <c r="L26" s="16" t="s">
        <v>329</v>
      </c>
      <c r="M26" s="17">
        <v>1664</v>
      </c>
      <c r="N26" s="17">
        <v>2069</v>
      </c>
      <c r="O26" s="18">
        <v>1710</v>
      </c>
    </row>
    <row r="27" spans="1:15" ht="15.75" x14ac:dyDescent="0.25">
      <c r="B27" s="13" t="s">
        <v>302</v>
      </c>
      <c r="C27" s="69">
        <f>SUM(O5:O162)</f>
        <v>127820</v>
      </c>
      <c r="K27" s="16" t="s">
        <v>307</v>
      </c>
      <c r="L27" s="16" t="s">
        <v>330</v>
      </c>
      <c r="M27" s="19">
        <v>624</v>
      </c>
      <c r="N27" s="19">
        <v>770</v>
      </c>
      <c r="O27" s="20">
        <v>746</v>
      </c>
    </row>
    <row r="28" spans="1:15" x14ac:dyDescent="0.25">
      <c r="K28" s="16" t="s">
        <v>307</v>
      </c>
      <c r="L28" s="16" t="s">
        <v>331</v>
      </c>
      <c r="M28" s="19">
        <v>685</v>
      </c>
      <c r="N28" s="17">
        <v>1501</v>
      </c>
      <c r="O28" s="18">
        <v>1126</v>
      </c>
    </row>
    <row r="29" spans="1:15" x14ac:dyDescent="0.25">
      <c r="K29" s="16" t="s">
        <v>307</v>
      </c>
      <c r="L29" s="16" t="s">
        <v>332</v>
      </c>
      <c r="M29" s="17">
        <v>1248</v>
      </c>
      <c r="N29" s="17">
        <v>1763</v>
      </c>
      <c r="O29" s="18">
        <v>1146</v>
      </c>
    </row>
    <row r="30" spans="1:15" ht="15.75" x14ac:dyDescent="0.25">
      <c r="B30" s="13"/>
      <c r="C30" s="13"/>
      <c r="D30" s="71"/>
      <c r="E30" s="72"/>
      <c r="F30" s="72"/>
      <c r="K30" s="16" t="s">
        <v>307</v>
      </c>
      <c r="L30" s="16" t="s">
        <v>333</v>
      </c>
      <c r="M30" s="17">
        <v>1342</v>
      </c>
      <c r="N30" s="17">
        <v>1559</v>
      </c>
      <c r="O30" s="18">
        <v>1307</v>
      </c>
    </row>
    <row r="31" spans="1:15" ht="15.75" x14ac:dyDescent="0.25">
      <c r="B31" s="13"/>
      <c r="C31" s="13"/>
      <c r="D31" s="104"/>
      <c r="E31" s="105"/>
      <c r="F31" s="105"/>
      <c r="K31" s="16" t="s">
        <v>307</v>
      </c>
      <c r="L31" s="16" t="s">
        <v>334</v>
      </c>
      <c r="M31" s="19">
        <v>760</v>
      </c>
      <c r="N31" s="19">
        <v>965</v>
      </c>
      <c r="O31" s="20">
        <v>921</v>
      </c>
    </row>
    <row r="32" spans="1:15" ht="15.75" x14ac:dyDescent="0.25">
      <c r="B32" s="13"/>
      <c r="C32" s="13"/>
      <c r="D32" s="104"/>
      <c r="E32" s="105"/>
      <c r="F32" s="105"/>
      <c r="K32" s="16" t="s">
        <v>307</v>
      </c>
      <c r="L32" s="16" t="s">
        <v>335</v>
      </c>
      <c r="M32" s="17">
        <v>1187</v>
      </c>
      <c r="N32" s="17">
        <v>1568</v>
      </c>
      <c r="O32" s="18">
        <v>1190</v>
      </c>
    </row>
    <row r="33" spans="2:15" ht="15.75" x14ac:dyDescent="0.25">
      <c r="B33" s="13"/>
      <c r="C33" s="13"/>
      <c r="D33" s="104"/>
      <c r="E33" s="105"/>
      <c r="F33" s="105"/>
      <c r="K33" s="16" t="s">
        <v>307</v>
      </c>
      <c r="L33" s="16" t="s">
        <v>336</v>
      </c>
      <c r="M33" s="19">
        <v>0</v>
      </c>
      <c r="N33" s="19">
        <v>0</v>
      </c>
      <c r="O33" s="20">
        <v>277</v>
      </c>
    </row>
    <row r="34" spans="2:15" ht="15.75" x14ac:dyDescent="0.25">
      <c r="B34" s="13"/>
      <c r="C34" s="13"/>
      <c r="D34" s="104"/>
      <c r="E34" s="105"/>
      <c r="F34" s="105"/>
      <c r="K34" s="16" t="s">
        <v>307</v>
      </c>
      <c r="L34" s="16" t="s">
        <v>337</v>
      </c>
      <c r="M34" s="19">
        <v>368</v>
      </c>
      <c r="N34" s="17">
        <v>1386</v>
      </c>
      <c r="O34" s="20">
        <v>637</v>
      </c>
    </row>
    <row r="35" spans="2:15" ht="15.75" x14ac:dyDescent="0.25">
      <c r="B35" s="13"/>
      <c r="C35" s="13"/>
      <c r="D35" s="104"/>
      <c r="E35" s="105"/>
      <c r="F35" s="105"/>
      <c r="K35" s="16" t="s">
        <v>307</v>
      </c>
      <c r="L35" s="16" t="s">
        <v>338</v>
      </c>
      <c r="M35" s="19">
        <v>317</v>
      </c>
      <c r="N35" s="17">
        <v>1215</v>
      </c>
      <c r="O35" s="20">
        <v>478</v>
      </c>
    </row>
    <row r="36" spans="2:15" ht="15.75" x14ac:dyDescent="0.25">
      <c r="B36" s="13"/>
      <c r="C36" s="13"/>
      <c r="D36" s="104"/>
      <c r="E36" s="105"/>
      <c r="F36" s="105"/>
      <c r="K36" s="16" t="s">
        <v>307</v>
      </c>
      <c r="L36" s="16" t="s">
        <v>339</v>
      </c>
      <c r="M36" s="19">
        <v>689</v>
      </c>
      <c r="N36" s="17">
        <v>2544</v>
      </c>
      <c r="O36" s="18">
        <v>1009</v>
      </c>
    </row>
    <row r="37" spans="2:15" ht="15.75" x14ac:dyDescent="0.25">
      <c r="B37" s="13"/>
      <c r="C37" s="13"/>
      <c r="D37" s="104"/>
      <c r="E37" s="105"/>
      <c r="F37" s="105"/>
      <c r="K37" s="16" t="s">
        <v>307</v>
      </c>
      <c r="L37" s="16" t="s">
        <v>340</v>
      </c>
      <c r="M37" s="19">
        <v>510</v>
      </c>
      <c r="N37" s="17">
        <v>2583</v>
      </c>
      <c r="O37" s="20">
        <v>861</v>
      </c>
    </row>
    <row r="38" spans="2:15" ht="15.75" x14ac:dyDescent="0.25">
      <c r="B38" s="13"/>
      <c r="C38" s="13"/>
      <c r="D38" s="104"/>
      <c r="E38" s="105"/>
      <c r="F38" s="105"/>
      <c r="K38" s="16" t="s">
        <v>307</v>
      </c>
      <c r="L38" s="16" t="s">
        <v>341</v>
      </c>
      <c r="M38" s="19">
        <v>257</v>
      </c>
      <c r="N38" s="17">
        <v>1023</v>
      </c>
      <c r="O38" s="20">
        <v>446</v>
      </c>
    </row>
    <row r="39" spans="2:15" ht="15.75" x14ac:dyDescent="0.25">
      <c r="B39" s="13"/>
      <c r="C39" s="13"/>
      <c r="D39" s="104"/>
      <c r="E39" s="105"/>
      <c r="F39" s="105"/>
      <c r="K39" s="16" t="s">
        <v>307</v>
      </c>
      <c r="L39" s="16" t="s">
        <v>342</v>
      </c>
      <c r="M39" s="19">
        <v>335</v>
      </c>
      <c r="N39" s="17">
        <v>1225</v>
      </c>
      <c r="O39" s="20">
        <v>520</v>
      </c>
    </row>
    <row r="40" spans="2:15" ht="15.75" x14ac:dyDescent="0.25">
      <c r="B40" s="13"/>
      <c r="C40" s="13"/>
      <c r="D40" s="104"/>
      <c r="E40" s="105"/>
      <c r="F40" s="105"/>
      <c r="K40" s="16" t="s">
        <v>307</v>
      </c>
      <c r="L40" s="16" t="s">
        <v>343</v>
      </c>
      <c r="M40" s="19">
        <v>264</v>
      </c>
      <c r="N40" s="19">
        <v>957</v>
      </c>
      <c r="O40" s="20">
        <v>405</v>
      </c>
    </row>
    <row r="41" spans="2:15" ht="15.75" x14ac:dyDescent="0.25">
      <c r="B41" s="13"/>
      <c r="C41" s="13"/>
      <c r="D41" s="104"/>
      <c r="E41" s="105"/>
      <c r="F41" s="105"/>
      <c r="K41" s="16" t="s">
        <v>307</v>
      </c>
      <c r="L41" s="16" t="s">
        <v>344</v>
      </c>
      <c r="M41" s="19">
        <v>285</v>
      </c>
      <c r="N41" s="19">
        <v>869</v>
      </c>
      <c r="O41" s="20">
        <v>434</v>
      </c>
    </row>
    <row r="42" spans="2:15" ht="15.75" x14ac:dyDescent="0.25">
      <c r="B42" s="13"/>
      <c r="C42" s="13"/>
      <c r="D42" s="104"/>
      <c r="E42" s="105"/>
      <c r="F42" s="105"/>
      <c r="K42" s="16" t="s">
        <v>307</v>
      </c>
      <c r="L42" s="16" t="s">
        <v>345</v>
      </c>
      <c r="M42" s="19">
        <v>550</v>
      </c>
      <c r="N42" s="17">
        <v>2502</v>
      </c>
      <c r="O42" s="20">
        <v>822</v>
      </c>
    </row>
    <row r="43" spans="2:15" ht="15.75" x14ac:dyDescent="0.25">
      <c r="B43" s="13"/>
      <c r="C43" s="13"/>
      <c r="D43" s="104"/>
      <c r="E43" s="105"/>
      <c r="F43" s="105"/>
      <c r="K43" s="16" t="s">
        <v>307</v>
      </c>
      <c r="L43" s="16" t="s">
        <v>346</v>
      </c>
      <c r="M43" s="19">
        <v>266</v>
      </c>
      <c r="N43" s="17">
        <v>1382</v>
      </c>
      <c r="O43" s="20">
        <v>501</v>
      </c>
    </row>
    <row r="44" spans="2:15" ht="15.75" x14ac:dyDescent="0.25">
      <c r="B44" s="13"/>
      <c r="C44" s="13"/>
      <c r="D44" s="104"/>
      <c r="E44" s="105"/>
      <c r="F44" s="105"/>
      <c r="K44" s="16" t="s">
        <v>307</v>
      </c>
      <c r="L44" s="16" t="s">
        <v>347</v>
      </c>
      <c r="M44" s="19">
        <v>598</v>
      </c>
      <c r="N44" s="17">
        <v>2107</v>
      </c>
      <c r="O44" s="18">
        <v>1002</v>
      </c>
    </row>
    <row r="45" spans="2:15" ht="15.75" x14ac:dyDescent="0.25">
      <c r="B45" s="13"/>
      <c r="C45" s="13"/>
      <c r="D45" s="104"/>
      <c r="E45" s="105"/>
      <c r="F45" s="105"/>
      <c r="K45" s="16" t="s">
        <v>307</v>
      </c>
      <c r="L45" s="16" t="s">
        <v>348</v>
      </c>
      <c r="M45" s="19">
        <v>344</v>
      </c>
      <c r="N45" s="17">
        <v>1641</v>
      </c>
      <c r="O45" s="20">
        <v>765</v>
      </c>
    </row>
    <row r="46" spans="2:15" ht="15.75" x14ac:dyDescent="0.25">
      <c r="B46" s="13"/>
      <c r="C46" s="13"/>
      <c r="D46" s="104"/>
      <c r="E46" s="105"/>
      <c r="F46" s="105"/>
      <c r="K46" s="16" t="s">
        <v>307</v>
      </c>
      <c r="L46" s="16" t="s">
        <v>349</v>
      </c>
      <c r="M46" s="19">
        <v>183</v>
      </c>
      <c r="N46" s="19">
        <v>867</v>
      </c>
      <c r="O46" s="20">
        <v>384</v>
      </c>
    </row>
    <row r="47" spans="2:15" ht="15.75" x14ac:dyDescent="0.25">
      <c r="B47" s="13"/>
      <c r="C47" s="13"/>
      <c r="D47" s="104"/>
      <c r="E47" s="105"/>
      <c r="F47" s="105"/>
      <c r="K47" s="16" t="s">
        <v>307</v>
      </c>
      <c r="L47" s="16" t="s">
        <v>350</v>
      </c>
      <c r="M47" s="19">
        <v>302</v>
      </c>
      <c r="N47" s="17">
        <v>1326</v>
      </c>
      <c r="O47" s="20">
        <v>586</v>
      </c>
    </row>
    <row r="48" spans="2:15" ht="15.75" x14ac:dyDescent="0.25">
      <c r="B48" s="13"/>
      <c r="C48" s="13"/>
      <c r="D48" s="104"/>
      <c r="E48" s="105"/>
      <c r="F48" s="105"/>
      <c r="K48" s="16" t="s">
        <v>307</v>
      </c>
      <c r="L48" s="16" t="s">
        <v>351</v>
      </c>
      <c r="M48" s="19">
        <v>177</v>
      </c>
      <c r="N48" s="19">
        <v>823</v>
      </c>
      <c r="O48" s="20">
        <v>548</v>
      </c>
    </row>
    <row r="49" spans="2:15" ht="15.75" x14ac:dyDescent="0.25">
      <c r="B49" s="13"/>
      <c r="C49" s="13"/>
      <c r="D49" s="104"/>
      <c r="E49" s="105"/>
      <c r="F49" s="105"/>
      <c r="K49" s="16" t="s">
        <v>307</v>
      </c>
      <c r="L49" s="16" t="s">
        <v>352</v>
      </c>
      <c r="M49" s="19">
        <v>285</v>
      </c>
      <c r="N49" s="17">
        <v>1249</v>
      </c>
      <c r="O49" s="20">
        <v>533</v>
      </c>
    </row>
    <row r="50" spans="2:15" ht="15.75" x14ac:dyDescent="0.25">
      <c r="B50" s="13"/>
      <c r="C50" s="13"/>
      <c r="D50" s="104"/>
      <c r="E50" s="105"/>
      <c r="F50" s="105"/>
      <c r="K50" s="16" t="s">
        <v>307</v>
      </c>
      <c r="L50" s="16" t="s">
        <v>353</v>
      </c>
      <c r="M50" s="19">
        <v>236</v>
      </c>
      <c r="N50" s="17">
        <v>1162</v>
      </c>
      <c r="O50" s="20">
        <v>402</v>
      </c>
    </row>
    <row r="51" spans="2:15" ht="15.75" x14ac:dyDescent="0.25">
      <c r="B51" s="13"/>
      <c r="C51" s="13"/>
      <c r="D51" s="104"/>
      <c r="E51" s="105"/>
      <c r="F51" s="105"/>
      <c r="K51" s="16" t="s">
        <v>307</v>
      </c>
      <c r="L51" s="16" t="s">
        <v>354</v>
      </c>
      <c r="M51" s="19">
        <v>293</v>
      </c>
      <c r="N51" s="17">
        <v>1016</v>
      </c>
      <c r="O51" s="20">
        <v>585</v>
      </c>
    </row>
    <row r="52" spans="2:15" ht="15.75" x14ac:dyDescent="0.25">
      <c r="B52" s="13"/>
      <c r="C52" s="13"/>
      <c r="D52" s="104"/>
      <c r="E52" s="105"/>
      <c r="F52" s="105"/>
      <c r="K52" s="16" t="s">
        <v>307</v>
      </c>
      <c r="L52" s="16" t="s">
        <v>355</v>
      </c>
      <c r="M52" s="19">
        <v>242</v>
      </c>
      <c r="N52" s="17">
        <v>1363</v>
      </c>
      <c r="O52" s="20">
        <v>428</v>
      </c>
    </row>
    <row r="53" spans="2:15" ht="15.75" x14ac:dyDescent="0.25">
      <c r="B53" s="13"/>
      <c r="C53" s="13"/>
      <c r="D53" s="104"/>
      <c r="E53" s="105"/>
      <c r="F53" s="105"/>
      <c r="K53" s="16" t="s">
        <v>307</v>
      </c>
      <c r="L53" s="16" t="s">
        <v>356</v>
      </c>
      <c r="M53" s="19">
        <v>248</v>
      </c>
      <c r="N53" s="17">
        <v>1398</v>
      </c>
      <c r="O53" s="20">
        <v>476</v>
      </c>
    </row>
    <row r="54" spans="2:15" ht="15.75" x14ac:dyDescent="0.25">
      <c r="B54" s="13"/>
      <c r="C54" s="13"/>
      <c r="D54" s="104"/>
      <c r="E54" s="105"/>
      <c r="F54" s="105"/>
      <c r="K54" s="16" t="s">
        <v>307</v>
      </c>
      <c r="L54" s="16" t="s">
        <v>357</v>
      </c>
      <c r="M54" s="19">
        <v>292</v>
      </c>
      <c r="N54" s="17">
        <v>1380</v>
      </c>
      <c r="O54" s="20">
        <v>456</v>
      </c>
    </row>
    <row r="55" spans="2:15" ht="15.75" x14ac:dyDescent="0.25">
      <c r="B55" s="13"/>
      <c r="C55" s="13"/>
      <c r="D55" s="104"/>
      <c r="E55" s="105"/>
      <c r="F55" s="105"/>
      <c r="K55" s="16" t="s">
        <v>307</v>
      </c>
      <c r="L55" s="16" t="s">
        <v>358</v>
      </c>
      <c r="M55" s="19">
        <v>196</v>
      </c>
      <c r="N55" s="17">
        <v>1238</v>
      </c>
      <c r="O55" s="20">
        <v>493</v>
      </c>
    </row>
    <row r="56" spans="2:15" ht="15.75" x14ac:dyDescent="0.25">
      <c r="B56" s="13"/>
      <c r="C56" s="13"/>
      <c r="D56" s="104"/>
      <c r="E56" s="105"/>
      <c r="F56" s="105"/>
      <c r="K56" s="16" t="s">
        <v>307</v>
      </c>
      <c r="L56" s="16" t="s">
        <v>359</v>
      </c>
      <c r="M56" s="19">
        <v>432</v>
      </c>
      <c r="N56" s="17">
        <v>1216</v>
      </c>
      <c r="O56" s="20">
        <v>552</v>
      </c>
    </row>
    <row r="57" spans="2:15" ht="15.75" x14ac:dyDescent="0.25">
      <c r="B57" s="13"/>
      <c r="C57" s="13"/>
      <c r="D57" s="104"/>
      <c r="E57" s="105"/>
      <c r="F57" s="105"/>
      <c r="K57" s="16" t="s">
        <v>307</v>
      </c>
      <c r="L57" s="16" t="s">
        <v>360</v>
      </c>
      <c r="M57" s="19">
        <v>420</v>
      </c>
      <c r="N57" s="17">
        <v>1581</v>
      </c>
      <c r="O57" s="20">
        <v>525</v>
      </c>
    </row>
    <row r="58" spans="2:15" ht="15.75" x14ac:dyDescent="0.25">
      <c r="B58" s="13"/>
      <c r="C58" s="13"/>
      <c r="D58" s="104"/>
      <c r="E58" s="105"/>
      <c r="F58" s="105"/>
      <c r="K58" s="16" t="s">
        <v>307</v>
      </c>
      <c r="L58" s="16" t="s">
        <v>361</v>
      </c>
      <c r="M58" s="19">
        <v>398</v>
      </c>
      <c r="N58" s="17">
        <v>1759</v>
      </c>
      <c r="O58" s="20">
        <v>682</v>
      </c>
    </row>
    <row r="59" spans="2:15" ht="15.75" x14ac:dyDescent="0.25">
      <c r="B59" s="13"/>
      <c r="C59" s="13"/>
      <c r="D59" s="104"/>
      <c r="E59" s="105"/>
      <c r="F59" s="105"/>
      <c r="K59" s="16" t="s">
        <v>307</v>
      </c>
      <c r="L59" s="16" t="s">
        <v>362</v>
      </c>
      <c r="M59" s="19">
        <v>128</v>
      </c>
      <c r="N59" s="19">
        <v>791</v>
      </c>
      <c r="O59" s="20">
        <v>242</v>
      </c>
    </row>
    <row r="60" spans="2:15" ht="15.75" x14ac:dyDescent="0.25">
      <c r="B60" s="13"/>
      <c r="C60" s="13"/>
      <c r="D60" s="104"/>
      <c r="E60" s="105"/>
      <c r="F60" s="105"/>
      <c r="K60" s="16" t="s">
        <v>307</v>
      </c>
      <c r="L60" s="16" t="s">
        <v>363</v>
      </c>
      <c r="M60" s="19">
        <v>225</v>
      </c>
      <c r="N60" s="19">
        <v>935</v>
      </c>
      <c r="O60" s="20">
        <v>432</v>
      </c>
    </row>
    <row r="61" spans="2:15" ht="15.75" x14ac:dyDescent="0.25">
      <c r="B61" s="13"/>
      <c r="C61" s="13"/>
      <c r="D61" s="104"/>
      <c r="E61" s="105"/>
      <c r="F61" s="105"/>
      <c r="K61" s="16" t="s">
        <v>307</v>
      </c>
      <c r="L61" s="16" t="s">
        <v>364</v>
      </c>
      <c r="M61" s="17">
        <v>1358</v>
      </c>
      <c r="N61" s="17">
        <v>2231</v>
      </c>
      <c r="O61" s="18">
        <v>1391</v>
      </c>
    </row>
    <row r="62" spans="2:15" ht="15.75" x14ac:dyDescent="0.25">
      <c r="B62" s="13"/>
      <c r="C62" s="13"/>
      <c r="D62" s="104"/>
      <c r="E62" s="105"/>
      <c r="F62" s="105"/>
      <c r="K62" s="16" t="s">
        <v>307</v>
      </c>
      <c r="L62" s="16" t="s">
        <v>365</v>
      </c>
      <c r="M62" s="17">
        <v>1345</v>
      </c>
      <c r="N62" s="17">
        <v>1791</v>
      </c>
      <c r="O62" s="18">
        <v>1460</v>
      </c>
    </row>
    <row r="63" spans="2:15" ht="15.75" x14ac:dyDescent="0.25">
      <c r="B63" s="13"/>
      <c r="C63" s="13"/>
      <c r="D63" s="104"/>
      <c r="E63" s="105"/>
      <c r="F63" s="105"/>
      <c r="K63" s="16" t="s">
        <v>307</v>
      </c>
      <c r="L63" s="16" t="s">
        <v>366</v>
      </c>
      <c r="M63" s="19">
        <v>769</v>
      </c>
      <c r="N63" s="17">
        <v>1948</v>
      </c>
      <c r="O63" s="18">
        <v>1011</v>
      </c>
    </row>
    <row r="64" spans="2:15" ht="15.75" x14ac:dyDescent="0.25">
      <c r="B64" s="13"/>
      <c r="C64" s="13"/>
      <c r="D64" s="104"/>
      <c r="E64" s="105"/>
      <c r="F64" s="105"/>
      <c r="K64" s="16" t="s">
        <v>307</v>
      </c>
      <c r="L64" s="16" t="s">
        <v>367</v>
      </c>
      <c r="M64" s="19">
        <v>560</v>
      </c>
      <c r="N64" s="17">
        <v>1835</v>
      </c>
      <c r="O64" s="20">
        <v>642</v>
      </c>
    </row>
    <row r="65" spans="2:15" ht="15.75" x14ac:dyDescent="0.25">
      <c r="B65" s="13"/>
      <c r="C65" s="13"/>
      <c r="D65" s="104"/>
      <c r="E65" s="105"/>
      <c r="F65" s="105"/>
      <c r="K65" s="16" t="s">
        <v>307</v>
      </c>
      <c r="L65" s="16" t="s">
        <v>368</v>
      </c>
      <c r="M65" s="19">
        <v>836</v>
      </c>
      <c r="N65" s="17">
        <v>2245</v>
      </c>
      <c r="O65" s="20">
        <v>861</v>
      </c>
    </row>
    <row r="66" spans="2:15" ht="15.75" x14ac:dyDescent="0.25">
      <c r="B66" s="13"/>
      <c r="C66" s="13"/>
      <c r="D66" s="104"/>
      <c r="E66" s="105"/>
      <c r="F66" s="105"/>
      <c r="K66" s="16" t="s">
        <v>307</v>
      </c>
      <c r="L66" s="16" t="s">
        <v>369</v>
      </c>
      <c r="M66" s="19">
        <v>587</v>
      </c>
      <c r="N66" s="17">
        <v>1471</v>
      </c>
      <c r="O66" s="20">
        <v>623</v>
      </c>
    </row>
    <row r="67" spans="2:15" ht="15.75" x14ac:dyDescent="0.25">
      <c r="B67" s="13"/>
      <c r="C67" s="13"/>
      <c r="D67" s="104"/>
      <c r="E67" s="105"/>
      <c r="F67" s="105"/>
      <c r="K67" s="16" t="s">
        <v>307</v>
      </c>
      <c r="L67" s="16" t="s">
        <v>370</v>
      </c>
      <c r="M67" s="19">
        <v>774</v>
      </c>
      <c r="N67" s="17">
        <v>1403</v>
      </c>
      <c r="O67" s="18">
        <v>1085</v>
      </c>
    </row>
    <row r="68" spans="2:15" ht="15.75" x14ac:dyDescent="0.25">
      <c r="B68" s="13"/>
      <c r="C68" s="13"/>
      <c r="D68" s="104"/>
      <c r="E68" s="105"/>
      <c r="F68" s="105"/>
      <c r="K68" s="16" t="s">
        <v>307</v>
      </c>
      <c r="L68" s="16" t="s">
        <v>371</v>
      </c>
      <c r="M68" s="19">
        <v>757</v>
      </c>
      <c r="N68" s="17">
        <v>1203</v>
      </c>
      <c r="O68" s="18">
        <v>1175</v>
      </c>
    </row>
    <row r="69" spans="2:15" ht="15.75" x14ac:dyDescent="0.25">
      <c r="B69" s="13"/>
      <c r="C69" s="13"/>
      <c r="D69" s="104"/>
      <c r="E69" s="105"/>
      <c r="F69" s="105"/>
      <c r="K69" s="16" t="s">
        <v>307</v>
      </c>
      <c r="L69" s="16" t="s">
        <v>372</v>
      </c>
      <c r="M69" s="19">
        <v>591</v>
      </c>
      <c r="N69" s="17">
        <v>1439</v>
      </c>
      <c r="O69" s="20">
        <v>858</v>
      </c>
    </row>
    <row r="70" spans="2:15" ht="15.75" x14ac:dyDescent="0.25">
      <c r="B70" s="13"/>
      <c r="C70" s="13"/>
      <c r="D70" s="104"/>
      <c r="E70" s="105"/>
      <c r="F70" s="105"/>
      <c r="K70" s="16" t="s">
        <v>307</v>
      </c>
      <c r="L70" s="16" t="s">
        <v>373</v>
      </c>
      <c r="M70" s="19">
        <v>457</v>
      </c>
      <c r="N70" s="17">
        <v>1161</v>
      </c>
      <c r="O70" s="20">
        <v>594</v>
      </c>
    </row>
    <row r="71" spans="2:15" ht="15.75" x14ac:dyDescent="0.25">
      <c r="B71" s="13"/>
      <c r="C71" s="13"/>
      <c r="D71" s="104"/>
      <c r="E71" s="105"/>
      <c r="F71" s="105"/>
      <c r="K71" s="16" t="s">
        <v>307</v>
      </c>
      <c r="L71" s="16" t="s">
        <v>374</v>
      </c>
      <c r="M71" s="19">
        <v>494</v>
      </c>
      <c r="N71" s="17">
        <v>1585</v>
      </c>
      <c r="O71" s="20">
        <v>705</v>
      </c>
    </row>
    <row r="72" spans="2:15" ht="15.75" x14ac:dyDescent="0.25">
      <c r="B72" s="13"/>
      <c r="C72" s="13"/>
      <c r="D72" s="104"/>
      <c r="E72" s="105"/>
      <c r="F72" s="105"/>
      <c r="K72" s="16" t="s">
        <v>307</v>
      </c>
      <c r="L72" s="16" t="s">
        <v>375</v>
      </c>
      <c r="M72" s="19">
        <v>914</v>
      </c>
      <c r="N72" s="17">
        <v>1727</v>
      </c>
      <c r="O72" s="18">
        <v>1308</v>
      </c>
    </row>
    <row r="73" spans="2:15" ht="15.75" x14ac:dyDescent="0.25">
      <c r="B73" s="13"/>
      <c r="C73" s="13"/>
      <c r="D73" s="104"/>
      <c r="E73" s="105"/>
      <c r="F73" s="105"/>
      <c r="K73" s="16" t="s">
        <v>307</v>
      </c>
      <c r="L73" s="16" t="s">
        <v>376</v>
      </c>
      <c r="M73" s="19">
        <v>581</v>
      </c>
      <c r="N73" s="17">
        <v>1448</v>
      </c>
      <c r="O73" s="20">
        <v>885</v>
      </c>
    </row>
    <row r="74" spans="2:15" ht="15.75" x14ac:dyDescent="0.25">
      <c r="B74" s="13"/>
      <c r="C74" s="13"/>
      <c r="D74" s="104"/>
      <c r="E74" s="105"/>
      <c r="F74" s="105"/>
      <c r="K74" s="16" t="s">
        <v>307</v>
      </c>
      <c r="L74" s="16" t="s">
        <v>377</v>
      </c>
      <c r="M74" s="19">
        <v>31</v>
      </c>
      <c r="N74" s="19">
        <v>0</v>
      </c>
      <c r="O74" s="20">
        <v>78</v>
      </c>
    </row>
    <row r="75" spans="2:15" ht="15.75" x14ac:dyDescent="0.25">
      <c r="B75" s="13"/>
      <c r="C75" s="13"/>
      <c r="D75" s="104"/>
      <c r="E75" s="105"/>
      <c r="F75" s="105"/>
      <c r="K75" s="16" t="s">
        <v>307</v>
      </c>
      <c r="L75" s="16" t="s">
        <v>378</v>
      </c>
      <c r="M75" s="19">
        <v>92</v>
      </c>
      <c r="N75" s="19">
        <v>233</v>
      </c>
      <c r="O75" s="20">
        <v>494</v>
      </c>
    </row>
    <row r="76" spans="2:15" ht="15.75" x14ac:dyDescent="0.25">
      <c r="B76" s="13"/>
      <c r="C76" s="13"/>
      <c r="D76" s="104"/>
      <c r="E76" s="105"/>
      <c r="F76" s="105"/>
      <c r="K76" s="16" t="s">
        <v>307</v>
      </c>
      <c r="L76" s="16" t="s">
        <v>379</v>
      </c>
      <c r="M76" s="19">
        <v>486</v>
      </c>
      <c r="N76" s="17">
        <v>1176</v>
      </c>
      <c r="O76" s="20">
        <v>400</v>
      </c>
    </row>
    <row r="77" spans="2:15" ht="15.75" x14ac:dyDescent="0.25">
      <c r="B77" s="13"/>
      <c r="C77" s="13"/>
      <c r="D77" s="104"/>
      <c r="E77" s="105"/>
      <c r="F77" s="105"/>
      <c r="K77" s="16" t="s">
        <v>307</v>
      </c>
      <c r="L77" s="16" t="s">
        <v>380</v>
      </c>
      <c r="M77" s="19">
        <v>440</v>
      </c>
      <c r="N77" s="19">
        <v>874</v>
      </c>
      <c r="O77" s="20">
        <v>803</v>
      </c>
    </row>
    <row r="78" spans="2:15" ht="15.75" x14ac:dyDescent="0.25">
      <c r="B78" s="13"/>
      <c r="C78" s="13"/>
      <c r="D78" s="104"/>
      <c r="E78" s="105"/>
      <c r="F78" s="105"/>
      <c r="K78" s="16" t="s">
        <v>307</v>
      </c>
      <c r="L78" s="16" t="s">
        <v>381</v>
      </c>
      <c r="M78" s="19">
        <v>127</v>
      </c>
      <c r="N78" s="19">
        <v>695</v>
      </c>
      <c r="O78" s="20">
        <v>440</v>
      </c>
    </row>
    <row r="79" spans="2:15" ht="15.75" x14ac:dyDescent="0.25">
      <c r="B79" s="13"/>
      <c r="C79" s="13"/>
      <c r="D79" s="104"/>
      <c r="E79" s="105"/>
      <c r="F79" s="105"/>
      <c r="K79" s="16" t="s">
        <v>307</v>
      </c>
      <c r="L79" s="16" t="s">
        <v>382</v>
      </c>
      <c r="M79" s="19">
        <v>257</v>
      </c>
      <c r="N79" s="17">
        <v>1367</v>
      </c>
      <c r="O79" s="20">
        <v>544</v>
      </c>
    </row>
    <row r="80" spans="2:15" ht="15.75" x14ac:dyDescent="0.25">
      <c r="B80" s="13"/>
      <c r="C80" s="13"/>
      <c r="D80" s="104"/>
      <c r="E80" s="105"/>
      <c r="F80" s="105"/>
      <c r="K80" s="16" t="s">
        <v>307</v>
      </c>
      <c r="L80" s="16" t="s">
        <v>383</v>
      </c>
      <c r="M80" s="19">
        <v>399</v>
      </c>
      <c r="N80" s="17">
        <v>1238</v>
      </c>
      <c r="O80" s="20">
        <v>622</v>
      </c>
    </row>
    <row r="81" spans="2:15" ht="15.75" x14ac:dyDescent="0.25">
      <c r="B81" s="13"/>
      <c r="C81" s="13"/>
      <c r="D81" s="104"/>
      <c r="E81" s="105"/>
      <c r="F81" s="105"/>
      <c r="K81" s="16" t="s">
        <v>307</v>
      </c>
      <c r="L81" s="16" t="s">
        <v>384</v>
      </c>
      <c r="M81" s="19">
        <v>470</v>
      </c>
      <c r="N81" s="17">
        <v>1609</v>
      </c>
      <c r="O81" s="20">
        <v>662</v>
      </c>
    </row>
    <row r="82" spans="2:15" ht="15.75" x14ac:dyDescent="0.25">
      <c r="B82" s="13"/>
      <c r="C82" s="13"/>
      <c r="D82" s="104"/>
      <c r="E82" s="105"/>
      <c r="F82" s="105"/>
      <c r="K82" s="16" t="s">
        <v>307</v>
      </c>
      <c r="L82" s="16" t="s">
        <v>385</v>
      </c>
      <c r="M82" s="19">
        <v>651</v>
      </c>
      <c r="N82" s="17">
        <v>2120</v>
      </c>
      <c r="O82" s="20">
        <v>824</v>
      </c>
    </row>
    <row r="83" spans="2:15" ht="15.75" x14ac:dyDescent="0.25">
      <c r="B83" s="13"/>
      <c r="C83" s="13"/>
      <c r="D83" s="104"/>
      <c r="E83" s="105"/>
      <c r="F83" s="105"/>
      <c r="K83" s="16" t="s">
        <v>307</v>
      </c>
      <c r="L83" s="16" t="s">
        <v>386</v>
      </c>
      <c r="M83" s="19">
        <v>757</v>
      </c>
      <c r="N83" s="17">
        <v>2498</v>
      </c>
      <c r="O83" s="20">
        <v>846</v>
      </c>
    </row>
    <row r="84" spans="2:15" ht="15.75" x14ac:dyDescent="0.25">
      <c r="B84" s="13"/>
      <c r="C84" s="13"/>
      <c r="D84" s="104"/>
      <c r="E84" s="105"/>
      <c r="F84" s="105"/>
      <c r="K84" s="16" t="s">
        <v>307</v>
      </c>
      <c r="L84" s="16" t="s">
        <v>387</v>
      </c>
      <c r="M84" s="19">
        <v>526</v>
      </c>
      <c r="N84" s="17">
        <v>1902</v>
      </c>
      <c r="O84" s="20">
        <v>743</v>
      </c>
    </row>
    <row r="85" spans="2:15" ht="15.75" x14ac:dyDescent="0.25">
      <c r="B85" s="13"/>
      <c r="C85" s="13"/>
      <c r="D85" s="104"/>
      <c r="E85" s="105"/>
      <c r="F85" s="105"/>
      <c r="K85" s="16" t="s">
        <v>307</v>
      </c>
      <c r="L85" s="16" t="s">
        <v>388</v>
      </c>
      <c r="M85" s="19">
        <v>196</v>
      </c>
      <c r="N85" s="19">
        <v>994</v>
      </c>
      <c r="O85" s="20">
        <v>477</v>
      </c>
    </row>
    <row r="86" spans="2:15" ht="15.75" x14ac:dyDescent="0.25">
      <c r="B86" s="13"/>
      <c r="C86" s="13"/>
      <c r="D86" s="104"/>
      <c r="E86" s="105"/>
      <c r="F86" s="105"/>
      <c r="K86" s="16" t="s">
        <v>307</v>
      </c>
      <c r="L86" s="16" t="s">
        <v>389</v>
      </c>
      <c r="M86" s="19">
        <v>260</v>
      </c>
      <c r="N86" s="17">
        <v>1010</v>
      </c>
      <c r="O86" s="20">
        <v>575</v>
      </c>
    </row>
    <row r="87" spans="2:15" ht="15.75" x14ac:dyDescent="0.25">
      <c r="B87" s="13"/>
      <c r="C87" s="13"/>
      <c r="D87" s="104"/>
      <c r="E87" s="105"/>
      <c r="F87" s="105"/>
      <c r="K87" s="16" t="s">
        <v>307</v>
      </c>
      <c r="L87" s="16" t="s">
        <v>390</v>
      </c>
      <c r="M87" s="19">
        <v>192</v>
      </c>
      <c r="N87" s="19">
        <v>899</v>
      </c>
      <c r="O87" s="20">
        <v>369</v>
      </c>
    </row>
    <row r="88" spans="2:15" ht="15.75" x14ac:dyDescent="0.25">
      <c r="B88" s="13"/>
      <c r="C88" s="13"/>
      <c r="D88" s="104"/>
      <c r="E88" s="105"/>
      <c r="F88" s="105"/>
      <c r="K88" s="16" t="s">
        <v>307</v>
      </c>
      <c r="L88" s="16" t="s">
        <v>391</v>
      </c>
      <c r="M88" s="19">
        <v>177</v>
      </c>
      <c r="N88" s="19">
        <v>284</v>
      </c>
      <c r="O88" s="20">
        <v>174</v>
      </c>
    </row>
    <row r="89" spans="2:15" ht="15.75" x14ac:dyDescent="0.25">
      <c r="B89" s="13"/>
      <c r="C89" s="13"/>
      <c r="D89" s="104"/>
      <c r="E89" s="105"/>
      <c r="F89" s="105"/>
      <c r="K89" s="16" t="s">
        <v>307</v>
      </c>
      <c r="L89" s="16" t="s">
        <v>392</v>
      </c>
      <c r="M89" s="19">
        <v>741</v>
      </c>
      <c r="N89" s="17">
        <v>1781</v>
      </c>
      <c r="O89" s="18">
        <v>1028</v>
      </c>
    </row>
    <row r="90" spans="2:15" ht="15.75" x14ac:dyDescent="0.25">
      <c r="B90" s="13"/>
      <c r="C90" s="13"/>
      <c r="D90" s="104"/>
      <c r="E90" s="105"/>
      <c r="F90" s="105"/>
      <c r="K90" s="16" t="s">
        <v>307</v>
      </c>
      <c r="L90" s="16" t="s">
        <v>393</v>
      </c>
      <c r="M90" s="19">
        <v>174</v>
      </c>
      <c r="N90" s="19">
        <v>773</v>
      </c>
      <c r="O90" s="20">
        <v>237</v>
      </c>
    </row>
    <row r="91" spans="2:15" ht="15.75" x14ac:dyDescent="0.25">
      <c r="B91" s="13"/>
      <c r="C91" s="13"/>
      <c r="D91" s="104"/>
      <c r="E91" s="105"/>
      <c r="F91" s="105"/>
      <c r="K91" s="16" t="s">
        <v>307</v>
      </c>
      <c r="L91" s="16" t="s">
        <v>394</v>
      </c>
      <c r="M91" s="19">
        <v>94</v>
      </c>
      <c r="N91" s="19">
        <v>769</v>
      </c>
      <c r="O91" s="20">
        <v>228</v>
      </c>
    </row>
    <row r="92" spans="2:15" ht="15.75" x14ac:dyDescent="0.25">
      <c r="B92" s="13"/>
      <c r="C92" s="13"/>
      <c r="D92" s="104"/>
      <c r="E92" s="105"/>
      <c r="F92" s="105"/>
      <c r="K92" s="16" t="s">
        <v>307</v>
      </c>
      <c r="L92" s="16" t="s">
        <v>395</v>
      </c>
      <c r="M92" s="19">
        <v>197</v>
      </c>
      <c r="N92" s="19">
        <v>837</v>
      </c>
      <c r="O92" s="20">
        <v>434</v>
      </c>
    </row>
    <row r="93" spans="2:15" ht="15.75" x14ac:dyDescent="0.25">
      <c r="B93" s="13"/>
      <c r="C93" s="13"/>
      <c r="D93" s="104"/>
      <c r="E93" s="105"/>
      <c r="F93" s="105"/>
      <c r="K93" s="16" t="s">
        <v>307</v>
      </c>
      <c r="L93" s="16" t="s">
        <v>396</v>
      </c>
      <c r="M93" s="19">
        <v>318</v>
      </c>
      <c r="N93" s="17">
        <v>1120</v>
      </c>
      <c r="O93" s="20">
        <v>444</v>
      </c>
    </row>
    <row r="94" spans="2:15" ht="15.75" x14ac:dyDescent="0.25">
      <c r="B94" s="13"/>
      <c r="C94" s="13"/>
      <c r="D94" s="104"/>
      <c r="E94" s="105"/>
      <c r="F94" s="105"/>
      <c r="K94" s="16" t="s">
        <v>307</v>
      </c>
      <c r="L94" s="16" t="s">
        <v>397</v>
      </c>
      <c r="M94" s="19">
        <v>82</v>
      </c>
      <c r="N94" s="19">
        <v>723</v>
      </c>
      <c r="O94" s="20">
        <v>204</v>
      </c>
    </row>
    <row r="95" spans="2:15" ht="15.75" x14ac:dyDescent="0.25">
      <c r="B95" s="13"/>
      <c r="C95" s="13"/>
      <c r="D95" s="104"/>
      <c r="E95" s="105"/>
      <c r="F95" s="105"/>
      <c r="K95" s="16" t="s">
        <v>307</v>
      </c>
      <c r="L95" s="16" t="s">
        <v>398</v>
      </c>
      <c r="M95" s="19">
        <v>206</v>
      </c>
      <c r="N95" s="19">
        <v>550</v>
      </c>
      <c r="O95" s="20">
        <v>229</v>
      </c>
    </row>
    <row r="96" spans="2:15" ht="15.75" x14ac:dyDescent="0.25">
      <c r="B96" s="13"/>
      <c r="C96" s="13"/>
      <c r="D96" s="104"/>
      <c r="E96" s="105"/>
      <c r="F96" s="105"/>
      <c r="K96" s="16" t="s">
        <v>307</v>
      </c>
      <c r="L96" s="16" t="s">
        <v>399</v>
      </c>
      <c r="M96" s="19">
        <v>390</v>
      </c>
      <c r="N96" s="17">
        <v>1297</v>
      </c>
      <c r="O96" s="20">
        <v>456</v>
      </c>
    </row>
    <row r="97" spans="2:15" ht="15.75" x14ac:dyDescent="0.25">
      <c r="B97" s="13"/>
      <c r="C97" s="13"/>
      <c r="D97" s="104"/>
      <c r="E97" s="105"/>
      <c r="F97" s="105"/>
      <c r="K97" s="16" t="s">
        <v>307</v>
      </c>
      <c r="L97" s="16" t="s">
        <v>400</v>
      </c>
      <c r="M97" s="19">
        <v>111</v>
      </c>
      <c r="N97" s="17">
        <v>1160</v>
      </c>
      <c r="O97" s="20">
        <v>282</v>
      </c>
    </row>
    <row r="98" spans="2:15" ht="15.75" x14ac:dyDescent="0.25">
      <c r="B98" s="13"/>
      <c r="C98" s="13"/>
      <c r="D98" s="104"/>
      <c r="E98" s="105"/>
      <c r="F98" s="105"/>
      <c r="K98" s="16" t="s">
        <v>307</v>
      </c>
      <c r="L98" s="16" t="s">
        <v>401</v>
      </c>
      <c r="M98" s="19">
        <v>522</v>
      </c>
      <c r="N98" s="17">
        <v>1667</v>
      </c>
      <c r="O98" s="20">
        <v>556</v>
      </c>
    </row>
    <row r="99" spans="2:15" ht="15.75" x14ac:dyDescent="0.25">
      <c r="B99" s="13"/>
      <c r="C99" s="13"/>
      <c r="D99" s="104"/>
      <c r="E99" s="105"/>
      <c r="F99" s="105"/>
      <c r="K99" s="16" t="s">
        <v>307</v>
      </c>
      <c r="L99" s="16" t="s">
        <v>402</v>
      </c>
      <c r="M99" s="19">
        <v>278</v>
      </c>
      <c r="N99" s="17">
        <v>1091</v>
      </c>
      <c r="O99" s="20">
        <v>505</v>
      </c>
    </row>
    <row r="100" spans="2:15" ht="15.75" x14ac:dyDescent="0.25">
      <c r="B100" s="13"/>
      <c r="C100" s="13"/>
      <c r="D100" s="104"/>
      <c r="E100" s="105"/>
      <c r="F100" s="105"/>
      <c r="K100" s="16" t="s">
        <v>307</v>
      </c>
      <c r="L100" s="16" t="s">
        <v>403</v>
      </c>
      <c r="M100" s="19">
        <v>0</v>
      </c>
      <c r="N100" s="19">
        <v>0</v>
      </c>
      <c r="O100" s="20">
        <v>0</v>
      </c>
    </row>
    <row r="101" spans="2:15" ht="15.75" x14ac:dyDescent="0.25">
      <c r="B101" s="13"/>
      <c r="C101" s="13"/>
      <c r="D101" s="104"/>
      <c r="E101" s="105"/>
      <c r="F101" s="105"/>
      <c r="K101" s="16" t="s">
        <v>307</v>
      </c>
      <c r="L101" s="16" t="s">
        <v>404</v>
      </c>
      <c r="M101" s="19">
        <v>120</v>
      </c>
      <c r="N101" s="17">
        <v>1335</v>
      </c>
      <c r="O101" s="20">
        <v>289</v>
      </c>
    </row>
    <row r="102" spans="2:15" ht="15.75" x14ac:dyDescent="0.25">
      <c r="B102" s="13"/>
      <c r="C102" s="13"/>
      <c r="D102" s="104"/>
      <c r="E102" s="105"/>
      <c r="F102" s="105"/>
      <c r="K102" s="16" t="s">
        <v>307</v>
      </c>
      <c r="L102" s="16" t="s">
        <v>405</v>
      </c>
      <c r="M102" s="19">
        <v>316</v>
      </c>
      <c r="N102" s="17">
        <v>1028</v>
      </c>
      <c r="O102" s="20">
        <v>505</v>
      </c>
    </row>
    <row r="103" spans="2:15" ht="15.75" x14ac:dyDescent="0.25">
      <c r="B103" s="13"/>
      <c r="C103" s="13"/>
      <c r="D103" s="104"/>
      <c r="E103" s="105"/>
      <c r="F103" s="105"/>
      <c r="K103" s="16" t="s">
        <v>307</v>
      </c>
      <c r="L103" s="16" t="s">
        <v>406</v>
      </c>
      <c r="M103" s="19">
        <v>446</v>
      </c>
      <c r="N103" s="17">
        <v>1763</v>
      </c>
      <c r="O103" s="20">
        <v>527</v>
      </c>
    </row>
    <row r="104" spans="2:15" ht="15.75" x14ac:dyDescent="0.25">
      <c r="B104" s="13"/>
      <c r="C104" s="13"/>
      <c r="D104" s="104"/>
      <c r="E104" s="105"/>
      <c r="F104" s="105"/>
      <c r="K104" s="16" t="s">
        <v>307</v>
      </c>
      <c r="L104" s="16" t="s">
        <v>407</v>
      </c>
      <c r="M104" s="19">
        <v>0</v>
      </c>
      <c r="N104" s="19">
        <v>0</v>
      </c>
      <c r="O104" s="20">
        <v>0</v>
      </c>
    </row>
    <row r="105" spans="2:15" ht="15.75" x14ac:dyDescent="0.25">
      <c r="B105" s="13"/>
      <c r="C105" s="13"/>
      <c r="D105" s="104"/>
      <c r="E105" s="105"/>
      <c r="F105" s="105"/>
      <c r="K105" s="16" t="s">
        <v>307</v>
      </c>
      <c r="L105" s="16" t="s">
        <v>408</v>
      </c>
      <c r="M105" s="19">
        <v>254</v>
      </c>
      <c r="N105" s="19">
        <v>642</v>
      </c>
      <c r="O105" s="20">
        <v>308</v>
      </c>
    </row>
    <row r="106" spans="2:15" ht="15.75" x14ac:dyDescent="0.25">
      <c r="B106" s="13"/>
      <c r="C106" s="13"/>
      <c r="D106" s="104"/>
      <c r="E106" s="105"/>
      <c r="F106" s="105"/>
      <c r="K106" s="16" t="s">
        <v>307</v>
      </c>
      <c r="L106" s="16" t="s">
        <v>409</v>
      </c>
      <c r="M106" s="19">
        <v>157</v>
      </c>
      <c r="N106" s="19">
        <v>440</v>
      </c>
      <c r="O106" s="20">
        <v>436</v>
      </c>
    </row>
    <row r="107" spans="2:15" ht="15.75" x14ac:dyDescent="0.25">
      <c r="B107" s="13"/>
      <c r="C107" s="13"/>
      <c r="D107" s="104"/>
      <c r="E107" s="105"/>
      <c r="F107" s="105"/>
      <c r="K107" s="16" t="s">
        <v>307</v>
      </c>
      <c r="L107" s="16" t="s">
        <v>410</v>
      </c>
      <c r="M107" s="19">
        <v>788</v>
      </c>
      <c r="N107" s="19">
        <v>988</v>
      </c>
      <c r="O107" s="20">
        <v>673</v>
      </c>
    </row>
    <row r="108" spans="2:15" ht="15.75" x14ac:dyDescent="0.25">
      <c r="B108" s="13"/>
      <c r="C108" s="13"/>
      <c r="D108" s="104"/>
      <c r="E108" s="105"/>
      <c r="F108" s="105"/>
      <c r="K108" s="16" t="s">
        <v>307</v>
      </c>
      <c r="L108" s="16" t="s">
        <v>411</v>
      </c>
      <c r="M108" s="19">
        <v>398</v>
      </c>
      <c r="N108" s="19">
        <v>454</v>
      </c>
      <c r="O108" s="20">
        <v>333</v>
      </c>
    </row>
    <row r="109" spans="2:15" ht="15.75" x14ac:dyDescent="0.25">
      <c r="B109" s="13"/>
      <c r="C109" s="13"/>
      <c r="D109" s="104"/>
      <c r="E109" s="105"/>
      <c r="F109" s="105"/>
      <c r="K109" s="16" t="s">
        <v>307</v>
      </c>
      <c r="L109" s="16" t="s">
        <v>412</v>
      </c>
      <c r="M109" s="19">
        <v>796</v>
      </c>
      <c r="N109" s="19">
        <v>912</v>
      </c>
      <c r="O109" s="20">
        <v>687</v>
      </c>
    </row>
    <row r="110" spans="2:15" ht="15.75" x14ac:dyDescent="0.25">
      <c r="B110" s="13"/>
      <c r="C110" s="13"/>
      <c r="D110" s="104"/>
      <c r="E110" s="105"/>
      <c r="F110" s="105"/>
      <c r="K110" s="16" t="s">
        <v>307</v>
      </c>
      <c r="L110" s="16" t="s">
        <v>413</v>
      </c>
      <c r="M110" s="19">
        <v>633</v>
      </c>
      <c r="N110" s="17">
        <v>1349</v>
      </c>
      <c r="O110" s="20">
        <v>564</v>
      </c>
    </row>
    <row r="111" spans="2:15" ht="15.75" x14ac:dyDescent="0.25">
      <c r="B111" s="13"/>
      <c r="C111" s="13"/>
      <c r="D111" s="104"/>
      <c r="E111" s="105"/>
      <c r="F111" s="105"/>
      <c r="K111" s="16" t="s">
        <v>307</v>
      </c>
      <c r="L111" s="16" t="s">
        <v>414</v>
      </c>
      <c r="M111" s="17">
        <v>1018</v>
      </c>
      <c r="N111" s="17">
        <v>1622</v>
      </c>
      <c r="O111" s="20">
        <v>826</v>
      </c>
    </row>
    <row r="112" spans="2:15" ht="15.75" x14ac:dyDescent="0.25">
      <c r="B112" s="13"/>
      <c r="C112" s="13"/>
      <c r="D112" s="73"/>
      <c r="E112" s="73"/>
      <c r="F112" s="73"/>
      <c r="K112" s="16" t="s">
        <v>307</v>
      </c>
      <c r="L112" s="16" t="s">
        <v>415</v>
      </c>
      <c r="M112" s="19">
        <v>356</v>
      </c>
      <c r="N112" s="19">
        <v>429</v>
      </c>
      <c r="O112" s="20">
        <v>621</v>
      </c>
    </row>
    <row r="113" spans="2:15" ht="15.75" x14ac:dyDescent="0.25">
      <c r="B113" s="13"/>
      <c r="C113" s="13"/>
      <c r="D113" s="104"/>
      <c r="E113" s="105"/>
      <c r="F113" s="105"/>
      <c r="K113" s="16" t="s">
        <v>307</v>
      </c>
      <c r="L113" s="16" t="s">
        <v>416</v>
      </c>
      <c r="M113" s="17">
        <v>1173</v>
      </c>
      <c r="N113" s="17">
        <v>1342</v>
      </c>
      <c r="O113" s="20">
        <v>605</v>
      </c>
    </row>
    <row r="114" spans="2:15" ht="15.75" x14ac:dyDescent="0.25">
      <c r="B114" s="13"/>
      <c r="C114" s="13"/>
      <c r="D114" s="104"/>
      <c r="E114" s="105"/>
      <c r="F114" s="105"/>
      <c r="K114" s="16" t="s">
        <v>307</v>
      </c>
      <c r="L114" s="16" t="s">
        <v>417</v>
      </c>
      <c r="M114" s="19">
        <v>729</v>
      </c>
      <c r="N114" s="17">
        <v>1085</v>
      </c>
      <c r="O114" s="20">
        <v>838</v>
      </c>
    </row>
    <row r="115" spans="2:15" ht="15.75" x14ac:dyDescent="0.25">
      <c r="B115" s="13"/>
      <c r="C115" s="13"/>
      <c r="D115" s="104"/>
      <c r="E115" s="105"/>
      <c r="F115" s="105"/>
      <c r="K115" s="16" t="s">
        <v>307</v>
      </c>
      <c r="L115" s="16" t="s">
        <v>418</v>
      </c>
      <c r="M115" s="19">
        <v>935</v>
      </c>
      <c r="N115" s="17">
        <v>1436</v>
      </c>
      <c r="O115" s="18">
        <v>1237</v>
      </c>
    </row>
    <row r="116" spans="2:15" ht="15.75" x14ac:dyDescent="0.25">
      <c r="B116" s="13"/>
      <c r="C116" s="13"/>
      <c r="D116" s="104"/>
      <c r="E116" s="105"/>
      <c r="F116" s="105"/>
      <c r="K116" s="16" t="s">
        <v>307</v>
      </c>
      <c r="L116" s="16" t="s">
        <v>419</v>
      </c>
      <c r="M116" s="19">
        <v>930</v>
      </c>
      <c r="N116" s="17">
        <v>1328</v>
      </c>
      <c r="O116" s="18">
        <v>1024</v>
      </c>
    </row>
    <row r="117" spans="2:15" ht="15.75" x14ac:dyDescent="0.25">
      <c r="B117" s="13"/>
      <c r="C117" s="13"/>
      <c r="D117" s="104"/>
      <c r="E117" s="105"/>
      <c r="F117" s="105"/>
      <c r="K117" s="16" t="s">
        <v>307</v>
      </c>
      <c r="L117" s="16" t="s">
        <v>420</v>
      </c>
      <c r="M117" s="17">
        <v>1207</v>
      </c>
      <c r="N117" s="17">
        <v>1863</v>
      </c>
      <c r="O117" s="18">
        <v>1375</v>
      </c>
    </row>
    <row r="118" spans="2:15" ht="15.75" x14ac:dyDescent="0.25">
      <c r="B118" s="13"/>
      <c r="C118" s="13"/>
      <c r="D118" s="104"/>
      <c r="E118" s="105"/>
      <c r="F118" s="105"/>
      <c r="K118" s="16" t="s">
        <v>307</v>
      </c>
      <c r="L118" s="16" t="s">
        <v>421</v>
      </c>
      <c r="M118" s="17">
        <v>1089</v>
      </c>
      <c r="N118" s="17">
        <v>1554</v>
      </c>
      <c r="O118" s="20">
        <v>945</v>
      </c>
    </row>
    <row r="119" spans="2:15" ht="15.75" x14ac:dyDescent="0.25">
      <c r="B119" s="13"/>
      <c r="C119" s="13"/>
      <c r="D119" s="104"/>
      <c r="E119" s="105"/>
      <c r="F119" s="105"/>
      <c r="K119" s="16" t="s">
        <v>307</v>
      </c>
      <c r="L119" s="16" t="s">
        <v>422</v>
      </c>
      <c r="M119" s="17">
        <v>1179</v>
      </c>
      <c r="N119" s="17">
        <v>1541</v>
      </c>
      <c r="O119" s="18">
        <v>1136</v>
      </c>
    </row>
    <row r="120" spans="2:15" ht="15.75" x14ac:dyDescent="0.25">
      <c r="B120" s="13"/>
      <c r="C120" s="13"/>
      <c r="D120" s="104"/>
      <c r="E120" s="105"/>
      <c r="F120" s="105"/>
      <c r="K120" s="16" t="s">
        <v>307</v>
      </c>
      <c r="L120" s="16" t="s">
        <v>423</v>
      </c>
      <c r="M120" s="19">
        <v>646</v>
      </c>
      <c r="N120" s="17">
        <v>1144</v>
      </c>
      <c r="O120" s="18">
        <v>1027</v>
      </c>
    </row>
    <row r="121" spans="2:15" ht="15.75" x14ac:dyDescent="0.25">
      <c r="B121" s="13"/>
      <c r="C121" s="13"/>
      <c r="D121" s="104"/>
      <c r="E121" s="105"/>
      <c r="F121" s="105"/>
      <c r="K121" s="16" t="s">
        <v>307</v>
      </c>
      <c r="L121" s="16" t="s">
        <v>424</v>
      </c>
      <c r="M121" s="19">
        <v>689</v>
      </c>
      <c r="N121" s="17">
        <v>1352</v>
      </c>
      <c r="O121" s="20">
        <v>777</v>
      </c>
    </row>
    <row r="122" spans="2:15" ht="15.75" x14ac:dyDescent="0.25">
      <c r="B122" s="13"/>
      <c r="C122" s="13"/>
      <c r="D122" s="104"/>
      <c r="E122" s="105"/>
      <c r="F122" s="105"/>
      <c r="K122" s="16" t="s">
        <v>307</v>
      </c>
      <c r="L122" s="16" t="s">
        <v>425</v>
      </c>
      <c r="M122" s="19">
        <v>92</v>
      </c>
      <c r="N122" s="17">
        <v>1393</v>
      </c>
      <c r="O122" s="20">
        <v>295</v>
      </c>
    </row>
    <row r="123" spans="2:15" ht="15.75" x14ac:dyDescent="0.25">
      <c r="B123" s="13"/>
      <c r="C123" s="13"/>
      <c r="D123" s="104"/>
      <c r="E123" s="105"/>
      <c r="F123" s="105"/>
      <c r="K123" s="16" t="s">
        <v>307</v>
      </c>
      <c r="L123" s="16" t="s">
        <v>426</v>
      </c>
      <c r="M123" s="19">
        <v>361</v>
      </c>
      <c r="N123" s="17">
        <v>4109</v>
      </c>
      <c r="O123" s="20">
        <v>761</v>
      </c>
    </row>
    <row r="124" spans="2:15" ht="15.75" x14ac:dyDescent="0.25">
      <c r="B124" s="13"/>
      <c r="C124" s="13"/>
      <c r="D124" s="104"/>
      <c r="E124" s="105"/>
      <c r="F124" s="105"/>
      <c r="K124" s="16" t="s">
        <v>307</v>
      </c>
      <c r="L124" s="16" t="s">
        <v>427</v>
      </c>
      <c r="M124" s="19">
        <v>148</v>
      </c>
      <c r="N124" s="17">
        <v>1510</v>
      </c>
      <c r="O124" s="20">
        <v>300</v>
      </c>
    </row>
    <row r="125" spans="2:15" ht="15.75" x14ac:dyDescent="0.25">
      <c r="B125" s="13"/>
      <c r="C125" s="13"/>
      <c r="D125" s="104"/>
      <c r="E125" s="105"/>
      <c r="F125" s="105"/>
      <c r="K125" s="16" t="s">
        <v>307</v>
      </c>
      <c r="L125" s="16" t="s">
        <v>428</v>
      </c>
      <c r="M125" s="19">
        <v>367</v>
      </c>
      <c r="N125" s="17">
        <v>1942</v>
      </c>
      <c r="O125" s="20">
        <v>817</v>
      </c>
    </row>
    <row r="126" spans="2:15" ht="15.75" x14ac:dyDescent="0.25">
      <c r="B126" s="13"/>
      <c r="C126" s="13"/>
      <c r="D126" s="104"/>
      <c r="E126" s="105"/>
      <c r="F126" s="105"/>
      <c r="K126" s="16" t="s">
        <v>307</v>
      </c>
      <c r="L126" s="16" t="s">
        <v>429</v>
      </c>
      <c r="M126" s="19">
        <v>96</v>
      </c>
      <c r="N126" s="19">
        <v>249</v>
      </c>
      <c r="O126" s="20">
        <v>191</v>
      </c>
    </row>
    <row r="127" spans="2:15" ht="15.75" x14ac:dyDescent="0.25">
      <c r="B127" s="13"/>
      <c r="C127" s="13"/>
      <c r="D127" s="104"/>
      <c r="E127" s="105"/>
      <c r="F127" s="105"/>
      <c r="K127" s="16" t="s">
        <v>307</v>
      </c>
      <c r="L127" s="16" t="s">
        <v>430</v>
      </c>
      <c r="M127" s="19">
        <v>104</v>
      </c>
      <c r="N127" s="19">
        <v>281</v>
      </c>
      <c r="O127" s="20">
        <v>241</v>
      </c>
    </row>
    <row r="128" spans="2:15" ht="15.75" x14ac:dyDescent="0.25">
      <c r="B128" s="13"/>
      <c r="C128" s="13"/>
      <c r="D128" s="104"/>
      <c r="E128" s="105"/>
      <c r="F128" s="105"/>
      <c r="K128" s="16" t="s">
        <v>307</v>
      </c>
      <c r="L128" s="16" t="s">
        <v>431</v>
      </c>
      <c r="M128" s="19">
        <v>152</v>
      </c>
      <c r="N128" s="19">
        <v>225</v>
      </c>
      <c r="O128" s="20">
        <v>215</v>
      </c>
    </row>
    <row r="129" spans="2:15" ht="15.75" x14ac:dyDescent="0.25">
      <c r="B129" s="13"/>
      <c r="C129" s="13"/>
      <c r="D129" s="104"/>
      <c r="E129" s="105"/>
      <c r="F129" s="105"/>
      <c r="K129" s="16" t="s">
        <v>307</v>
      </c>
      <c r="L129" s="16" t="s">
        <v>432</v>
      </c>
      <c r="M129" s="19">
        <v>661</v>
      </c>
      <c r="N129" s="17">
        <v>1509</v>
      </c>
      <c r="O129" s="20">
        <v>818</v>
      </c>
    </row>
    <row r="130" spans="2:15" ht="15.75" x14ac:dyDescent="0.25">
      <c r="B130" s="13"/>
      <c r="C130" s="13"/>
      <c r="D130" s="104"/>
      <c r="E130" s="105"/>
      <c r="F130" s="105"/>
      <c r="K130" s="16" t="s">
        <v>307</v>
      </c>
      <c r="L130" s="16" t="s">
        <v>433</v>
      </c>
      <c r="M130" s="19">
        <v>417</v>
      </c>
      <c r="N130" s="19">
        <v>591</v>
      </c>
      <c r="O130" s="20">
        <v>414</v>
      </c>
    </row>
    <row r="131" spans="2:15" ht="15.75" x14ac:dyDescent="0.25">
      <c r="B131" s="13"/>
      <c r="C131" s="13"/>
      <c r="D131" s="104"/>
      <c r="E131" s="105"/>
      <c r="F131" s="105"/>
      <c r="K131" s="16" t="s">
        <v>307</v>
      </c>
      <c r="L131" s="16" t="s">
        <v>434</v>
      </c>
      <c r="M131" s="19">
        <v>588</v>
      </c>
      <c r="N131" s="17">
        <v>1036</v>
      </c>
      <c r="O131" s="20">
        <v>725</v>
      </c>
    </row>
    <row r="132" spans="2:15" ht="15.75" x14ac:dyDescent="0.25">
      <c r="B132" s="13"/>
      <c r="C132" s="13"/>
      <c r="D132" s="104"/>
      <c r="E132" s="105"/>
      <c r="F132" s="105"/>
      <c r="K132" s="16" t="s">
        <v>307</v>
      </c>
      <c r="L132" s="16" t="s">
        <v>435</v>
      </c>
      <c r="M132" s="19">
        <v>99</v>
      </c>
      <c r="N132" s="19">
        <v>566</v>
      </c>
      <c r="O132" s="20">
        <v>200</v>
      </c>
    </row>
    <row r="133" spans="2:15" ht="15.75" x14ac:dyDescent="0.25">
      <c r="B133" s="13"/>
      <c r="C133" s="13"/>
      <c r="D133" s="104"/>
      <c r="E133" s="105"/>
      <c r="F133" s="105"/>
      <c r="K133" s="16" t="s">
        <v>307</v>
      </c>
      <c r="L133" s="16" t="s">
        <v>436</v>
      </c>
      <c r="M133" s="17">
        <v>1113</v>
      </c>
      <c r="N133" s="17">
        <v>1539</v>
      </c>
      <c r="O133" s="18">
        <v>1209</v>
      </c>
    </row>
    <row r="134" spans="2:15" ht="15.75" x14ac:dyDescent="0.25">
      <c r="B134" s="13"/>
      <c r="C134" s="13"/>
      <c r="D134" s="104"/>
      <c r="E134" s="105"/>
      <c r="F134" s="105"/>
      <c r="K134" s="16" t="s">
        <v>307</v>
      </c>
      <c r="L134" s="16" t="s">
        <v>437</v>
      </c>
      <c r="M134" s="17">
        <v>1462</v>
      </c>
      <c r="N134" s="17">
        <v>1993</v>
      </c>
      <c r="O134" s="18">
        <v>1444</v>
      </c>
    </row>
    <row r="135" spans="2:15" ht="15.75" x14ac:dyDescent="0.25">
      <c r="B135" s="13"/>
      <c r="C135" s="13"/>
      <c r="D135" s="104"/>
      <c r="E135" s="105"/>
      <c r="F135" s="105"/>
      <c r="K135" s="16" t="s">
        <v>307</v>
      </c>
      <c r="L135" s="16" t="s">
        <v>438</v>
      </c>
      <c r="M135" s="17">
        <v>1094</v>
      </c>
      <c r="N135" s="17">
        <v>1924</v>
      </c>
      <c r="O135" s="18">
        <v>1466</v>
      </c>
    </row>
    <row r="136" spans="2:15" ht="15.75" x14ac:dyDescent="0.25">
      <c r="B136" s="13"/>
      <c r="C136" s="13"/>
      <c r="D136" s="104"/>
      <c r="E136" s="105"/>
      <c r="F136" s="105"/>
      <c r="K136" s="16" t="s">
        <v>307</v>
      </c>
      <c r="L136" s="16" t="s">
        <v>439</v>
      </c>
      <c r="M136" s="19">
        <v>924</v>
      </c>
      <c r="N136" s="17">
        <v>1799</v>
      </c>
      <c r="O136" s="18">
        <v>1269</v>
      </c>
    </row>
    <row r="137" spans="2:15" ht="15.75" x14ac:dyDescent="0.25">
      <c r="B137" s="13"/>
      <c r="C137" s="13"/>
      <c r="D137" s="104"/>
      <c r="E137" s="105"/>
      <c r="F137" s="105"/>
      <c r="K137" s="16" t="s">
        <v>307</v>
      </c>
      <c r="L137" s="16" t="s">
        <v>440</v>
      </c>
      <c r="M137" s="19">
        <v>0</v>
      </c>
      <c r="N137" s="19">
        <v>0</v>
      </c>
      <c r="O137" s="20">
        <v>0</v>
      </c>
    </row>
    <row r="138" spans="2:15" ht="15.75" x14ac:dyDescent="0.25">
      <c r="B138" s="13"/>
      <c r="C138" s="13"/>
      <c r="D138" s="104"/>
      <c r="E138" s="105"/>
      <c r="F138" s="105"/>
      <c r="K138" s="16" t="s">
        <v>307</v>
      </c>
      <c r="L138" s="16" t="s">
        <v>441</v>
      </c>
      <c r="M138" s="19">
        <v>296</v>
      </c>
      <c r="N138" s="19">
        <v>443</v>
      </c>
      <c r="O138" s="20">
        <v>157</v>
      </c>
    </row>
    <row r="139" spans="2:15" ht="15.75" x14ac:dyDescent="0.25">
      <c r="B139" s="13"/>
      <c r="C139" s="13"/>
      <c r="D139" s="104"/>
      <c r="E139" s="105"/>
      <c r="F139" s="105"/>
      <c r="K139" s="16" t="s">
        <v>307</v>
      </c>
      <c r="L139" s="16" t="s">
        <v>442</v>
      </c>
      <c r="M139" s="19">
        <v>858</v>
      </c>
      <c r="N139" s="17">
        <v>1562</v>
      </c>
      <c r="O139" s="20">
        <v>832</v>
      </c>
    </row>
    <row r="140" spans="2:15" ht="15.75" x14ac:dyDescent="0.25">
      <c r="B140" s="13"/>
      <c r="C140" s="13"/>
      <c r="D140" s="104"/>
      <c r="E140" s="105"/>
      <c r="F140" s="105"/>
      <c r="K140" s="16" t="s">
        <v>307</v>
      </c>
      <c r="L140" s="16" t="s">
        <v>443</v>
      </c>
      <c r="M140" s="19">
        <v>487</v>
      </c>
      <c r="N140" s="19">
        <v>821</v>
      </c>
      <c r="O140" s="20">
        <v>556</v>
      </c>
    </row>
    <row r="141" spans="2:15" ht="15.75" x14ac:dyDescent="0.25">
      <c r="B141" s="13"/>
      <c r="C141" s="13"/>
      <c r="D141" s="104"/>
      <c r="E141" s="105"/>
      <c r="F141" s="105"/>
      <c r="K141" s="16" t="s">
        <v>307</v>
      </c>
      <c r="L141" s="16" t="s">
        <v>444</v>
      </c>
      <c r="M141" s="19">
        <v>985</v>
      </c>
      <c r="N141" s="17">
        <v>2100</v>
      </c>
      <c r="O141" s="18">
        <v>1402</v>
      </c>
    </row>
    <row r="142" spans="2:15" ht="15.75" x14ac:dyDescent="0.25">
      <c r="B142" s="13"/>
      <c r="C142" s="13"/>
      <c r="D142" s="104"/>
      <c r="E142" s="105"/>
      <c r="F142" s="105"/>
      <c r="K142" s="16" t="s">
        <v>307</v>
      </c>
      <c r="L142" s="16" t="s">
        <v>445</v>
      </c>
      <c r="M142" s="19">
        <v>430</v>
      </c>
      <c r="N142" s="19">
        <v>976</v>
      </c>
      <c r="O142" s="20">
        <v>616</v>
      </c>
    </row>
    <row r="143" spans="2:15" ht="15.75" x14ac:dyDescent="0.25">
      <c r="B143" s="13"/>
      <c r="C143" s="13"/>
      <c r="D143" s="104"/>
      <c r="E143" s="105"/>
      <c r="F143" s="105"/>
      <c r="K143" s="16" t="s">
        <v>307</v>
      </c>
      <c r="L143" s="16" t="s">
        <v>446</v>
      </c>
      <c r="M143" s="19">
        <v>11</v>
      </c>
      <c r="N143" s="19">
        <v>4</v>
      </c>
      <c r="O143" s="20">
        <v>351</v>
      </c>
    </row>
    <row r="144" spans="2:15" ht="15.75" x14ac:dyDescent="0.25">
      <c r="B144" s="13"/>
      <c r="C144" s="13"/>
      <c r="D144" s="104"/>
      <c r="E144" s="105"/>
      <c r="F144" s="105"/>
      <c r="K144" s="16" t="s">
        <v>307</v>
      </c>
      <c r="L144" s="16" t="s">
        <v>447</v>
      </c>
      <c r="M144" s="19">
        <v>370</v>
      </c>
      <c r="N144" s="19">
        <v>480</v>
      </c>
      <c r="O144" s="20">
        <v>398</v>
      </c>
    </row>
    <row r="145" spans="2:15" ht="15.75" x14ac:dyDescent="0.25">
      <c r="B145" s="13"/>
      <c r="C145" s="13"/>
      <c r="D145" s="104"/>
      <c r="E145" s="105"/>
      <c r="F145" s="105"/>
      <c r="K145" s="16" t="s">
        <v>307</v>
      </c>
      <c r="L145" s="16" t="s">
        <v>448</v>
      </c>
      <c r="M145" s="19">
        <v>778</v>
      </c>
      <c r="N145" s="17">
        <v>1343</v>
      </c>
      <c r="O145" s="18">
        <v>1071</v>
      </c>
    </row>
    <row r="146" spans="2:15" ht="15.75" x14ac:dyDescent="0.25">
      <c r="B146" s="13"/>
      <c r="C146" s="13"/>
      <c r="D146" s="104"/>
      <c r="E146" s="105"/>
      <c r="F146" s="105"/>
      <c r="K146" s="16" t="s">
        <v>307</v>
      </c>
      <c r="L146" s="16" t="s">
        <v>449</v>
      </c>
      <c r="M146" s="19">
        <v>783</v>
      </c>
      <c r="N146" s="17">
        <v>1429</v>
      </c>
      <c r="O146" s="18">
        <v>1018</v>
      </c>
    </row>
    <row r="147" spans="2:15" ht="15.75" x14ac:dyDescent="0.25">
      <c r="B147" s="13"/>
      <c r="C147" s="13"/>
      <c r="D147" s="104"/>
      <c r="E147" s="105"/>
      <c r="F147" s="105"/>
      <c r="K147" s="16" t="s">
        <v>307</v>
      </c>
      <c r="L147" s="16" t="s">
        <v>450</v>
      </c>
      <c r="M147" s="17">
        <v>1376</v>
      </c>
      <c r="N147" s="17">
        <v>2314</v>
      </c>
      <c r="O147" s="18">
        <v>1440</v>
      </c>
    </row>
    <row r="148" spans="2:15" ht="15.75" x14ac:dyDescent="0.25">
      <c r="B148" s="13"/>
      <c r="C148" s="13"/>
      <c r="D148" s="104"/>
      <c r="E148" s="105"/>
      <c r="F148" s="105"/>
      <c r="K148" s="16" t="s">
        <v>307</v>
      </c>
      <c r="L148" s="16" t="s">
        <v>451</v>
      </c>
      <c r="M148" s="19">
        <v>717</v>
      </c>
      <c r="N148" s="17">
        <v>1732</v>
      </c>
      <c r="O148" s="18">
        <v>1623</v>
      </c>
    </row>
    <row r="149" spans="2:15" ht="15.75" x14ac:dyDescent="0.25">
      <c r="B149" s="13"/>
      <c r="C149" s="13"/>
      <c r="D149" s="104"/>
      <c r="E149" s="105"/>
      <c r="F149" s="105"/>
      <c r="K149" s="16" t="s">
        <v>307</v>
      </c>
      <c r="L149" s="16" t="s">
        <v>452</v>
      </c>
      <c r="M149" s="19">
        <v>301</v>
      </c>
      <c r="N149" s="19">
        <v>720</v>
      </c>
      <c r="O149" s="20">
        <v>629</v>
      </c>
    </row>
    <row r="150" spans="2:15" ht="15.75" x14ac:dyDescent="0.25">
      <c r="B150" s="13"/>
      <c r="C150" s="13"/>
      <c r="D150" s="104"/>
      <c r="E150" s="105"/>
      <c r="F150" s="105"/>
      <c r="K150" s="16" t="s">
        <v>307</v>
      </c>
      <c r="L150" s="16" t="s">
        <v>453</v>
      </c>
      <c r="M150" s="19">
        <v>179</v>
      </c>
      <c r="N150" s="19">
        <v>303</v>
      </c>
      <c r="O150" s="20">
        <v>258</v>
      </c>
    </row>
    <row r="151" spans="2:15" ht="15.75" x14ac:dyDescent="0.25">
      <c r="B151" s="13"/>
      <c r="C151" s="13"/>
      <c r="D151" s="104"/>
      <c r="E151" s="105"/>
      <c r="F151" s="105"/>
      <c r="K151" s="16" t="s">
        <v>307</v>
      </c>
      <c r="L151" s="16" t="s">
        <v>454</v>
      </c>
      <c r="M151" s="19">
        <v>919</v>
      </c>
      <c r="N151" s="17">
        <v>1445</v>
      </c>
      <c r="O151" s="18">
        <v>1250</v>
      </c>
    </row>
    <row r="152" spans="2:15" ht="15.75" x14ac:dyDescent="0.25">
      <c r="B152" s="13"/>
      <c r="C152" s="13"/>
      <c r="D152" s="104"/>
      <c r="E152" s="105"/>
      <c r="F152" s="105"/>
      <c r="K152" s="16" t="s">
        <v>307</v>
      </c>
      <c r="L152" s="16" t="s">
        <v>455</v>
      </c>
      <c r="M152" s="19">
        <v>396</v>
      </c>
      <c r="N152" s="19">
        <v>704</v>
      </c>
      <c r="O152" s="20">
        <v>712</v>
      </c>
    </row>
    <row r="153" spans="2:15" ht="15.75" x14ac:dyDescent="0.25">
      <c r="B153" s="13"/>
      <c r="C153" s="13"/>
      <c r="D153" s="104"/>
      <c r="E153" s="105"/>
      <c r="F153" s="105"/>
      <c r="K153" s="16" t="s">
        <v>307</v>
      </c>
      <c r="L153" s="16" t="s">
        <v>456</v>
      </c>
      <c r="M153" s="19">
        <v>387</v>
      </c>
      <c r="N153" s="19">
        <v>735</v>
      </c>
      <c r="O153" s="20">
        <v>677</v>
      </c>
    </row>
    <row r="154" spans="2:15" ht="15.75" x14ac:dyDescent="0.25">
      <c r="B154" s="13"/>
      <c r="C154" s="13"/>
      <c r="D154" s="104"/>
      <c r="E154" s="105"/>
      <c r="F154" s="105"/>
      <c r="K154" s="16" t="s">
        <v>307</v>
      </c>
      <c r="L154" s="16" t="s">
        <v>457</v>
      </c>
      <c r="M154" s="19">
        <v>869</v>
      </c>
      <c r="N154" s="17">
        <v>1267</v>
      </c>
      <c r="O154" s="20">
        <v>801</v>
      </c>
    </row>
    <row r="155" spans="2:15" ht="15.75" x14ac:dyDescent="0.25">
      <c r="B155" s="13"/>
      <c r="C155" s="13"/>
      <c r="D155" s="104"/>
      <c r="E155" s="105"/>
      <c r="F155" s="105"/>
      <c r="K155" s="16" t="s">
        <v>307</v>
      </c>
      <c r="L155" s="16" t="s">
        <v>458</v>
      </c>
      <c r="M155" s="17">
        <v>1500</v>
      </c>
      <c r="N155" s="17">
        <v>2104</v>
      </c>
      <c r="O155" s="18">
        <v>1570</v>
      </c>
    </row>
    <row r="156" spans="2:15" ht="15.75" x14ac:dyDescent="0.25">
      <c r="B156" s="13"/>
      <c r="C156" s="13"/>
      <c r="D156" s="104"/>
      <c r="E156" s="105"/>
      <c r="F156" s="105"/>
      <c r="K156" s="16" t="s">
        <v>307</v>
      </c>
      <c r="L156" s="16" t="s">
        <v>459</v>
      </c>
      <c r="M156" s="17">
        <v>1064</v>
      </c>
      <c r="N156" s="17">
        <v>1509</v>
      </c>
      <c r="O156" s="18">
        <v>1126</v>
      </c>
    </row>
    <row r="157" spans="2:15" ht="15.75" x14ac:dyDescent="0.25">
      <c r="B157" s="13"/>
      <c r="C157" s="13"/>
      <c r="D157" s="104"/>
      <c r="E157" s="105"/>
      <c r="F157" s="105"/>
      <c r="K157" s="16" t="s">
        <v>307</v>
      </c>
      <c r="L157" s="16" t="s">
        <v>460</v>
      </c>
      <c r="M157" s="17">
        <v>1272</v>
      </c>
      <c r="N157" s="17">
        <v>2058</v>
      </c>
      <c r="O157" s="18">
        <v>1702</v>
      </c>
    </row>
    <row r="158" spans="2:15" ht="15.75" x14ac:dyDescent="0.25">
      <c r="B158" s="13"/>
      <c r="C158" s="13"/>
      <c r="D158" s="104"/>
      <c r="E158" s="105"/>
      <c r="F158" s="105"/>
      <c r="K158" s="16" t="s">
        <v>307</v>
      </c>
      <c r="L158" s="16" t="s">
        <v>461</v>
      </c>
      <c r="M158" s="19">
        <v>916</v>
      </c>
      <c r="N158" s="17">
        <v>1326</v>
      </c>
      <c r="O158" s="20">
        <v>840</v>
      </c>
    </row>
    <row r="159" spans="2:15" ht="15.75" x14ac:dyDescent="0.25">
      <c r="B159" s="13"/>
      <c r="C159" s="13"/>
      <c r="D159" s="104"/>
      <c r="E159" s="105"/>
      <c r="F159" s="105"/>
      <c r="K159" s="16" t="s">
        <v>307</v>
      </c>
      <c r="L159" s="16" t="s">
        <v>462</v>
      </c>
      <c r="M159" s="19">
        <v>877</v>
      </c>
      <c r="N159" s="17">
        <v>1498</v>
      </c>
      <c r="O159" s="18">
        <v>1274</v>
      </c>
    </row>
    <row r="160" spans="2:15" ht="15.75" x14ac:dyDescent="0.25">
      <c r="B160" s="13"/>
      <c r="C160" s="13"/>
      <c r="D160" s="104"/>
      <c r="E160" s="105"/>
      <c r="F160" s="105"/>
      <c r="K160" s="16" t="s">
        <v>307</v>
      </c>
      <c r="L160" s="16" t="s">
        <v>463</v>
      </c>
      <c r="M160" s="19">
        <v>716</v>
      </c>
      <c r="N160" s="17">
        <v>1119</v>
      </c>
      <c r="O160" s="20">
        <v>837</v>
      </c>
    </row>
    <row r="161" spans="2:15" ht="15.75" x14ac:dyDescent="0.25">
      <c r="B161" s="13"/>
      <c r="C161" s="13"/>
      <c r="D161" s="104"/>
      <c r="E161" s="105"/>
      <c r="F161" s="105"/>
      <c r="K161" s="16" t="s">
        <v>307</v>
      </c>
      <c r="L161" s="16" t="s">
        <v>464</v>
      </c>
      <c r="M161" s="19">
        <v>772</v>
      </c>
      <c r="N161" s="17">
        <v>1410</v>
      </c>
      <c r="O161" s="18">
        <v>1199</v>
      </c>
    </row>
    <row r="162" spans="2:15" ht="15.75" x14ac:dyDescent="0.25">
      <c r="B162" s="13"/>
      <c r="C162" s="13"/>
      <c r="D162" s="104"/>
      <c r="E162" s="105"/>
      <c r="F162" s="105"/>
      <c r="K162" s="16" t="s">
        <v>307</v>
      </c>
      <c r="L162" s="16" t="s">
        <v>465</v>
      </c>
      <c r="M162" s="17">
        <v>1190</v>
      </c>
      <c r="N162" s="17">
        <v>1969</v>
      </c>
      <c r="O162" s="18">
        <v>1597</v>
      </c>
    </row>
    <row r="163" spans="2:15" ht="15.75" x14ac:dyDescent="0.25">
      <c r="B163" s="13"/>
      <c r="C163" s="13"/>
      <c r="D163" s="104"/>
      <c r="E163" s="105"/>
      <c r="F163" s="105"/>
    </row>
    <row r="164" spans="2:15" ht="15.75" x14ac:dyDescent="0.25">
      <c r="B164" s="13"/>
      <c r="C164" s="13"/>
      <c r="D164" s="104"/>
      <c r="E164" s="105"/>
      <c r="F164" s="105"/>
    </row>
    <row r="165" spans="2:15" ht="15.75" x14ac:dyDescent="0.25">
      <c r="B165" s="13"/>
      <c r="C165" s="13"/>
      <c r="D165" s="104"/>
      <c r="E165" s="105"/>
      <c r="F165" s="105"/>
    </row>
    <row r="166" spans="2:15" ht="15.75" x14ac:dyDescent="0.25">
      <c r="B166" s="13"/>
      <c r="C166" s="13"/>
      <c r="D166" s="104"/>
      <c r="E166" s="105"/>
      <c r="F166" s="105"/>
    </row>
    <row r="167" spans="2:15" ht="15.75" x14ac:dyDescent="0.25">
      <c r="B167" s="13"/>
      <c r="C167" s="13"/>
      <c r="D167" s="104"/>
      <c r="E167" s="105"/>
      <c r="F167" s="105"/>
    </row>
    <row r="168" spans="2:15" ht="15.75" x14ac:dyDescent="0.25">
      <c r="B168" s="13"/>
      <c r="C168" s="13"/>
      <c r="D168" s="104"/>
      <c r="E168" s="105"/>
      <c r="F168" s="105"/>
    </row>
    <row r="169" spans="2:15" ht="15.75" x14ac:dyDescent="0.25">
      <c r="B169" s="13"/>
      <c r="C169" s="13"/>
      <c r="D169" s="104"/>
      <c r="E169" s="105"/>
      <c r="F169" s="105"/>
    </row>
    <row r="170" spans="2:15" ht="15.75" x14ac:dyDescent="0.25">
      <c r="B170" s="13"/>
      <c r="C170" s="13"/>
      <c r="D170" s="104"/>
      <c r="E170" s="105"/>
      <c r="F170" s="105"/>
    </row>
    <row r="171" spans="2:15" ht="15.75" x14ac:dyDescent="0.25">
      <c r="B171" s="13"/>
      <c r="C171" s="13"/>
      <c r="D171" s="104"/>
      <c r="E171" s="105"/>
      <c r="F171" s="105"/>
    </row>
    <row r="172" spans="2:15" ht="15.75" x14ac:dyDescent="0.25">
      <c r="B172" s="13"/>
      <c r="C172" s="13"/>
      <c r="D172" s="104"/>
      <c r="E172" s="105"/>
      <c r="F172" s="105"/>
    </row>
    <row r="173" spans="2:15" ht="15.75" x14ac:dyDescent="0.25">
      <c r="B173" s="13"/>
      <c r="C173" s="13"/>
      <c r="D173" s="104"/>
      <c r="E173" s="105"/>
      <c r="F173" s="105"/>
    </row>
    <row r="174" spans="2:15" ht="15.75" x14ac:dyDescent="0.25">
      <c r="B174" s="13"/>
      <c r="C174" s="13"/>
      <c r="D174" s="104"/>
      <c r="E174" s="105"/>
      <c r="F174" s="105"/>
    </row>
    <row r="175" spans="2:15" ht="15.75" x14ac:dyDescent="0.25">
      <c r="B175" s="13"/>
      <c r="C175" s="13"/>
      <c r="D175" s="104"/>
      <c r="E175" s="105"/>
      <c r="F175" s="105"/>
    </row>
    <row r="176" spans="2:15" ht="15.75" x14ac:dyDescent="0.25">
      <c r="B176" s="13"/>
      <c r="C176" s="13"/>
      <c r="D176" s="104"/>
      <c r="E176" s="105"/>
      <c r="F176" s="105"/>
    </row>
    <row r="177" spans="2:6" ht="15.75" x14ac:dyDescent="0.25">
      <c r="B177" s="13"/>
      <c r="C177" s="13"/>
      <c r="D177" s="104"/>
      <c r="E177" s="105"/>
      <c r="F177" s="105"/>
    </row>
    <row r="178" spans="2:6" ht="15.75" x14ac:dyDescent="0.25">
      <c r="B178" s="13"/>
      <c r="C178" s="13"/>
      <c r="D178" s="104"/>
      <c r="E178" s="105"/>
      <c r="F178" s="105"/>
    </row>
    <row r="179" spans="2:6" ht="15.75" x14ac:dyDescent="0.25">
      <c r="B179" s="13"/>
      <c r="C179" s="13"/>
      <c r="D179" s="104"/>
      <c r="E179" s="105"/>
      <c r="F179" s="105"/>
    </row>
    <row r="180" spans="2:6" ht="15.75" x14ac:dyDescent="0.25">
      <c r="B180" s="13"/>
      <c r="C180" s="13"/>
      <c r="D180" s="104"/>
      <c r="E180" s="105"/>
      <c r="F180" s="105"/>
    </row>
    <row r="181" spans="2:6" ht="15.75" x14ac:dyDescent="0.25">
      <c r="B181" s="13"/>
      <c r="C181" s="13"/>
      <c r="D181" s="104"/>
      <c r="E181" s="105"/>
      <c r="F181" s="105"/>
    </row>
    <row r="182" spans="2:6" ht="15.75" x14ac:dyDescent="0.25">
      <c r="B182" s="13"/>
      <c r="C182" s="13"/>
      <c r="D182" s="104"/>
      <c r="E182" s="105"/>
      <c r="F182" s="105"/>
    </row>
    <row r="183" spans="2:6" ht="15.75" x14ac:dyDescent="0.25">
      <c r="B183" s="13"/>
      <c r="C183" s="13"/>
      <c r="D183" s="104"/>
      <c r="E183" s="105"/>
      <c r="F183" s="105"/>
    </row>
    <row r="184" spans="2:6" ht="15.75" x14ac:dyDescent="0.25">
      <c r="B184" s="13"/>
      <c r="C184" s="13"/>
      <c r="D184" s="104"/>
      <c r="E184" s="105"/>
      <c r="F184" s="105"/>
    </row>
    <row r="185" spans="2:6" ht="15.75" x14ac:dyDescent="0.25">
      <c r="B185" s="13"/>
      <c r="C185" s="13"/>
      <c r="D185" s="104"/>
      <c r="E185" s="105"/>
      <c r="F185" s="105"/>
    </row>
    <row r="186" spans="2:6" ht="15.75" x14ac:dyDescent="0.25">
      <c r="B186" s="13"/>
      <c r="C186" s="13"/>
      <c r="D186" s="104"/>
      <c r="E186" s="105"/>
      <c r="F186" s="105"/>
    </row>
    <row r="187" spans="2:6" ht="15.75" x14ac:dyDescent="0.25">
      <c r="B187" s="13"/>
      <c r="C187" s="13"/>
      <c r="D187" s="104"/>
      <c r="E187" s="105"/>
      <c r="F187" s="105"/>
    </row>
    <row r="188" spans="2:6" ht="15.75" x14ac:dyDescent="0.25">
      <c r="B188" s="13"/>
      <c r="C188" s="13"/>
      <c r="D188" s="104"/>
      <c r="E188" s="105"/>
      <c r="F188" s="105"/>
    </row>
    <row r="189" spans="2:6" ht="15.75" x14ac:dyDescent="0.25">
      <c r="B189" s="13"/>
      <c r="C189" s="13"/>
      <c r="D189" s="104"/>
      <c r="E189" s="105"/>
      <c r="F189" s="105"/>
    </row>
  </sheetData>
  <mergeCells count="163">
    <mergeCell ref="B1:J1"/>
    <mergeCell ref="B15:I15"/>
    <mergeCell ref="B19:G19"/>
    <mergeCell ref="B23:F23"/>
    <mergeCell ref="D35:F35"/>
    <mergeCell ref="D36:F36"/>
    <mergeCell ref="D37:F37"/>
    <mergeCell ref="D38:F38"/>
    <mergeCell ref="D39:F39"/>
    <mergeCell ref="M3:O3"/>
    <mergeCell ref="D31:F31"/>
    <mergeCell ref="D32:F32"/>
    <mergeCell ref="D33:F33"/>
    <mergeCell ref="D34:F34"/>
    <mergeCell ref="D45:F45"/>
    <mergeCell ref="D46:F46"/>
    <mergeCell ref="D47:F47"/>
    <mergeCell ref="D48:F48"/>
    <mergeCell ref="D49:F49"/>
    <mergeCell ref="D40:F40"/>
    <mergeCell ref="D41:F41"/>
    <mergeCell ref="D42:F42"/>
    <mergeCell ref="D43:F43"/>
    <mergeCell ref="D44:F44"/>
    <mergeCell ref="D55:F55"/>
    <mergeCell ref="D56:F56"/>
    <mergeCell ref="D57:F57"/>
    <mergeCell ref="D58:F58"/>
    <mergeCell ref="D59:F59"/>
    <mergeCell ref="D50:F50"/>
    <mergeCell ref="D51:F51"/>
    <mergeCell ref="D52:F52"/>
    <mergeCell ref="D53:F53"/>
    <mergeCell ref="D54:F54"/>
    <mergeCell ref="D65:F65"/>
    <mergeCell ref="D66:F66"/>
    <mergeCell ref="D67:F67"/>
    <mergeCell ref="D68:F68"/>
    <mergeCell ref="D69:F69"/>
    <mergeCell ref="D60:F60"/>
    <mergeCell ref="D61:F61"/>
    <mergeCell ref="D62:F62"/>
    <mergeCell ref="D63:F63"/>
    <mergeCell ref="D64:F64"/>
    <mergeCell ref="D75:F75"/>
    <mergeCell ref="D76:F76"/>
    <mergeCell ref="D77:F77"/>
    <mergeCell ref="D78:F78"/>
    <mergeCell ref="D79:F79"/>
    <mergeCell ref="D70:F70"/>
    <mergeCell ref="D71:F71"/>
    <mergeCell ref="D72:F72"/>
    <mergeCell ref="D73:F73"/>
    <mergeCell ref="D74:F74"/>
    <mergeCell ref="D85:F85"/>
    <mergeCell ref="D86:F86"/>
    <mergeCell ref="D87:F87"/>
    <mergeCell ref="D88:F88"/>
    <mergeCell ref="D89:F89"/>
    <mergeCell ref="D80:F80"/>
    <mergeCell ref="D81:F81"/>
    <mergeCell ref="D82:F82"/>
    <mergeCell ref="D83:F83"/>
    <mergeCell ref="D84:F84"/>
    <mergeCell ref="D95:F95"/>
    <mergeCell ref="D96:F96"/>
    <mergeCell ref="D97:F97"/>
    <mergeCell ref="D98:F98"/>
    <mergeCell ref="D99:F99"/>
    <mergeCell ref="D90:F90"/>
    <mergeCell ref="D91:F91"/>
    <mergeCell ref="D92:F92"/>
    <mergeCell ref="D93:F93"/>
    <mergeCell ref="D94:F94"/>
    <mergeCell ref="D105:F105"/>
    <mergeCell ref="D106:F106"/>
    <mergeCell ref="D107:F107"/>
    <mergeCell ref="D108:F108"/>
    <mergeCell ref="D109:F109"/>
    <mergeCell ref="D100:F100"/>
    <mergeCell ref="D101:F101"/>
    <mergeCell ref="D102:F102"/>
    <mergeCell ref="D103:F103"/>
    <mergeCell ref="D104:F104"/>
    <mergeCell ref="D115:F115"/>
    <mergeCell ref="D116:F116"/>
    <mergeCell ref="D117:F117"/>
    <mergeCell ref="D118:F118"/>
    <mergeCell ref="D119:F119"/>
    <mergeCell ref="D110:F110"/>
    <mergeCell ref="D111:F111"/>
    <mergeCell ref="D124:F124"/>
    <mergeCell ref="D113:F113"/>
    <mergeCell ref="D114:F114"/>
    <mergeCell ref="D125:F125"/>
    <mergeCell ref="D126:F126"/>
    <mergeCell ref="D127:F127"/>
    <mergeCell ref="D128:F128"/>
    <mergeCell ref="D129:F129"/>
    <mergeCell ref="D120:F120"/>
    <mergeCell ref="D121:F121"/>
    <mergeCell ref="D122:F122"/>
    <mergeCell ref="D123:F123"/>
    <mergeCell ref="D135:F135"/>
    <mergeCell ref="D136:F136"/>
    <mergeCell ref="D137:F137"/>
    <mergeCell ref="D138:F138"/>
    <mergeCell ref="D139:F139"/>
    <mergeCell ref="D130:F130"/>
    <mergeCell ref="D131:F131"/>
    <mergeCell ref="D132:F132"/>
    <mergeCell ref="D133:F133"/>
    <mergeCell ref="D134:F134"/>
    <mergeCell ref="D145:F145"/>
    <mergeCell ref="D146:F146"/>
    <mergeCell ref="D147:F147"/>
    <mergeCell ref="D148:F148"/>
    <mergeCell ref="D149:F149"/>
    <mergeCell ref="D140:F140"/>
    <mergeCell ref="D141:F141"/>
    <mergeCell ref="D142:F142"/>
    <mergeCell ref="D143:F143"/>
    <mergeCell ref="D144:F144"/>
    <mergeCell ref="D155:F155"/>
    <mergeCell ref="D156:F156"/>
    <mergeCell ref="D157:F157"/>
    <mergeCell ref="D158:F158"/>
    <mergeCell ref="D159:F159"/>
    <mergeCell ref="D150:F150"/>
    <mergeCell ref="D151:F151"/>
    <mergeCell ref="D152:F152"/>
    <mergeCell ref="D153:F153"/>
    <mergeCell ref="D154:F154"/>
    <mergeCell ref="D165:F165"/>
    <mergeCell ref="D166:F166"/>
    <mergeCell ref="D167:F167"/>
    <mergeCell ref="D168:F168"/>
    <mergeCell ref="D169:F169"/>
    <mergeCell ref="D160:F160"/>
    <mergeCell ref="D161:F161"/>
    <mergeCell ref="D162:F162"/>
    <mergeCell ref="D163:F163"/>
    <mergeCell ref="D164:F164"/>
    <mergeCell ref="D175:F175"/>
    <mergeCell ref="D176:F176"/>
    <mergeCell ref="D177:F177"/>
    <mergeCell ref="D178:F178"/>
    <mergeCell ref="D179:F179"/>
    <mergeCell ref="D170:F170"/>
    <mergeCell ref="D171:F171"/>
    <mergeCell ref="D172:F172"/>
    <mergeCell ref="D173:F173"/>
    <mergeCell ref="D174:F174"/>
    <mergeCell ref="D185:F185"/>
    <mergeCell ref="D186:F186"/>
    <mergeCell ref="D187:F187"/>
    <mergeCell ref="D188:F188"/>
    <mergeCell ref="D189:F189"/>
    <mergeCell ref="D180:F180"/>
    <mergeCell ref="D181:F181"/>
    <mergeCell ref="D182:F182"/>
    <mergeCell ref="D183:F183"/>
    <mergeCell ref="D184:F18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5960-928E-404C-A278-8058DA8B8CB7}">
  <dimension ref="A1:K18"/>
  <sheetViews>
    <sheetView workbookViewId="0">
      <selection activeCell="B18" sqref="B18"/>
    </sheetView>
  </sheetViews>
  <sheetFormatPr defaultRowHeight="15" x14ac:dyDescent="0.25"/>
  <cols>
    <col min="2" max="2" width="15.85546875" bestFit="1" customWidth="1"/>
  </cols>
  <sheetData>
    <row r="1" spans="1:11" ht="15.75" x14ac:dyDescent="0.25">
      <c r="A1" s="94" t="s">
        <v>233</v>
      </c>
      <c r="B1" s="94"/>
      <c r="C1" s="94"/>
      <c r="D1" s="94"/>
      <c r="E1" s="94"/>
      <c r="F1" s="94"/>
      <c r="G1" s="94"/>
      <c r="H1" s="13"/>
      <c r="I1" s="13"/>
      <c r="J1" s="13"/>
      <c r="K1" s="13"/>
    </row>
    <row r="2" spans="1:11" ht="15.75" x14ac:dyDescent="0.25">
      <c r="A2" s="94" t="s">
        <v>234</v>
      </c>
      <c r="B2" s="94"/>
      <c r="C2" s="94"/>
      <c r="D2" s="94"/>
      <c r="E2" s="94"/>
      <c r="F2" s="94"/>
      <c r="G2" s="94"/>
      <c r="H2" s="94"/>
      <c r="I2" s="94"/>
      <c r="J2" s="94"/>
      <c r="K2" s="94"/>
    </row>
    <row r="5" spans="1:11" x14ac:dyDescent="0.25">
      <c r="A5" s="21" t="s">
        <v>23</v>
      </c>
      <c r="B5" s="21" t="s">
        <v>235</v>
      </c>
    </row>
    <row r="6" spans="1:11" x14ac:dyDescent="0.25">
      <c r="A6" s="6" t="s">
        <v>466</v>
      </c>
      <c r="B6" s="55">
        <v>759</v>
      </c>
    </row>
    <row r="7" spans="1:11" x14ac:dyDescent="0.25">
      <c r="A7" s="6" t="s">
        <v>467</v>
      </c>
      <c r="B7" s="55">
        <v>200</v>
      </c>
    </row>
    <row r="8" spans="1:11" x14ac:dyDescent="0.25">
      <c r="A8" s="6" t="s">
        <v>468</v>
      </c>
      <c r="B8" s="55">
        <v>42</v>
      </c>
    </row>
    <row r="9" spans="1:11" x14ac:dyDescent="0.25">
      <c r="A9" s="6" t="s">
        <v>469</v>
      </c>
      <c r="B9" s="55">
        <v>423</v>
      </c>
    </row>
    <row r="10" spans="1:11" x14ac:dyDescent="0.25">
      <c r="A10" s="6" t="s">
        <v>470</v>
      </c>
      <c r="B10" s="55">
        <v>200</v>
      </c>
    </row>
    <row r="11" spans="1:11" x14ac:dyDescent="0.25">
      <c r="A11" s="6" t="s">
        <v>471</v>
      </c>
      <c r="B11" s="55">
        <v>50</v>
      </c>
    </row>
    <row r="12" spans="1:11" x14ac:dyDescent="0.25">
      <c r="A12" s="6" t="s">
        <v>472</v>
      </c>
      <c r="B12" s="55">
        <v>700</v>
      </c>
    </row>
    <row r="13" spans="1:11" x14ac:dyDescent="0.25">
      <c r="A13" s="6" t="s">
        <v>473</v>
      </c>
      <c r="B13" s="55">
        <v>450</v>
      </c>
    </row>
    <row r="14" spans="1:11" x14ac:dyDescent="0.25">
      <c r="A14" s="6" t="s">
        <v>474</v>
      </c>
      <c r="B14" s="55">
        <v>605</v>
      </c>
    </row>
    <row r="15" spans="1:11" x14ac:dyDescent="0.25">
      <c r="A15" s="6" t="s">
        <v>475</v>
      </c>
      <c r="B15" s="55">
        <v>240</v>
      </c>
    </row>
    <row r="16" spans="1:11" x14ac:dyDescent="0.25">
      <c r="A16" s="6" t="s">
        <v>476</v>
      </c>
      <c r="B16" s="55">
        <v>685</v>
      </c>
    </row>
    <row r="17" spans="1:3" x14ac:dyDescent="0.25">
      <c r="A17" s="6" t="s">
        <v>477</v>
      </c>
      <c r="B17" s="55">
        <v>295</v>
      </c>
    </row>
    <row r="18" spans="1:3" x14ac:dyDescent="0.25">
      <c r="A18" s="6" t="s">
        <v>478</v>
      </c>
      <c r="B18" s="74">
        <f ca="1">SUMIF(A6:B17,"*",B6:B17)</f>
        <v>4649</v>
      </c>
      <c r="C18" t="s">
        <v>236</v>
      </c>
    </row>
  </sheetData>
  <mergeCells count="2">
    <mergeCell ref="A1:G1"/>
    <mergeCell ref="A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699F-A5BC-4BD4-91D9-47255D320E13}">
  <dimension ref="A1:G93"/>
  <sheetViews>
    <sheetView workbookViewId="0">
      <selection activeCell="F7" sqref="F7"/>
    </sheetView>
  </sheetViews>
  <sheetFormatPr defaultRowHeight="15" x14ac:dyDescent="0.25"/>
  <cols>
    <col min="1" max="1" width="17.140625" customWidth="1"/>
    <col min="2" max="2" width="13" customWidth="1"/>
  </cols>
  <sheetData>
    <row r="1" spans="1:7" x14ac:dyDescent="0.25">
      <c r="A1" s="75" t="s">
        <v>239</v>
      </c>
      <c r="B1" s="75" t="s">
        <v>240</v>
      </c>
      <c r="D1" s="59" t="s">
        <v>1599</v>
      </c>
      <c r="E1" s="59"/>
      <c r="F1" s="59"/>
    </row>
    <row r="2" spans="1:7" x14ac:dyDescent="0.25">
      <c r="A2" s="77">
        <v>42005</v>
      </c>
      <c r="B2" s="7">
        <v>432.17</v>
      </c>
    </row>
    <row r="3" spans="1:7" x14ac:dyDescent="0.25">
      <c r="A3" s="78" t="s">
        <v>241</v>
      </c>
      <c r="B3" s="7">
        <v>528.5</v>
      </c>
    </row>
    <row r="4" spans="1:7" x14ac:dyDescent="0.25">
      <c r="A4" s="77">
        <v>42064</v>
      </c>
      <c r="B4" s="7">
        <v>810.71</v>
      </c>
    </row>
    <row r="5" spans="1:7" x14ac:dyDescent="0.25">
      <c r="A5" s="77">
        <v>42095</v>
      </c>
      <c r="B5" s="7">
        <v>418.54</v>
      </c>
    </row>
    <row r="6" spans="1:7" x14ac:dyDescent="0.25">
      <c r="A6" s="77">
        <v>42125</v>
      </c>
      <c r="B6" s="7">
        <v>722.22</v>
      </c>
    </row>
    <row r="7" spans="1:7" x14ac:dyDescent="0.25">
      <c r="A7" s="77">
        <v>42156</v>
      </c>
      <c r="B7" s="7">
        <v>460.28</v>
      </c>
    </row>
    <row r="8" spans="1:7" x14ac:dyDescent="0.25">
      <c r="A8" s="77">
        <v>42320</v>
      </c>
      <c r="B8" s="7">
        <v>483.58</v>
      </c>
    </row>
    <row r="9" spans="1:7" x14ac:dyDescent="0.25">
      <c r="A9" s="77">
        <v>42217</v>
      </c>
      <c r="B9" s="7">
        <v>114.53</v>
      </c>
      <c r="G9" s="76"/>
    </row>
    <row r="10" spans="1:7" x14ac:dyDescent="0.25">
      <c r="A10" s="77">
        <v>42248</v>
      </c>
      <c r="B10" s="7">
        <v>609.12</v>
      </c>
    </row>
    <row r="11" spans="1:7" x14ac:dyDescent="0.25">
      <c r="A11" s="77">
        <v>42278</v>
      </c>
      <c r="B11" s="79">
        <v>1197.9000000000001</v>
      </c>
    </row>
    <row r="12" spans="1:7" x14ac:dyDescent="0.25">
      <c r="A12" s="77">
        <v>42309</v>
      </c>
      <c r="B12" s="7">
        <v>228.89</v>
      </c>
    </row>
    <row r="13" spans="1:7" x14ac:dyDescent="0.25">
      <c r="A13" s="77">
        <v>42339</v>
      </c>
      <c r="B13" s="79">
        <v>1380.07</v>
      </c>
    </row>
    <row r="14" spans="1:7" x14ac:dyDescent="0.25">
      <c r="A14" s="78" t="s">
        <v>242</v>
      </c>
      <c r="B14" s="79">
        <v>1026.96</v>
      </c>
    </row>
    <row r="15" spans="1:7" x14ac:dyDescent="0.25">
      <c r="A15" s="78" t="s">
        <v>243</v>
      </c>
      <c r="B15" s="7">
        <v>760.24</v>
      </c>
    </row>
    <row r="16" spans="1:7" x14ac:dyDescent="0.25">
      <c r="A16" s="78" t="s">
        <v>244</v>
      </c>
      <c r="B16" s="7">
        <v>414.11</v>
      </c>
    </row>
    <row r="17" spans="1:2" x14ac:dyDescent="0.25">
      <c r="A17" s="78" t="s">
        <v>245</v>
      </c>
      <c r="B17" s="79">
        <v>1728.81</v>
      </c>
    </row>
    <row r="18" spans="1:2" x14ac:dyDescent="0.25">
      <c r="A18" s="78" t="s">
        <v>246</v>
      </c>
      <c r="B18" s="7">
        <v>276.06</v>
      </c>
    </row>
    <row r="19" spans="1:2" x14ac:dyDescent="0.25">
      <c r="A19" s="78" t="s">
        <v>247</v>
      </c>
      <c r="B19" s="7">
        <v>462.22</v>
      </c>
    </row>
    <row r="20" spans="1:2" x14ac:dyDescent="0.25">
      <c r="A20" s="78" t="s">
        <v>248</v>
      </c>
      <c r="B20" s="79">
        <v>1281.0999999999999</v>
      </c>
    </row>
    <row r="21" spans="1:2" x14ac:dyDescent="0.25">
      <c r="A21" s="78" t="s">
        <v>249</v>
      </c>
      <c r="B21" s="79">
        <v>1113.7</v>
      </c>
    </row>
    <row r="22" spans="1:2" x14ac:dyDescent="0.25">
      <c r="A22" s="78" t="s">
        <v>250</v>
      </c>
      <c r="B22" s="7">
        <v>594.09</v>
      </c>
    </row>
    <row r="23" spans="1:2" x14ac:dyDescent="0.25">
      <c r="A23" s="78" t="s">
        <v>251</v>
      </c>
      <c r="B23" s="7">
        <v>432.67</v>
      </c>
    </row>
    <row r="24" spans="1:2" x14ac:dyDescent="0.25">
      <c r="A24" s="78" t="s">
        <v>252</v>
      </c>
      <c r="B24" s="7">
        <v>874.45</v>
      </c>
    </row>
    <row r="25" spans="1:2" x14ac:dyDescent="0.25">
      <c r="A25" s="78" t="s">
        <v>253</v>
      </c>
      <c r="B25" s="7">
        <v>880.38</v>
      </c>
    </row>
    <row r="26" spans="1:2" x14ac:dyDescent="0.25">
      <c r="A26" s="78" t="s">
        <v>254</v>
      </c>
      <c r="B26" s="7">
        <v>798.53</v>
      </c>
    </row>
    <row r="27" spans="1:2" x14ac:dyDescent="0.25">
      <c r="A27" s="77">
        <v>42288</v>
      </c>
      <c r="B27" s="7">
        <v>572.41999999999996</v>
      </c>
    </row>
    <row r="28" spans="1:2" x14ac:dyDescent="0.25">
      <c r="A28" s="78" t="s">
        <v>255</v>
      </c>
      <c r="B28" s="7">
        <v>330.61</v>
      </c>
    </row>
    <row r="29" spans="1:2" x14ac:dyDescent="0.25">
      <c r="A29" s="78" t="s">
        <v>256</v>
      </c>
      <c r="B29" s="7">
        <v>567.17999999999995</v>
      </c>
    </row>
    <row r="30" spans="1:2" x14ac:dyDescent="0.25">
      <c r="A30" s="78" t="s">
        <v>257</v>
      </c>
      <c r="B30" s="79">
        <v>1449.21</v>
      </c>
    </row>
    <row r="31" spans="1:2" x14ac:dyDescent="0.25">
      <c r="A31" s="78" t="s">
        <v>258</v>
      </c>
      <c r="B31" s="7">
        <v>459.29</v>
      </c>
    </row>
    <row r="32" spans="1:2" x14ac:dyDescent="0.25">
      <c r="A32" s="78" t="s">
        <v>259</v>
      </c>
      <c r="B32" s="7">
        <v>357.55</v>
      </c>
    </row>
    <row r="33" spans="1:2" x14ac:dyDescent="0.25">
      <c r="A33" s="77">
        <v>42006</v>
      </c>
      <c r="B33" s="7">
        <v>154.34</v>
      </c>
    </row>
    <row r="34" spans="1:2" x14ac:dyDescent="0.25">
      <c r="A34" s="77">
        <v>42037</v>
      </c>
      <c r="B34" s="7">
        <v>152.76</v>
      </c>
    </row>
    <row r="35" spans="1:2" x14ac:dyDescent="0.25">
      <c r="A35" s="77">
        <v>42065</v>
      </c>
      <c r="B35" s="7">
        <v>570.22</v>
      </c>
    </row>
    <row r="36" spans="1:2" x14ac:dyDescent="0.25">
      <c r="A36" s="77">
        <v>42096</v>
      </c>
      <c r="B36" s="7">
        <v>987.62</v>
      </c>
    </row>
    <row r="37" spans="1:2" x14ac:dyDescent="0.25">
      <c r="A37" s="77">
        <v>42126</v>
      </c>
      <c r="B37" s="79">
        <v>1755.71</v>
      </c>
    </row>
    <row r="38" spans="1:2" x14ac:dyDescent="0.25">
      <c r="A38" s="77">
        <v>42157</v>
      </c>
      <c r="B38" s="7">
        <v>378.27</v>
      </c>
    </row>
    <row r="39" spans="1:2" x14ac:dyDescent="0.25">
      <c r="A39" s="77">
        <v>42187</v>
      </c>
      <c r="B39" s="79">
        <v>1323.81</v>
      </c>
    </row>
    <row r="40" spans="1:2" x14ac:dyDescent="0.25">
      <c r="A40" s="77">
        <v>42218</v>
      </c>
      <c r="B40" s="7">
        <v>399.02</v>
      </c>
    </row>
    <row r="41" spans="1:2" x14ac:dyDescent="0.25">
      <c r="A41" s="77">
        <v>42249</v>
      </c>
      <c r="B41" s="7">
        <v>154.94999999999999</v>
      </c>
    </row>
    <row r="42" spans="1:2" x14ac:dyDescent="0.25">
      <c r="A42" s="77">
        <v>42279</v>
      </c>
      <c r="B42" s="79">
        <v>1254.57</v>
      </c>
    </row>
    <row r="43" spans="1:2" x14ac:dyDescent="0.25">
      <c r="A43" s="77">
        <v>42310</v>
      </c>
      <c r="B43" s="7">
        <v>627.32000000000005</v>
      </c>
    </row>
    <row r="44" spans="1:2" x14ac:dyDescent="0.25">
      <c r="A44" s="78" t="s">
        <v>260</v>
      </c>
      <c r="B44" s="7">
        <v>880.6</v>
      </c>
    </row>
    <row r="45" spans="1:2" x14ac:dyDescent="0.25">
      <c r="A45" s="78" t="s">
        <v>261</v>
      </c>
      <c r="B45" s="79">
        <v>1196.03</v>
      </c>
    </row>
    <row r="46" spans="1:2" x14ac:dyDescent="0.25">
      <c r="A46" s="78" t="s">
        <v>262</v>
      </c>
      <c r="B46" s="7">
        <v>782.32</v>
      </c>
    </row>
    <row r="47" spans="1:2" x14ac:dyDescent="0.25">
      <c r="A47" s="78" t="s">
        <v>263</v>
      </c>
      <c r="B47" s="79">
        <v>1323.35</v>
      </c>
    </row>
    <row r="48" spans="1:2" x14ac:dyDescent="0.25">
      <c r="A48" s="78" t="s">
        <v>264</v>
      </c>
      <c r="B48" s="7">
        <v>209.92</v>
      </c>
    </row>
    <row r="49" spans="1:2" x14ac:dyDescent="0.25">
      <c r="A49" s="78" t="s">
        <v>265</v>
      </c>
      <c r="B49" s="79">
        <v>1232.05</v>
      </c>
    </row>
    <row r="50" spans="1:2" x14ac:dyDescent="0.25">
      <c r="A50" s="78" t="s">
        <v>266</v>
      </c>
      <c r="B50" s="7">
        <v>713.28</v>
      </c>
    </row>
    <row r="51" spans="1:2" x14ac:dyDescent="0.25">
      <c r="A51" s="78" t="s">
        <v>267</v>
      </c>
      <c r="B51" s="79">
        <v>1674.82</v>
      </c>
    </row>
    <row r="52" spans="1:2" x14ac:dyDescent="0.25">
      <c r="A52" s="78" t="s">
        <v>268</v>
      </c>
      <c r="B52" s="79">
        <v>1161.25</v>
      </c>
    </row>
    <row r="53" spans="1:2" x14ac:dyDescent="0.25">
      <c r="A53" s="78" t="s">
        <v>269</v>
      </c>
      <c r="B53" s="7">
        <v>897.63</v>
      </c>
    </row>
    <row r="54" spans="1:2" x14ac:dyDescent="0.25">
      <c r="A54" s="78" t="s">
        <v>270</v>
      </c>
      <c r="B54" s="79">
        <v>1647.26</v>
      </c>
    </row>
    <row r="55" spans="1:2" x14ac:dyDescent="0.25">
      <c r="A55" s="78" t="s">
        <v>271</v>
      </c>
      <c r="B55" s="79">
        <v>1121.96</v>
      </c>
    </row>
    <row r="56" spans="1:2" x14ac:dyDescent="0.25">
      <c r="A56" s="78" t="s">
        <v>272</v>
      </c>
      <c r="B56" s="7">
        <v>352.2</v>
      </c>
    </row>
    <row r="57" spans="1:2" x14ac:dyDescent="0.25">
      <c r="A57" s="78" t="s">
        <v>273</v>
      </c>
      <c r="B57" s="7">
        <v>270.77999999999997</v>
      </c>
    </row>
    <row r="58" spans="1:2" x14ac:dyDescent="0.25">
      <c r="A58" s="78" t="s">
        <v>274</v>
      </c>
      <c r="B58" s="7">
        <v>456.41</v>
      </c>
    </row>
    <row r="59" spans="1:2" x14ac:dyDescent="0.25">
      <c r="A59" s="78" t="s">
        <v>275</v>
      </c>
      <c r="B59" s="7">
        <v>441</v>
      </c>
    </row>
    <row r="60" spans="1:2" x14ac:dyDescent="0.25">
      <c r="A60" s="78" t="s">
        <v>276</v>
      </c>
      <c r="B60" s="7">
        <v>252.44</v>
      </c>
    </row>
    <row r="61" spans="1:2" x14ac:dyDescent="0.25">
      <c r="A61" s="77">
        <v>42007</v>
      </c>
      <c r="B61" s="79">
        <v>1298.92</v>
      </c>
    </row>
    <row r="62" spans="1:2" x14ac:dyDescent="0.25">
      <c r="A62" s="77">
        <v>42038</v>
      </c>
      <c r="B62" s="79">
        <v>1178.07</v>
      </c>
    </row>
    <row r="63" spans="1:2" x14ac:dyDescent="0.25">
      <c r="A63" s="77">
        <v>42066</v>
      </c>
      <c r="B63" s="7">
        <v>459.95</v>
      </c>
    </row>
    <row r="64" spans="1:2" x14ac:dyDescent="0.25">
      <c r="A64" s="77">
        <v>42097</v>
      </c>
      <c r="B64" s="79">
        <v>1219.7</v>
      </c>
    </row>
    <row r="65" spans="1:2" x14ac:dyDescent="0.25">
      <c r="A65" s="77">
        <v>42127</v>
      </c>
      <c r="B65" s="7">
        <v>152.24</v>
      </c>
    </row>
    <row r="66" spans="1:2" x14ac:dyDescent="0.25">
      <c r="A66" s="77">
        <v>42158</v>
      </c>
      <c r="B66" s="7">
        <v>770.8</v>
      </c>
    </row>
    <row r="67" spans="1:2" x14ac:dyDescent="0.25">
      <c r="A67" s="77">
        <v>42188</v>
      </c>
      <c r="B67" s="79">
        <v>1357.25</v>
      </c>
    </row>
    <row r="68" spans="1:2" x14ac:dyDescent="0.25">
      <c r="A68" s="77">
        <v>42042</v>
      </c>
      <c r="B68" s="7">
        <v>220.18</v>
      </c>
    </row>
    <row r="69" spans="1:2" x14ac:dyDescent="0.25">
      <c r="A69" s="77">
        <v>42250</v>
      </c>
      <c r="B69" s="79">
        <v>1102.81</v>
      </c>
    </row>
    <row r="70" spans="1:2" x14ac:dyDescent="0.25">
      <c r="A70" s="77">
        <v>42280</v>
      </c>
      <c r="B70" s="79">
        <v>1566.83</v>
      </c>
    </row>
    <row r="71" spans="1:2" x14ac:dyDescent="0.25">
      <c r="A71" s="77">
        <v>42311</v>
      </c>
      <c r="B71" s="7">
        <v>437.92</v>
      </c>
    </row>
    <row r="72" spans="1:2" x14ac:dyDescent="0.25">
      <c r="A72" s="77">
        <v>42341</v>
      </c>
      <c r="B72" s="79">
        <v>1216.1199999999999</v>
      </c>
    </row>
    <row r="73" spans="1:2" x14ac:dyDescent="0.25">
      <c r="A73" s="78" t="s">
        <v>277</v>
      </c>
      <c r="B73" s="7">
        <v>273.10000000000002</v>
      </c>
    </row>
    <row r="74" spans="1:2" x14ac:dyDescent="0.25">
      <c r="A74" s="78" t="s">
        <v>278</v>
      </c>
      <c r="B74" s="7">
        <v>242.26</v>
      </c>
    </row>
    <row r="75" spans="1:2" x14ac:dyDescent="0.25">
      <c r="A75" s="78" t="s">
        <v>279</v>
      </c>
      <c r="B75" s="79">
        <v>1512.6</v>
      </c>
    </row>
    <row r="76" spans="1:2" x14ac:dyDescent="0.25">
      <c r="A76" s="78" t="s">
        <v>280</v>
      </c>
      <c r="B76" s="7">
        <v>783.75</v>
      </c>
    </row>
    <row r="77" spans="1:2" x14ac:dyDescent="0.25">
      <c r="A77" s="77">
        <v>42101</v>
      </c>
      <c r="B77" s="7">
        <v>667.99</v>
      </c>
    </row>
    <row r="78" spans="1:2" x14ac:dyDescent="0.25">
      <c r="A78" s="78" t="s">
        <v>281</v>
      </c>
      <c r="B78" s="79">
        <v>1166.31</v>
      </c>
    </row>
    <row r="79" spans="1:2" x14ac:dyDescent="0.25">
      <c r="A79" s="78" t="s">
        <v>282</v>
      </c>
      <c r="B79" s="7">
        <v>770.18</v>
      </c>
    </row>
    <row r="80" spans="1:2" x14ac:dyDescent="0.25">
      <c r="A80" s="78" t="s">
        <v>283</v>
      </c>
      <c r="B80" s="7">
        <v>132.34</v>
      </c>
    </row>
    <row r="81" spans="1:2" x14ac:dyDescent="0.25">
      <c r="A81" s="78" t="s">
        <v>284</v>
      </c>
      <c r="B81" s="79">
        <v>1188.81</v>
      </c>
    </row>
    <row r="82" spans="1:2" x14ac:dyDescent="0.25">
      <c r="A82" s="78" t="s">
        <v>285</v>
      </c>
      <c r="B82" s="7">
        <v>198.06</v>
      </c>
    </row>
    <row r="83" spans="1:2" x14ac:dyDescent="0.25">
      <c r="A83" s="78" t="s">
        <v>286</v>
      </c>
      <c r="B83" s="7">
        <v>594.16999999999996</v>
      </c>
    </row>
    <row r="84" spans="1:2" x14ac:dyDescent="0.25">
      <c r="A84" s="78" t="s">
        <v>287</v>
      </c>
      <c r="B84" s="7">
        <v>931.09</v>
      </c>
    </row>
    <row r="85" spans="1:2" x14ac:dyDescent="0.25">
      <c r="A85" s="78" t="s">
        <v>288</v>
      </c>
      <c r="B85" s="7">
        <v>299.64</v>
      </c>
    </row>
    <row r="86" spans="1:2" x14ac:dyDescent="0.25">
      <c r="A86" s="77">
        <v>42193</v>
      </c>
      <c r="B86" s="79">
        <v>1701.68</v>
      </c>
    </row>
    <row r="87" spans="1:2" x14ac:dyDescent="0.25">
      <c r="A87" s="78" t="s">
        <v>289</v>
      </c>
      <c r="B87" s="7">
        <v>399.15</v>
      </c>
    </row>
    <row r="88" spans="1:2" x14ac:dyDescent="0.25">
      <c r="A88" s="78" t="s">
        <v>290</v>
      </c>
      <c r="B88" s="7">
        <v>374.81</v>
      </c>
    </row>
    <row r="89" spans="1:2" x14ac:dyDescent="0.25">
      <c r="A89" s="78" t="s">
        <v>291</v>
      </c>
      <c r="B89" s="7">
        <v>462.17</v>
      </c>
    </row>
    <row r="90" spans="1:2" x14ac:dyDescent="0.25">
      <c r="A90" s="78" t="s">
        <v>292</v>
      </c>
      <c r="B90" s="7">
        <v>924.29</v>
      </c>
    </row>
    <row r="91" spans="1:2" x14ac:dyDescent="0.25">
      <c r="A91" s="78" t="s">
        <v>293</v>
      </c>
      <c r="B91" s="79">
        <v>5000.6000000000004</v>
      </c>
    </row>
    <row r="93" spans="1:2" x14ac:dyDescent="0.25">
      <c r="A93" s="80" t="s">
        <v>1597</v>
      </c>
      <c r="B93" s="66">
        <f>SUM(B2:B91)</f>
        <v>72741.76999999996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BAE1-B067-4C04-85C9-7CFEE25CCE25}">
  <dimension ref="A1:L27"/>
  <sheetViews>
    <sheetView topLeftCell="A6" workbookViewId="0">
      <selection activeCell="E15" sqref="E15"/>
    </sheetView>
  </sheetViews>
  <sheetFormatPr defaultRowHeight="15" x14ac:dyDescent="0.25"/>
  <cols>
    <col min="1" max="1" width="9.42578125" bestFit="1" customWidth="1"/>
    <col min="2" max="2" width="13.28515625" bestFit="1" customWidth="1"/>
    <col min="3" max="3" width="9.42578125" bestFit="1" customWidth="1"/>
    <col min="4" max="4" width="13.28515625" customWidth="1"/>
    <col min="5" max="5" width="8.85546875" customWidth="1"/>
    <col min="6" max="6" width="7.7109375" customWidth="1"/>
    <col min="7" max="7" width="13.7109375" customWidth="1"/>
    <col min="8" max="8" width="17.42578125" customWidth="1"/>
  </cols>
  <sheetData>
    <row r="1" spans="1:12" ht="15.75" x14ac:dyDescent="0.25">
      <c r="A1" s="94" t="s">
        <v>479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5.75" x14ac:dyDescent="0.25">
      <c r="A2" s="94" t="s">
        <v>480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13"/>
    </row>
    <row r="4" spans="1:12" ht="15.75" x14ac:dyDescent="0.25">
      <c r="E4" s="94" t="s">
        <v>1598</v>
      </c>
      <c r="F4" s="94"/>
      <c r="G4" s="94"/>
      <c r="H4" s="94" t="s">
        <v>481</v>
      </c>
      <c r="I4" s="94"/>
      <c r="J4" s="94"/>
    </row>
    <row r="6" spans="1:12" ht="15.75" x14ac:dyDescent="0.25">
      <c r="G6" s="8" t="s">
        <v>239</v>
      </c>
      <c r="H6" s="8" t="s">
        <v>482</v>
      </c>
    </row>
    <row r="7" spans="1:12" x14ac:dyDescent="0.25">
      <c r="G7" s="85">
        <v>44197</v>
      </c>
      <c r="H7" s="86" t="s">
        <v>483</v>
      </c>
    </row>
    <row r="8" spans="1:12" x14ac:dyDescent="0.25">
      <c r="G8" s="85">
        <v>44287</v>
      </c>
      <c r="H8" s="86" t="s">
        <v>484</v>
      </c>
    </row>
    <row r="9" spans="1:12" x14ac:dyDescent="0.25">
      <c r="G9" s="85">
        <v>44317</v>
      </c>
      <c r="H9" s="86" t="s">
        <v>485</v>
      </c>
    </row>
    <row r="10" spans="1:12" x14ac:dyDescent="0.25">
      <c r="G10" s="85">
        <v>44348</v>
      </c>
      <c r="H10" s="86" t="s">
        <v>486</v>
      </c>
    </row>
    <row r="11" spans="1:12" x14ac:dyDescent="0.25">
      <c r="G11" s="85">
        <v>44378</v>
      </c>
      <c r="H11" s="86" t="s">
        <v>487</v>
      </c>
    </row>
    <row r="12" spans="1:12" x14ac:dyDescent="0.25">
      <c r="C12" s="5" t="s">
        <v>239</v>
      </c>
      <c r="D12" s="59" t="s">
        <v>516</v>
      </c>
      <c r="G12" s="85">
        <v>44409</v>
      </c>
      <c r="H12" s="86" t="s">
        <v>487</v>
      </c>
    </row>
    <row r="13" spans="1:12" x14ac:dyDescent="0.25">
      <c r="C13" s="88">
        <v>44317</v>
      </c>
      <c r="D13" s="59" t="str">
        <f>VLOOKUP(G9,G7:H27,2,TRUE)</f>
        <v xml:space="preserve">$1.3624 </v>
      </c>
      <c r="G13" s="85">
        <v>44501</v>
      </c>
      <c r="H13" s="86" t="s">
        <v>488</v>
      </c>
    </row>
    <row r="14" spans="1:12" x14ac:dyDescent="0.25">
      <c r="C14" s="89" t="s">
        <v>494</v>
      </c>
      <c r="D14" s="59" t="str">
        <f>VLOOKUP(G17,G8:H27,2,TRUE)</f>
        <v xml:space="preserve">$1.3586 </v>
      </c>
      <c r="G14" s="85">
        <v>44531</v>
      </c>
      <c r="H14" s="86" t="s">
        <v>489</v>
      </c>
    </row>
    <row r="15" spans="1:12" x14ac:dyDescent="0.25">
      <c r="C15" s="88">
        <v>44221</v>
      </c>
      <c r="D15" s="59" t="str">
        <f>VLOOKUP(G23,G22:H27,2,FALSE)</f>
        <v xml:space="preserve">$1.3674 </v>
      </c>
      <c r="G15" s="87" t="s">
        <v>490</v>
      </c>
      <c r="H15" s="86" t="s">
        <v>491</v>
      </c>
    </row>
    <row r="16" spans="1:12" x14ac:dyDescent="0.25">
      <c r="G16" s="87" t="s">
        <v>492</v>
      </c>
      <c r="H16" s="86" t="s">
        <v>493</v>
      </c>
    </row>
    <row r="17" spans="7:8" x14ac:dyDescent="0.25">
      <c r="G17" s="87" t="s">
        <v>494</v>
      </c>
      <c r="H17" s="86" t="s">
        <v>495</v>
      </c>
    </row>
    <row r="18" spans="7:8" x14ac:dyDescent="0.25">
      <c r="G18" s="87" t="s">
        <v>496</v>
      </c>
      <c r="H18" s="86" t="s">
        <v>497</v>
      </c>
    </row>
    <row r="19" spans="7:8" x14ac:dyDescent="0.25">
      <c r="G19" s="87" t="s">
        <v>498</v>
      </c>
      <c r="H19" s="86" t="s">
        <v>499</v>
      </c>
    </row>
    <row r="20" spans="7:8" x14ac:dyDescent="0.25">
      <c r="G20" s="87" t="s">
        <v>500</v>
      </c>
      <c r="H20" s="86" t="s">
        <v>501</v>
      </c>
    </row>
    <row r="21" spans="7:8" x14ac:dyDescent="0.25">
      <c r="G21" s="87" t="s">
        <v>502</v>
      </c>
      <c r="H21" s="86" t="s">
        <v>503</v>
      </c>
    </row>
    <row r="22" spans="7:8" x14ac:dyDescent="0.25">
      <c r="G22" s="87" t="s">
        <v>504</v>
      </c>
      <c r="H22" s="86" t="s">
        <v>505</v>
      </c>
    </row>
    <row r="23" spans="7:8" x14ac:dyDescent="0.25">
      <c r="G23" s="87" t="s">
        <v>506</v>
      </c>
      <c r="H23" s="86" t="s">
        <v>507</v>
      </c>
    </row>
    <row r="24" spans="7:8" x14ac:dyDescent="0.25">
      <c r="G24" s="87" t="s">
        <v>508</v>
      </c>
      <c r="H24" s="86" t="s">
        <v>509</v>
      </c>
    </row>
    <row r="25" spans="7:8" x14ac:dyDescent="0.25">
      <c r="G25" s="87" t="s">
        <v>510</v>
      </c>
      <c r="H25" s="86" t="s">
        <v>511</v>
      </c>
    </row>
    <row r="26" spans="7:8" x14ac:dyDescent="0.25">
      <c r="G26" s="87" t="s">
        <v>512</v>
      </c>
      <c r="H26" s="86" t="s">
        <v>513</v>
      </c>
    </row>
    <row r="27" spans="7:8" x14ac:dyDescent="0.25">
      <c r="G27" s="87" t="s">
        <v>514</v>
      </c>
      <c r="H27" s="86" t="s">
        <v>515</v>
      </c>
    </row>
  </sheetData>
  <mergeCells count="4">
    <mergeCell ref="A1:L1"/>
    <mergeCell ref="A2:K2"/>
    <mergeCell ref="E4:G4"/>
    <mergeCell ref="H4:J4"/>
  </mergeCells>
  <pageMargins left="0.7" right="0.7" top="0.75" bottom="0.75" header="0.3" footer="0.3"/>
  <ignoredErrors>
    <ignoredError sqref="H7:H2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3A0E-2F74-4C18-9D0E-437F7338CA6B}">
  <dimension ref="A1:G26"/>
  <sheetViews>
    <sheetView topLeftCell="A4" workbookViewId="0">
      <selection activeCell="H25" sqref="H25"/>
    </sheetView>
  </sheetViews>
  <sheetFormatPr defaultRowHeight="15" x14ac:dyDescent="0.25"/>
  <cols>
    <col min="2" max="2" width="12.42578125" bestFit="1" customWidth="1"/>
    <col min="3" max="3" width="17.5703125" bestFit="1" customWidth="1"/>
    <col min="4" max="4" width="11.85546875" customWidth="1"/>
    <col min="5" max="5" width="11" customWidth="1"/>
    <col min="6" max="6" width="14.7109375" bestFit="1" customWidth="1"/>
    <col min="7" max="7" width="14.5703125" bestFit="1" customWidth="1"/>
  </cols>
  <sheetData>
    <row r="1" spans="1:7" ht="15.75" x14ac:dyDescent="0.25">
      <c r="A1" s="94" t="s">
        <v>517</v>
      </c>
      <c r="B1" s="94"/>
      <c r="C1" s="94"/>
      <c r="D1" s="94"/>
      <c r="E1" s="94"/>
      <c r="F1" s="94"/>
      <c r="G1" s="94"/>
    </row>
    <row r="3" spans="1:7" x14ac:dyDescent="0.25">
      <c r="B3" s="22" t="s">
        <v>91</v>
      </c>
      <c r="C3" s="23" t="s">
        <v>1</v>
      </c>
      <c r="D3" s="23" t="s">
        <v>518</v>
      </c>
      <c r="E3" s="23" t="s">
        <v>108</v>
      </c>
      <c r="F3" s="23" t="s">
        <v>140</v>
      </c>
    </row>
    <row r="4" spans="1:7" x14ac:dyDescent="0.25">
      <c r="B4" s="24">
        <v>56815</v>
      </c>
      <c r="C4" s="25" t="s">
        <v>519</v>
      </c>
      <c r="D4" s="25" t="s">
        <v>520</v>
      </c>
      <c r="E4" s="26">
        <v>13836</v>
      </c>
      <c r="F4" s="26">
        <v>25</v>
      </c>
    </row>
    <row r="5" spans="1:7" x14ac:dyDescent="0.25">
      <c r="B5" s="24">
        <v>51186</v>
      </c>
      <c r="C5" s="25" t="s">
        <v>521</v>
      </c>
      <c r="D5" s="25" t="s">
        <v>522</v>
      </c>
      <c r="E5" s="26">
        <v>11771</v>
      </c>
      <c r="F5" s="26">
        <v>32</v>
      </c>
    </row>
    <row r="6" spans="1:7" x14ac:dyDescent="0.25">
      <c r="B6" s="24">
        <v>51511</v>
      </c>
      <c r="C6" s="25" t="s">
        <v>523</v>
      </c>
      <c r="D6" s="25" t="s">
        <v>524</v>
      </c>
      <c r="E6" s="26">
        <v>13046</v>
      </c>
      <c r="F6" s="26">
        <v>35</v>
      </c>
    </row>
    <row r="7" spans="1:7" x14ac:dyDescent="0.25">
      <c r="B7" s="24">
        <v>50890</v>
      </c>
      <c r="C7" s="25" t="s">
        <v>525</v>
      </c>
      <c r="D7" s="25" t="s">
        <v>526</v>
      </c>
      <c r="E7" s="26">
        <v>18276</v>
      </c>
      <c r="F7" s="26">
        <v>32</v>
      </c>
    </row>
    <row r="8" spans="1:7" x14ac:dyDescent="0.25">
      <c r="B8" s="24">
        <v>53700</v>
      </c>
      <c r="C8" s="25" t="s">
        <v>527</v>
      </c>
      <c r="D8" s="25" t="s">
        <v>528</v>
      </c>
      <c r="E8" s="26">
        <v>19327</v>
      </c>
      <c r="F8" s="26">
        <v>26</v>
      </c>
    </row>
    <row r="9" spans="1:7" x14ac:dyDescent="0.25">
      <c r="B9" s="24">
        <v>55879</v>
      </c>
      <c r="C9" s="25" t="s">
        <v>529</v>
      </c>
      <c r="D9" s="25" t="s">
        <v>530</v>
      </c>
      <c r="E9" s="26">
        <v>18996</v>
      </c>
      <c r="F9" s="26">
        <v>35</v>
      </c>
    </row>
    <row r="10" spans="1:7" x14ac:dyDescent="0.25">
      <c r="B10" s="24">
        <v>59848</v>
      </c>
      <c r="C10" s="25" t="s">
        <v>531</v>
      </c>
      <c r="D10" s="25" t="s">
        <v>524</v>
      </c>
      <c r="E10" s="26">
        <v>10387</v>
      </c>
      <c r="F10" s="26">
        <v>25</v>
      </c>
    </row>
    <row r="11" spans="1:7" x14ac:dyDescent="0.25">
      <c r="B11" s="24">
        <v>58369</v>
      </c>
      <c r="C11" s="25" t="s">
        <v>532</v>
      </c>
      <c r="D11" s="25" t="s">
        <v>530</v>
      </c>
      <c r="E11" s="26">
        <v>12566</v>
      </c>
      <c r="F11" s="26">
        <v>37</v>
      </c>
    </row>
    <row r="12" spans="1:7" x14ac:dyDescent="0.25">
      <c r="B12" s="24">
        <v>50217</v>
      </c>
      <c r="C12" s="25" t="s">
        <v>533</v>
      </c>
      <c r="D12" s="25" t="s">
        <v>534</v>
      </c>
      <c r="E12" s="26">
        <v>16406</v>
      </c>
      <c r="F12" s="26">
        <v>42</v>
      </c>
    </row>
    <row r="13" spans="1:7" x14ac:dyDescent="0.25">
      <c r="B13" s="24">
        <v>50695</v>
      </c>
      <c r="C13" s="25" t="s">
        <v>535</v>
      </c>
      <c r="D13" s="25" t="s">
        <v>526</v>
      </c>
      <c r="E13" s="26">
        <v>15784</v>
      </c>
      <c r="F13" s="26">
        <v>43</v>
      </c>
    </row>
    <row r="14" spans="1:7" x14ac:dyDescent="0.25">
      <c r="B14" s="24">
        <v>59673</v>
      </c>
      <c r="C14" s="25" t="s">
        <v>536</v>
      </c>
      <c r="D14" s="25" t="s">
        <v>520</v>
      </c>
      <c r="E14" s="26">
        <v>10959</v>
      </c>
      <c r="F14" s="26">
        <v>30</v>
      </c>
    </row>
    <row r="15" spans="1:7" x14ac:dyDescent="0.25">
      <c r="B15" s="24">
        <v>52130</v>
      </c>
      <c r="C15" s="25" t="s">
        <v>537</v>
      </c>
      <c r="D15" s="25" t="s">
        <v>538</v>
      </c>
      <c r="E15" s="26">
        <v>14562</v>
      </c>
      <c r="F15" s="26">
        <v>32</v>
      </c>
    </row>
    <row r="17" spans="1:7" ht="15.75" x14ac:dyDescent="0.25">
      <c r="A17">
        <v>1</v>
      </c>
      <c r="B17" s="94" t="s">
        <v>539</v>
      </c>
      <c r="C17" s="94"/>
      <c r="D17" s="94"/>
      <c r="E17" s="94"/>
      <c r="F17" s="83" t="str">
        <f>VLOOKUP(58369,B4:F15,2,FALSE)</f>
        <v>Thomas Davies</v>
      </c>
      <c r="G17" s="66"/>
    </row>
    <row r="18" spans="1:7" x14ac:dyDescent="0.25">
      <c r="F18" s="84"/>
      <c r="G18" s="73"/>
    </row>
    <row r="19" spans="1:7" ht="15.75" x14ac:dyDescent="0.25">
      <c r="A19">
        <v>2</v>
      </c>
      <c r="B19" s="94" t="s">
        <v>540</v>
      </c>
      <c r="C19" s="94"/>
      <c r="D19" s="94"/>
      <c r="F19" s="83">
        <f>VLOOKUP(C14,C4:F15,4,FALSE)</f>
        <v>30</v>
      </c>
      <c r="G19" s="66"/>
    </row>
    <row r="20" spans="1:7" x14ac:dyDescent="0.25">
      <c r="G20" s="59"/>
    </row>
    <row r="21" spans="1:7" ht="15.75" x14ac:dyDescent="0.25">
      <c r="A21">
        <v>3</v>
      </c>
      <c r="B21" s="94" t="s">
        <v>541</v>
      </c>
      <c r="C21" s="94"/>
      <c r="D21" s="94"/>
      <c r="E21" s="94"/>
      <c r="F21" s="94"/>
    </row>
    <row r="23" spans="1:7" x14ac:dyDescent="0.25">
      <c r="B23" s="81" t="s">
        <v>91</v>
      </c>
      <c r="C23" s="61" t="s">
        <v>542</v>
      </c>
    </row>
    <row r="24" spans="1:7" x14ac:dyDescent="0.25">
      <c r="B24" s="82">
        <v>55879</v>
      </c>
      <c r="C24" s="61">
        <f>VLOOKUP(C7,C4:F15,3,FALSE)</f>
        <v>18276</v>
      </c>
      <c r="F24" s="83" t="str">
        <f>VLOOKUP(B24,B4:F15,3,FALSE)</f>
        <v>Capetown</v>
      </c>
    </row>
    <row r="25" spans="1:7" x14ac:dyDescent="0.25">
      <c r="B25" s="82">
        <v>50217</v>
      </c>
      <c r="C25" s="61">
        <f t="shared" ref="C25:C26" si="0">VLOOKUP(C8,C5:F16,3,FALSE)</f>
        <v>19327</v>
      </c>
      <c r="F25" s="83" t="str">
        <f t="shared" ref="F25:F26" si="1">VLOOKUP(B25,B5:F16,3,FALSE)</f>
        <v>Warsaw</v>
      </c>
    </row>
    <row r="26" spans="1:7" x14ac:dyDescent="0.25">
      <c r="B26" s="82">
        <v>50695</v>
      </c>
      <c r="C26" s="61">
        <f t="shared" si="0"/>
        <v>18996</v>
      </c>
      <c r="F26" s="83" t="str">
        <f t="shared" si="1"/>
        <v>Cairo</v>
      </c>
    </row>
  </sheetData>
  <mergeCells count="4">
    <mergeCell ref="A1:G1"/>
    <mergeCell ref="B17:E17"/>
    <mergeCell ref="B19:D19"/>
    <mergeCell ref="B21:F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578-AFE4-495C-8936-BB2B8EBA6BAF}">
  <dimension ref="A1:L30"/>
  <sheetViews>
    <sheetView workbookViewId="0">
      <selection activeCell="L14" sqref="L14"/>
    </sheetView>
  </sheetViews>
  <sheetFormatPr defaultRowHeight="15" x14ac:dyDescent="0.25"/>
  <cols>
    <col min="5" max="5" width="11.28515625" bestFit="1" customWidth="1"/>
  </cols>
  <sheetData>
    <row r="1" spans="2:5" ht="15.75" x14ac:dyDescent="0.25">
      <c r="B1" s="94" t="s">
        <v>543</v>
      </c>
      <c r="C1" s="94"/>
      <c r="D1" s="94"/>
    </row>
    <row r="3" spans="2:5" x14ac:dyDescent="0.25">
      <c r="B3" s="27" t="s">
        <v>1</v>
      </c>
      <c r="C3" s="27" t="s">
        <v>140</v>
      </c>
      <c r="D3" s="27" t="s">
        <v>544</v>
      </c>
      <c r="E3" s="27" t="s">
        <v>545</v>
      </c>
    </row>
    <row r="4" spans="2:5" x14ac:dyDescent="0.25">
      <c r="B4" s="27" t="s">
        <v>546</v>
      </c>
      <c r="C4" s="27">
        <v>35</v>
      </c>
      <c r="D4" s="27" t="s">
        <v>547</v>
      </c>
      <c r="E4" s="27" t="s">
        <v>548</v>
      </c>
    </row>
    <row r="5" spans="2:5" x14ac:dyDescent="0.25">
      <c r="B5" s="27" t="s">
        <v>549</v>
      </c>
      <c r="C5" s="27">
        <v>42</v>
      </c>
      <c r="D5" s="27" t="s">
        <v>550</v>
      </c>
      <c r="E5" s="27" t="s">
        <v>551</v>
      </c>
    </row>
    <row r="6" spans="2:5" x14ac:dyDescent="0.25">
      <c r="B6" s="27" t="s">
        <v>95</v>
      </c>
      <c r="C6" s="27">
        <v>28</v>
      </c>
      <c r="D6" s="27" t="s">
        <v>547</v>
      </c>
      <c r="E6" s="27" t="s">
        <v>552</v>
      </c>
    </row>
    <row r="7" spans="2:5" x14ac:dyDescent="0.25">
      <c r="B7" s="27" t="s">
        <v>553</v>
      </c>
      <c r="C7" s="27">
        <v>25</v>
      </c>
      <c r="D7" s="27" t="s">
        <v>550</v>
      </c>
      <c r="E7" s="27" t="s">
        <v>104</v>
      </c>
    </row>
    <row r="8" spans="2:5" x14ac:dyDescent="0.25">
      <c r="B8" s="27" t="s">
        <v>554</v>
      </c>
      <c r="C8" s="27">
        <v>31</v>
      </c>
      <c r="D8" s="27" t="s">
        <v>547</v>
      </c>
      <c r="E8" s="27" t="s">
        <v>105</v>
      </c>
    </row>
    <row r="9" spans="2:5" x14ac:dyDescent="0.25">
      <c r="B9" s="27" t="s">
        <v>555</v>
      </c>
      <c r="C9" s="27">
        <v>27</v>
      </c>
      <c r="D9" s="27" t="s">
        <v>550</v>
      </c>
      <c r="E9" s="27" t="s">
        <v>556</v>
      </c>
    </row>
    <row r="10" spans="2:5" x14ac:dyDescent="0.25">
      <c r="B10" s="27" t="s">
        <v>557</v>
      </c>
      <c r="C10" s="27">
        <v>38</v>
      </c>
      <c r="D10" s="27" t="s">
        <v>547</v>
      </c>
      <c r="E10" s="27" t="s">
        <v>558</v>
      </c>
    </row>
    <row r="11" spans="2:5" x14ac:dyDescent="0.25">
      <c r="B11" s="27" t="s">
        <v>559</v>
      </c>
      <c r="C11" s="27">
        <v>29</v>
      </c>
      <c r="D11" s="27" t="s">
        <v>550</v>
      </c>
      <c r="E11" s="27" t="s">
        <v>560</v>
      </c>
    </row>
    <row r="12" spans="2:5" x14ac:dyDescent="0.25">
      <c r="B12" s="27" t="s">
        <v>561</v>
      </c>
      <c r="C12" s="27">
        <v>45</v>
      </c>
      <c r="D12" s="27" t="s">
        <v>547</v>
      </c>
      <c r="E12" s="27" t="s">
        <v>562</v>
      </c>
    </row>
    <row r="13" spans="2:5" x14ac:dyDescent="0.25">
      <c r="B13" s="27" t="s">
        <v>563</v>
      </c>
      <c r="C13" s="27">
        <v>33</v>
      </c>
      <c r="D13" s="27" t="s">
        <v>550</v>
      </c>
      <c r="E13" s="27" t="s">
        <v>564</v>
      </c>
    </row>
    <row r="15" spans="2:5" x14ac:dyDescent="0.25">
      <c r="B15" s="70" t="s">
        <v>76</v>
      </c>
    </row>
    <row r="17" spans="1:12" ht="15.75" x14ac:dyDescent="0.25">
      <c r="A17">
        <v>1</v>
      </c>
      <c r="B17" s="94" t="s">
        <v>565</v>
      </c>
      <c r="C17" s="94"/>
      <c r="D17" s="94"/>
      <c r="E17" s="94"/>
      <c r="F17" s="94"/>
      <c r="G17" s="94"/>
      <c r="H17" s="94"/>
    </row>
    <row r="19" spans="1:12" x14ac:dyDescent="0.25">
      <c r="F19" s="66" t="s">
        <v>568</v>
      </c>
    </row>
    <row r="21" spans="1:12" ht="15.75" x14ac:dyDescent="0.25">
      <c r="B21" s="94" t="s">
        <v>112</v>
      </c>
      <c r="C21" s="94"/>
      <c r="D21" s="94"/>
      <c r="F21" s="66" t="str">
        <f>VLOOKUP(B5,B4:E13,4,FALSE)</f>
        <v>Data Scientist</v>
      </c>
      <c r="G21" s="66"/>
    </row>
    <row r="24" spans="1:12" ht="15.75" x14ac:dyDescent="0.25">
      <c r="B24" s="94" t="s">
        <v>566</v>
      </c>
      <c r="C24" s="94"/>
      <c r="D24" s="94"/>
      <c r="E24" s="94"/>
      <c r="F24" s="94"/>
      <c r="G24" s="94"/>
    </row>
    <row r="26" spans="1:12" ht="15.75" x14ac:dyDescent="0.25">
      <c r="B26" s="94" t="s">
        <v>112</v>
      </c>
      <c r="C26" s="94"/>
      <c r="D26" s="94"/>
      <c r="F26" s="66">
        <f>VLOOKUP(B12,B4:E13,2,FALSE)</f>
        <v>45</v>
      </c>
    </row>
    <row r="28" spans="1:12" ht="15.75" x14ac:dyDescent="0.25">
      <c r="B28" s="94" t="s">
        <v>567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</row>
    <row r="30" spans="1:12" ht="15.75" x14ac:dyDescent="0.25">
      <c r="B30" s="94" t="s">
        <v>112</v>
      </c>
      <c r="C30" s="94"/>
      <c r="D30" s="94"/>
      <c r="F30" s="66" t="str">
        <f>VLOOKUP("B*",B4:E13,4,FALSE)</f>
        <v>Accountant</v>
      </c>
      <c r="G30" s="66"/>
    </row>
  </sheetData>
  <mergeCells count="7">
    <mergeCell ref="B30:D30"/>
    <mergeCell ref="B1:D1"/>
    <mergeCell ref="B17:H17"/>
    <mergeCell ref="B21:D21"/>
    <mergeCell ref="B24:G24"/>
    <mergeCell ref="B26:D26"/>
    <mergeCell ref="B28:L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2E36-6452-4FC0-A06C-4BDEB952F3CE}">
  <dimension ref="A1:F248"/>
  <sheetViews>
    <sheetView workbookViewId="0">
      <selection activeCell="B6" sqref="B6"/>
    </sheetView>
  </sheetViews>
  <sheetFormatPr defaultRowHeight="15" x14ac:dyDescent="0.25"/>
  <cols>
    <col min="2" max="2" width="47" bestFit="1" customWidth="1"/>
    <col min="3" max="3" width="12.7109375" bestFit="1" customWidth="1"/>
    <col min="4" max="4" width="18" bestFit="1" customWidth="1"/>
    <col min="5" max="5" width="21.5703125" bestFit="1" customWidth="1"/>
    <col min="6" max="6" width="28.85546875" bestFit="1" customWidth="1"/>
  </cols>
  <sheetData>
    <row r="1" spans="1:6" x14ac:dyDescent="0.25">
      <c r="A1" t="s">
        <v>569</v>
      </c>
      <c r="B1" t="s">
        <v>570</v>
      </c>
      <c r="C1" t="s">
        <v>571</v>
      </c>
      <c r="D1" t="s">
        <v>239</v>
      </c>
      <c r="E1" t="s">
        <v>572</v>
      </c>
      <c r="F1" t="s">
        <v>573</v>
      </c>
    </row>
    <row r="2" spans="1:6" x14ac:dyDescent="0.25">
      <c r="A2" t="s">
        <v>574</v>
      </c>
      <c r="B2" t="s">
        <v>575</v>
      </c>
      <c r="C2" t="s">
        <v>576</v>
      </c>
      <c r="D2" t="s">
        <v>577</v>
      </c>
      <c r="E2" t="s">
        <v>578</v>
      </c>
      <c r="F2" t="s">
        <v>579</v>
      </c>
    </row>
    <row r="3" spans="1:6" x14ac:dyDescent="0.25">
      <c r="A3" t="s">
        <v>580</v>
      </c>
      <c r="B3" t="s">
        <v>581</v>
      </c>
      <c r="C3" t="s">
        <v>582</v>
      </c>
      <c r="D3" t="s">
        <v>577</v>
      </c>
      <c r="E3" t="s">
        <v>583</v>
      </c>
      <c r="F3" t="s">
        <v>579</v>
      </c>
    </row>
    <row r="4" spans="1:6" x14ac:dyDescent="0.25">
      <c r="A4" t="s">
        <v>584</v>
      </c>
      <c r="B4" t="s">
        <v>585</v>
      </c>
      <c r="C4" t="s">
        <v>586</v>
      </c>
      <c r="D4" t="s">
        <v>577</v>
      </c>
      <c r="E4" t="s">
        <v>587</v>
      </c>
      <c r="F4" t="s">
        <v>579</v>
      </c>
    </row>
    <row r="5" spans="1:6" x14ac:dyDescent="0.25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</row>
    <row r="6" spans="1:6" x14ac:dyDescent="0.25">
      <c r="A6" t="s">
        <v>594</v>
      </c>
      <c r="B6" t="s">
        <v>595</v>
      </c>
      <c r="C6" t="s">
        <v>596</v>
      </c>
      <c r="D6" t="s">
        <v>577</v>
      </c>
      <c r="E6" t="s">
        <v>597</v>
      </c>
      <c r="F6" t="s">
        <v>579</v>
      </c>
    </row>
    <row r="7" spans="1:6" x14ac:dyDescent="0.25">
      <c r="A7" t="s">
        <v>598</v>
      </c>
      <c r="B7" t="s">
        <v>599</v>
      </c>
      <c r="C7" t="s">
        <v>600</v>
      </c>
      <c r="D7" t="s">
        <v>577</v>
      </c>
      <c r="E7" t="s">
        <v>601</v>
      </c>
      <c r="F7" t="s">
        <v>579</v>
      </c>
    </row>
    <row r="8" spans="1:6" x14ac:dyDescent="0.25">
      <c r="A8" t="s">
        <v>602</v>
      </c>
      <c r="B8" t="s">
        <v>603</v>
      </c>
      <c r="C8" t="s">
        <v>604</v>
      </c>
      <c r="D8" t="s">
        <v>591</v>
      </c>
      <c r="E8" t="s">
        <v>605</v>
      </c>
      <c r="F8" t="s">
        <v>606</v>
      </c>
    </row>
    <row r="9" spans="1:6" x14ac:dyDescent="0.25">
      <c r="A9" t="s">
        <v>607</v>
      </c>
      <c r="B9" t="s">
        <v>608</v>
      </c>
      <c r="C9" t="s">
        <v>609</v>
      </c>
      <c r="D9" t="s">
        <v>577</v>
      </c>
      <c r="E9" t="s">
        <v>610</v>
      </c>
      <c r="F9" t="s">
        <v>579</v>
      </c>
    </row>
    <row r="10" spans="1:6" x14ac:dyDescent="0.25">
      <c r="A10" t="s">
        <v>611</v>
      </c>
      <c r="B10" t="s">
        <v>612</v>
      </c>
      <c r="C10" t="s">
        <v>613</v>
      </c>
      <c r="D10" t="s">
        <v>614</v>
      </c>
      <c r="E10" t="s">
        <v>615</v>
      </c>
      <c r="F10" t="s">
        <v>593</v>
      </c>
    </row>
    <row r="11" spans="1:6" x14ac:dyDescent="0.25">
      <c r="A11" t="s">
        <v>616</v>
      </c>
      <c r="B11" t="s">
        <v>617</v>
      </c>
      <c r="C11" t="s">
        <v>618</v>
      </c>
      <c r="D11" t="s">
        <v>619</v>
      </c>
      <c r="E11" t="s">
        <v>620</v>
      </c>
      <c r="F11" t="s">
        <v>621</v>
      </c>
    </row>
    <row r="12" spans="1:6" x14ac:dyDescent="0.25">
      <c r="A12" t="s">
        <v>622</v>
      </c>
      <c r="B12" t="s">
        <v>623</v>
      </c>
      <c r="C12" t="s">
        <v>624</v>
      </c>
      <c r="D12" t="s">
        <v>591</v>
      </c>
      <c r="E12" t="s">
        <v>625</v>
      </c>
      <c r="F12" t="s">
        <v>626</v>
      </c>
    </row>
    <row r="13" spans="1:6" x14ac:dyDescent="0.25">
      <c r="A13" t="s">
        <v>627</v>
      </c>
      <c r="B13" t="s">
        <v>628</v>
      </c>
      <c r="C13" t="s">
        <v>629</v>
      </c>
      <c r="D13" t="s">
        <v>577</v>
      </c>
      <c r="E13" t="s">
        <v>630</v>
      </c>
      <c r="F13" t="s">
        <v>579</v>
      </c>
    </row>
    <row r="14" spans="1:6" x14ac:dyDescent="0.25">
      <c r="A14" t="s">
        <v>631</v>
      </c>
      <c r="B14" t="s">
        <v>632</v>
      </c>
      <c r="C14" t="s">
        <v>633</v>
      </c>
      <c r="D14" t="s">
        <v>634</v>
      </c>
      <c r="E14" t="s">
        <v>635</v>
      </c>
      <c r="F14" t="s">
        <v>636</v>
      </c>
    </row>
    <row r="15" spans="1:6" x14ac:dyDescent="0.25">
      <c r="A15" t="s">
        <v>637</v>
      </c>
      <c r="B15" t="s">
        <v>638</v>
      </c>
      <c r="C15" t="s">
        <v>639</v>
      </c>
      <c r="D15" t="s">
        <v>591</v>
      </c>
      <c r="E15" t="s">
        <v>640</v>
      </c>
      <c r="F15" t="s">
        <v>626</v>
      </c>
    </row>
    <row r="16" spans="1:6" x14ac:dyDescent="0.25">
      <c r="A16" t="s">
        <v>641</v>
      </c>
      <c r="B16" t="s">
        <v>642</v>
      </c>
      <c r="C16" t="s">
        <v>643</v>
      </c>
      <c r="D16" t="s">
        <v>577</v>
      </c>
      <c r="E16" t="s">
        <v>644</v>
      </c>
      <c r="F16" t="s">
        <v>579</v>
      </c>
    </row>
    <row r="17" spans="1:6" x14ac:dyDescent="0.25">
      <c r="A17" t="s">
        <v>645</v>
      </c>
      <c r="B17" t="s">
        <v>646</v>
      </c>
      <c r="C17" t="s">
        <v>647</v>
      </c>
      <c r="D17" t="s">
        <v>648</v>
      </c>
      <c r="E17" t="s">
        <v>649</v>
      </c>
      <c r="F17" t="s">
        <v>593</v>
      </c>
    </row>
    <row r="18" spans="1:6" x14ac:dyDescent="0.25">
      <c r="A18" t="s">
        <v>650</v>
      </c>
      <c r="B18" t="s">
        <v>651</v>
      </c>
      <c r="C18" t="s">
        <v>652</v>
      </c>
      <c r="D18" t="s">
        <v>577</v>
      </c>
      <c r="E18" t="s">
        <v>653</v>
      </c>
      <c r="F18" t="s">
        <v>579</v>
      </c>
    </row>
    <row r="19" spans="1:6" x14ac:dyDescent="0.25">
      <c r="A19" t="s">
        <v>654</v>
      </c>
      <c r="B19" t="s">
        <v>655</v>
      </c>
      <c r="C19" t="s">
        <v>656</v>
      </c>
      <c r="D19" t="s">
        <v>657</v>
      </c>
      <c r="E19" t="s">
        <v>658</v>
      </c>
      <c r="F19" t="s">
        <v>636</v>
      </c>
    </row>
    <row r="20" spans="1:6" x14ac:dyDescent="0.25">
      <c r="A20" t="s">
        <v>659</v>
      </c>
      <c r="B20" t="s">
        <v>660</v>
      </c>
      <c r="C20" t="s">
        <v>661</v>
      </c>
      <c r="D20" t="s">
        <v>591</v>
      </c>
      <c r="E20" t="s">
        <v>662</v>
      </c>
      <c r="F20" t="s">
        <v>606</v>
      </c>
    </row>
    <row r="21" spans="1:6" x14ac:dyDescent="0.25">
      <c r="A21" t="s">
        <v>663</v>
      </c>
      <c r="B21" t="s">
        <v>664</v>
      </c>
      <c r="C21" t="s">
        <v>665</v>
      </c>
      <c r="D21" t="s">
        <v>619</v>
      </c>
      <c r="E21" t="s">
        <v>666</v>
      </c>
      <c r="F21" t="s">
        <v>621</v>
      </c>
    </row>
    <row r="22" spans="1:6" x14ac:dyDescent="0.25">
      <c r="A22" t="s">
        <v>667</v>
      </c>
      <c r="B22" t="s">
        <v>668</v>
      </c>
      <c r="C22" t="s">
        <v>669</v>
      </c>
      <c r="D22" t="s">
        <v>634</v>
      </c>
      <c r="E22" t="s">
        <v>670</v>
      </c>
      <c r="F22" t="s">
        <v>671</v>
      </c>
    </row>
    <row r="23" spans="1:6" x14ac:dyDescent="0.25">
      <c r="A23" t="s">
        <v>672</v>
      </c>
      <c r="B23" t="s">
        <v>673</v>
      </c>
      <c r="C23" t="s">
        <v>674</v>
      </c>
      <c r="D23" t="s">
        <v>675</v>
      </c>
      <c r="E23" t="s">
        <v>676</v>
      </c>
      <c r="F23" t="s">
        <v>636</v>
      </c>
    </row>
    <row r="24" spans="1:6" x14ac:dyDescent="0.25">
      <c r="A24" t="s">
        <v>677</v>
      </c>
      <c r="B24" t="s">
        <v>678</v>
      </c>
      <c r="C24" t="s">
        <v>679</v>
      </c>
      <c r="D24" t="s">
        <v>680</v>
      </c>
      <c r="E24" t="s">
        <v>681</v>
      </c>
      <c r="F24" t="s">
        <v>621</v>
      </c>
    </row>
    <row r="25" spans="1:6" x14ac:dyDescent="0.25">
      <c r="A25" t="s">
        <v>682</v>
      </c>
      <c r="B25" t="s">
        <v>683</v>
      </c>
      <c r="C25" t="s">
        <v>684</v>
      </c>
      <c r="D25" t="s">
        <v>634</v>
      </c>
      <c r="E25" t="s">
        <v>685</v>
      </c>
      <c r="F25" t="s">
        <v>593</v>
      </c>
    </row>
    <row r="26" spans="1:6" x14ac:dyDescent="0.25">
      <c r="A26" t="s">
        <v>686</v>
      </c>
      <c r="B26" t="s">
        <v>687</v>
      </c>
      <c r="C26" t="s">
        <v>688</v>
      </c>
      <c r="D26" t="s">
        <v>689</v>
      </c>
      <c r="E26" t="s">
        <v>690</v>
      </c>
      <c r="F26" t="s">
        <v>691</v>
      </c>
    </row>
    <row r="27" spans="1:6" x14ac:dyDescent="0.25">
      <c r="A27" t="s">
        <v>692</v>
      </c>
      <c r="B27" t="s">
        <v>693</v>
      </c>
      <c r="C27" t="s">
        <v>694</v>
      </c>
      <c r="D27" t="s">
        <v>614</v>
      </c>
      <c r="E27" t="s">
        <v>690</v>
      </c>
      <c r="F27" t="s">
        <v>626</v>
      </c>
    </row>
    <row r="28" spans="1:6" x14ac:dyDescent="0.25">
      <c r="A28" t="s">
        <v>695</v>
      </c>
      <c r="B28" t="s">
        <v>696</v>
      </c>
      <c r="C28" t="s">
        <v>697</v>
      </c>
      <c r="D28" t="s">
        <v>577</v>
      </c>
      <c r="E28" t="s">
        <v>698</v>
      </c>
      <c r="F28" t="s">
        <v>579</v>
      </c>
    </row>
    <row r="29" spans="1:6" x14ac:dyDescent="0.25">
      <c r="A29" t="s">
        <v>699</v>
      </c>
      <c r="B29" t="s">
        <v>700</v>
      </c>
      <c r="C29" t="s">
        <v>701</v>
      </c>
      <c r="D29" t="s">
        <v>634</v>
      </c>
      <c r="E29" t="s">
        <v>702</v>
      </c>
      <c r="F29" t="s">
        <v>703</v>
      </c>
    </row>
    <row r="30" spans="1:6" x14ac:dyDescent="0.25">
      <c r="A30" t="s">
        <v>704</v>
      </c>
      <c r="B30" t="s">
        <v>705</v>
      </c>
      <c r="C30" t="s">
        <v>706</v>
      </c>
      <c r="D30" t="s">
        <v>591</v>
      </c>
      <c r="E30" t="s">
        <v>707</v>
      </c>
      <c r="F30" t="s">
        <v>606</v>
      </c>
    </row>
    <row r="31" spans="1:6" x14ac:dyDescent="0.25">
      <c r="A31" t="s">
        <v>708</v>
      </c>
      <c r="B31" t="s">
        <v>709</v>
      </c>
      <c r="C31" t="s">
        <v>710</v>
      </c>
      <c r="D31" t="s">
        <v>634</v>
      </c>
      <c r="E31" t="s">
        <v>711</v>
      </c>
      <c r="F31" t="s">
        <v>593</v>
      </c>
    </row>
    <row r="32" spans="1:6" x14ac:dyDescent="0.25">
      <c r="A32" t="s">
        <v>712</v>
      </c>
      <c r="B32" t="s">
        <v>713</v>
      </c>
      <c r="C32" t="s">
        <v>714</v>
      </c>
      <c r="D32" t="s">
        <v>591</v>
      </c>
      <c r="E32" t="s">
        <v>715</v>
      </c>
      <c r="F32" t="s">
        <v>671</v>
      </c>
    </row>
    <row r="33" spans="1:6" x14ac:dyDescent="0.25">
      <c r="A33" t="s">
        <v>716</v>
      </c>
      <c r="B33" t="s">
        <v>717</v>
      </c>
      <c r="C33" t="s">
        <v>718</v>
      </c>
      <c r="D33" t="s">
        <v>614</v>
      </c>
      <c r="E33" t="s">
        <v>719</v>
      </c>
      <c r="F33" t="s">
        <v>621</v>
      </c>
    </row>
    <row r="34" spans="1:6" x14ac:dyDescent="0.25">
      <c r="A34" t="s">
        <v>720</v>
      </c>
      <c r="B34" t="s">
        <v>721</v>
      </c>
      <c r="C34" t="s">
        <v>722</v>
      </c>
      <c r="D34" t="s">
        <v>614</v>
      </c>
      <c r="E34" t="s">
        <v>723</v>
      </c>
      <c r="F34" t="s">
        <v>593</v>
      </c>
    </row>
    <row r="35" spans="1:6" x14ac:dyDescent="0.25">
      <c r="A35" t="s">
        <v>724</v>
      </c>
      <c r="B35" t="s">
        <v>725</v>
      </c>
      <c r="C35" t="s">
        <v>726</v>
      </c>
      <c r="D35" t="s">
        <v>657</v>
      </c>
      <c r="E35" t="s">
        <v>727</v>
      </c>
      <c r="F35" t="s">
        <v>593</v>
      </c>
    </row>
    <row r="36" spans="1:6" x14ac:dyDescent="0.25">
      <c r="A36" t="s">
        <v>728</v>
      </c>
      <c r="B36" t="s">
        <v>729</v>
      </c>
      <c r="C36" t="s">
        <v>730</v>
      </c>
      <c r="D36" t="s">
        <v>591</v>
      </c>
      <c r="E36" t="s">
        <v>727</v>
      </c>
      <c r="F36" t="s">
        <v>671</v>
      </c>
    </row>
    <row r="37" spans="1:6" x14ac:dyDescent="0.25">
      <c r="A37" t="s">
        <v>731</v>
      </c>
      <c r="B37" t="s">
        <v>732</v>
      </c>
      <c r="C37" t="s">
        <v>733</v>
      </c>
      <c r="D37" t="s">
        <v>634</v>
      </c>
      <c r="E37" t="s">
        <v>734</v>
      </c>
      <c r="F37" t="s">
        <v>671</v>
      </c>
    </row>
    <row r="38" spans="1:6" x14ac:dyDescent="0.25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593</v>
      </c>
    </row>
    <row r="39" spans="1:6" x14ac:dyDescent="0.25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691</v>
      </c>
    </row>
    <row r="40" spans="1:6" x14ac:dyDescent="0.25">
      <c r="A40" t="s">
        <v>745</v>
      </c>
      <c r="B40" t="s">
        <v>746</v>
      </c>
      <c r="C40" t="s">
        <v>747</v>
      </c>
      <c r="D40" t="s">
        <v>577</v>
      </c>
      <c r="E40" t="s">
        <v>748</v>
      </c>
      <c r="F40" t="s">
        <v>579</v>
      </c>
    </row>
    <row r="41" spans="1:6" x14ac:dyDescent="0.25">
      <c r="A41" t="s">
        <v>749</v>
      </c>
      <c r="B41" t="s">
        <v>750</v>
      </c>
      <c r="C41" t="s">
        <v>751</v>
      </c>
      <c r="D41" t="s">
        <v>591</v>
      </c>
      <c r="E41" t="s">
        <v>752</v>
      </c>
      <c r="F41" t="s">
        <v>671</v>
      </c>
    </row>
    <row r="42" spans="1:6" x14ac:dyDescent="0.25">
      <c r="A42" t="s">
        <v>753</v>
      </c>
      <c r="B42" t="s">
        <v>754</v>
      </c>
      <c r="C42" t="s">
        <v>755</v>
      </c>
      <c r="D42" t="s">
        <v>591</v>
      </c>
      <c r="E42" t="s">
        <v>756</v>
      </c>
      <c r="F42" t="s">
        <v>671</v>
      </c>
    </row>
    <row r="43" spans="1:6" x14ac:dyDescent="0.25">
      <c r="A43" t="s">
        <v>757</v>
      </c>
      <c r="B43" t="s">
        <v>758</v>
      </c>
      <c r="C43" t="s">
        <v>759</v>
      </c>
      <c r="D43" t="s">
        <v>591</v>
      </c>
      <c r="E43" t="s">
        <v>760</v>
      </c>
      <c r="F43" t="s">
        <v>671</v>
      </c>
    </row>
    <row r="44" spans="1:6" x14ac:dyDescent="0.25">
      <c r="A44" t="s">
        <v>761</v>
      </c>
      <c r="B44" t="s">
        <v>762</v>
      </c>
      <c r="C44" t="s">
        <v>763</v>
      </c>
      <c r="D44" t="s">
        <v>577</v>
      </c>
      <c r="E44" t="s">
        <v>764</v>
      </c>
      <c r="F44" t="s">
        <v>579</v>
      </c>
    </row>
    <row r="45" spans="1:6" x14ac:dyDescent="0.25">
      <c r="A45" t="s">
        <v>765</v>
      </c>
      <c r="B45" t="s">
        <v>766</v>
      </c>
      <c r="C45" t="s">
        <v>767</v>
      </c>
      <c r="D45" t="s">
        <v>768</v>
      </c>
      <c r="E45" t="s">
        <v>760</v>
      </c>
      <c r="F45" t="s">
        <v>593</v>
      </c>
    </row>
    <row r="46" spans="1:6" x14ac:dyDescent="0.25">
      <c r="A46" t="s">
        <v>769</v>
      </c>
      <c r="B46" t="s">
        <v>770</v>
      </c>
      <c r="C46" t="s">
        <v>771</v>
      </c>
      <c r="D46" t="s">
        <v>591</v>
      </c>
      <c r="E46" t="s">
        <v>772</v>
      </c>
      <c r="F46" t="s">
        <v>671</v>
      </c>
    </row>
    <row r="47" spans="1:6" x14ac:dyDescent="0.25">
      <c r="A47" t="s">
        <v>773</v>
      </c>
      <c r="B47" t="s">
        <v>774</v>
      </c>
      <c r="C47" t="s">
        <v>775</v>
      </c>
      <c r="D47" t="s">
        <v>634</v>
      </c>
      <c r="E47" t="s">
        <v>776</v>
      </c>
      <c r="F47" t="s">
        <v>671</v>
      </c>
    </row>
    <row r="48" spans="1:6" x14ac:dyDescent="0.25">
      <c r="A48" t="s">
        <v>777</v>
      </c>
      <c r="B48" t="s">
        <v>778</v>
      </c>
      <c r="C48" t="s">
        <v>779</v>
      </c>
      <c r="D48" t="s">
        <v>634</v>
      </c>
      <c r="E48" t="s">
        <v>776</v>
      </c>
      <c r="F48" t="s">
        <v>593</v>
      </c>
    </row>
    <row r="49" spans="1:6" x14ac:dyDescent="0.25">
      <c r="A49" t="s">
        <v>780</v>
      </c>
      <c r="B49" t="s">
        <v>781</v>
      </c>
      <c r="C49" t="s">
        <v>782</v>
      </c>
      <c r="D49" t="s">
        <v>634</v>
      </c>
      <c r="E49" t="s">
        <v>783</v>
      </c>
      <c r="F49" t="s">
        <v>593</v>
      </c>
    </row>
    <row r="50" spans="1:6" x14ac:dyDescent="0.25">
      <c r="A50" t="s">
        <v>784</v>
      </c>
      <c r="B50" t="s">
        <v>785</v>
      </c>
      <c r="C50" t="s">
        <v>786</v>
      </c>
      <c r="D50" t="s">
        <v>591</v>
      </c>
      <c r="E50" t="s">
        <v>783</v>
      </c>
      <c r="F50" t="s">
        <v>787</v>
      </c>
    </row>
    <row r="51" spans="1:6" x14ac:dyDescent="0.25">
      <c r="A51" t="s">
        <v>788</v>
      </c>
      <c r="B51" t="s">
        <v>789</v>
      </c>
      <c r="C51" t="s">
        <v>790</v>
      </c>
      <c r="D51" t="s">
        <v>591</v>
      </c>
      <c r="E51" t="s">
        <v>791</v>
      </c>
      <c r="F51" t="s">
        <v>606</v>
      </c>
    </row>
    <row r="52" spans="1:6" x14ac:dyDescent="0.25">
      <c r="A52" t="s">
        <v>792</v>
      </c>
      <c r="B52" t="s">
        <v>793</v>
      </c>
      <c r="C52" t="s">
        <v>794</v>
      </c>
      <c r="D52" t="s">
        <v>795</v>
      </c>
      <c r="E52" t="s">
        <v>796</v>
      </c>
      <c r="F52" t="s">
        <v>691</v>
      </c>
    </row>
    <row r="53" spans="1:6" x14ac:dyDescent="0.25">
      <c r="A53" t="s">
        <v>797</v>
      </c>
      <c r="B53" t="s">
        <v>798</v>
      </c>
      <c r="C53" t="s">
        <v>799</v>
      </c>
      <c r="D53" t="s">
        <v>577</v>
      </c>
      <c r="E53" t="s">
        <v>800</v>
      </c>
      <c r="F53" t="s">
        <v>579</v>
      </c>
    </row>
    <row r="54" spans="1:6" x14ac:dyDescent="0.25">
      <c r="A54" t="s">
        <v>801</v>
      </c>
      <c r="B54" t="s">
        <v>802</v>
      </c>
      <c r="C54" t="s">
        <v>803</v>
      </c>
      <c r="D54" t="s">
        <v>804</v>
      </c>
      <c r="E54" t="s">
        <v>805</v>
      </c>
      <c r="F54" t="s">
        <v>621</v>
      </c>
    </row>
    <row r="55" spans="1:6" x14ac:dyDescent="0.25">
      <c r="A55" t="s">
        <v>806</v>
      </c>
      <c r="B55" t="s">
        <v>807</v>
      </c>
      <c r="C55" t="s">
        <v>808</v>
      </c>
      <c r="D55" t="s">
        <v>577</v>
      </c>
      <c r="E55" t="s">
        <v>805</v>
      </c>
      <c r="F55" t="s">
        <v>579</v>
      </c>
    </row>
    <row r="56" spans="1:6" x14ac:dyDescent="0.25">
      <c r="A56" t="s">
        <v>809</v>
      </c>
      <c r="B56" t="s">
        <v>810</v>
      </c>
      <c r="C56" t="s">
        <v>811</v>
      </c>
      <c r="D56" t="s">
        <v>812</v>
      </c>
      <c r="E56" t="s">
        <v>813</v>
      </c>
      <c r="F56" t="s">
        <v>814</v>
      </c>
    </row>
    <row r="57" spans="1:6" x14ac:dyDescent="0.25">
      <c r="A57" t="s">
        <v>815</v>
      </c>
      <c r="B57" t="s">
        <v>816</v>
      </c>
      <c r="C57" t="s">
        <v>817</v>
      </c>
      <c r="D57" t="s">
        <v>675</v>
      </c>
      <c r="E57" t="s">
        <v>818</v>
      </c>
      <c r="F57" t="s">
        <v>636</v>
      </c>
    </row>
    <row r="58" spans="1:6" x14ac:dyDescent="0.25">
      <c r="A58" t="s">
        <v>819</v>
      </c>
      <c r="B58" t="s">
        <v>820</v>
      </c>
      <c r="C58" t="s">
        <v>821</v>
      </c>
      <c r="D58" t="s">
        <v>675</v>
      </c>
      <c r="E58" t="s">
        <v>822</v>
      </c>
      <c r="F58" t="s">
        <v>593</v>
      </c>
    </row>
    <row r="59" spans="1:6" x14ac:dyDescent="0.25">
      <c r="A59" t="s">
        <v>823</v>
      </c>
      <c r="B59" t="s">
        <v>824</v>
      </c>
      <c r="C59" t="s">
        <v>825</v>
      </c>
      <c r="D59" t="s">
        <v>826</v>
      </c>
      <c r="E59" t="s">
        <v>822</v>
      </c>
      <c r="F59" t="s">
        <v>827</v>
      </c>
    </row>
    <row r="60" spans="1:6" x14ac:dyDescent="0.25">
      <c r="A60" t="s">
        <v>828</v>
      </c>
      <c r="B60" t="s">
        <v>829</v>
      </c>
      <c r="C60" t="s">
        <v>830</v>
      </c>
      <c r="D60" t="s">
        <v>768</v>
      </c>
      <c r="E60" t="s">
        <v>822</v>
      </c>
      <c r="F60" t="s">
        <v>636</v>
      </c>
    </row>
    <row r="61" spans="1:6" x14ac:dyDescent="0.25">
      <c r="A61" t="s">
        <v>831</v>
      </c>
      <c r="B61" t="s">
        <v>832</v>
      </c>
      <c r="C61" t="s">
        <v>833</v>
      </c>
      <c r="D61" t="s">
        <v>591</v>
      </c>
      <c r="E61" t="s">
        <v>834</v>
      </c>
      <c r="F61" t="s">
        <v>606</v>
      </c>
    </row>
    <row r="62" spans="1:6" x14ac:dyDescent="0.25">
      <c r="A62" t="s">
        <v>835</v>
      </c>
      <c r="B62" t="s">
        <v>836</v>
      </c>
      <c r="C62" t="s">
        <v>837</v>
      </c>
      <c r="D62" t="s">
        <v>591</v>
      </c>
      <c r="E62" t="s">
        <v>838</v>
      </c>
      <c r="F62" t="s">
        <v>593</v>
      </c>
    </row>
    <row r="63" spans="1:6" x14ac:dyDescent="0.25">
      <c r="A63" t="s">
        <v>839</v>
      </c>
      <c r="B63" t="s">
        <v>840</v>
      </c>
      <c r="C63" t="s">
        <v>841</v>
      </c>
      <c r="D63" t="s">
        <v>591</v>
      </c>
      <c r="E63" t="s">
        <v>842</v>
      </c>
      <c r="F63" t="s">
        <v>671</v>
      </c>
    </row>
    <row r="64" spans="1:6" x14ac:dyDescent="0.25">
      <c r="A64" t="s">
        <v>843</v>
      </c>
      <c r="B64" t="s">
        <v>844</v>
      </c>
      <c r="C64" t="s">
        <v>845</v>
      </c>
      <c r="D64" t="s">
        <v>614</v>
      </c>
      <c r="E64" t="s">
        <v>846</v>
      </c>
      <c r="F64" t="s">
        <v>621</v>
      </c>
    </row>
    <row r="65" spans="1:6" x14ac:dyDescent="0.25">
      <c r="A65" t="s">
        <v>847</v>
      </c>
      <c r="B65" t="s">
        <v>848</v>
      </c>
      <c r="C65" t="s">
        <v>849</v>
      </c>
      <c r="D65" t="s">
        <v>577</v>
      </c>
      <c r="E65" t="s">
        <v>850</v>
      </c>
      <c r="F65" t="s">
        <v>579</v>
      </c>
    </row>
    <row r="66" spans="1:6" x14ac:dyDescent="0.25">
      <c r="A66" t="s">
        <v>851</v>
      </c>
      <c r="B66" t="s">
        <v>852</v>
      </c>
      <c r="C66" t="s">
        <v>853</v>
      </c>
      <c r="D66" t="s">
        <v>591</v>
      </c>
      <c r="E66" t="s">
        <v>854</v>
      </c>
      <c r="F66" t="s">
        <v>671</v>
      </c>
    </row>
    <row r="67" spans="1:6" x14ac:dyDescent="0.25">
      <c r="A67" t="s">
        <v>855</v>
      </c>
      <c r="B67" t="s">
        <v>856</v>
      </c>
      <c r="C67" t="s">
        <v>857</v>
      </c>
      <c r="D67" t="s">
        <v>591</v>
      </c>
      <c r="E67" t="s">
        <v>858</v>
      </c>
      <c r="F67" t="s">
        <v>606</v>
      </c>
    </row>
    <row r="68" spans="1:6" x14ac:dyDescent="0.25">
      <c r="A68" t="s">
        <v>859</v>
      </c>
      <c r="B68" t="s">
        <v>860</v>
      </c>
      <c r="C68" t="s">
        <v>861</v>
      </c>
      <c r="D68" t="s">
        <v>577</v>
      </c>
      <c r="E68" t="s">
        <v>858</v>
      </c>
      <c r="F68" t="s">
        <v>579</v>
      </c>
    </row>
    <row r="69" spans="1:6" x14ac:dyDescent="0.25">
      <c r="A69" t="s">
        <v>862</v>
      </c>
      <c r="B69" t="s">
        <v>863</v>
      </c>
      <c r="C69" t="s">
        <v>864</v>
      </c>
      <c r="D69" t="s">
        <v>634</v>
      </c>
      <c r="E69" t="s">
        <v>858</v>
      </c>
      <c r="F69" t="s">
        <v>593</v>
      </c>
    </row>
    <row r="70" spans="1:6" x14ac:dyDescent="0.25">
      <c r="A70" t="s">
        <v>865</v>
      </c>
      <c r="B70" t="s">
        <v>866</v>
      </c>
      <c r="C70" t="s">
        <v>867</v>
      </c>
      <c r="D70" t="s">
        <v>591</v>
      </c>
      <c r="E70" t="s">
        <v>868</v>
      </c>
      <c r="F70" t="s">
        <v>671</v>
      </c>
    </row>
    <row r="71" spans="1:6" x14ac:dyDescent="0.25">
      <c r="A71" t="s">
        <v>869</v>
      </c>
      <c r="B71" t="s">
        <v>870</v>
      </c>
      <c r="C71" t="s">
        <v>871</v>
      </c>
      <c r="D71" t="s">
        <v>591</v>
      </c>
      <c r="E71" t="s">
        <v>868</v>
      </c>
      <c r="F71" t="s">
        <v>671</v>
      </c>
    </row>
    <row r="72" spans="1:6" x14ac:dyDescent="0.25">
      <c r="A72" t="s">
        <v>872</v>
      </c>
      <c r="B72" t="s">
        <v>873</v>
      </c>
      <c r="C72" t="s">
        <v>874</v>
      </c>
      <c r="D72" t="s">
        <v>591</v>
      </c>
      <c r="E72" t="s">
        <v>875</v>
      </c>
      <c r="F72" t="s">
        <v>606</v>
      </c>
    </row>
    <row r="73" spans="1:6" x14ac:dyDescent="0.25">
      <c r="A73" t="s">
        <v>876</v>
      </c>
      <c r="B73" t="s">
        <v>877</v>
      </c>
      <c r="C73" t="s">
        <v>878</v>
      </c>
      <c r="D73" t="s">
        <v>879</v>
      </c>
      <c r="E73" t="s">
        <v>875</v>
      </c>
      <c r="F73" t="s">
        <v>880</v>
      </c>
    </row>
    <row r="74" spans="1:6" x14ac:dyDescent="0.25">
      <c r="A74" t="s">
        <v>881</v>
      </c>
      <c r="B74" t="s">
        <v>882</v>
      </c>
      <c r="C74" t="s">
        <v>883</v>
      </c>
      <c r="D74" t="s">
        <v>884</v>
      </c>
      <c r="E74" t="s">
        <v>885</v>
      </c>
      <c r="F74" t="s">
        <v>886</v>
      </c>
    </row>
    <row r="75" spans="1:6" x14ac:dyDescent="0.25">
      <c r="A75" t="s">
        <v>887</v>
      </c>
      <c r="B75" t="s">
        <v>888</v>
      </c>
      <c r="C75" t="s">
        <v>889</v>
      </c>
      <c r="D75" t="s">
        <v>591</v>
      </c>
      <c r="E75" t="s">
        <v>890</v>
      </c>
      <c r="F75" t="s">
        <v>671</v>
      </c>
    </row>
    <row r="76" spans="1:6" x14ac:dyDescent="0.25">
      <c r="A76" t="s">
        <v>891</v>
      </c>
      <c r="B76" t="s">
        <v>892</v>
      </c>
      <c r="C76" t="s">
        <v>893</v>
      </c>
      <c r="D76" t="s">
        <v>591</v>
      </c>
      <c r="E76" t="s">
        <v>890</v>
      </c>
      <c r="F76" t="s">
        <v>626</v>
      </c>
    </row>
    <row r="77" spans="1:6" x14ac:dyDescent="0.25">
      <c r="A77" t="s">
        <v>894</v>
      </c>
      <c r="B77" t="s">
        <v>895</v>
      </c>
      <c r="C77" t="s">
        <v>896</v>
      </c>
      <c r="D77" t="s">
        <v>614</v>
      </c>
      <c r="E77" t="s">
        <v>890</v>
      </c>
      <c r="F77" t="s">
        <v>621</v>
      </c>
    </row>
    <row r="78" spans="1:6" x14ac:dyDescent="0.25">
      <c r="A78" t="s">
        <v>897</v>
      </c>
      <c r="B78" t="s">
        <v>898</v>
      </c>
      <c r="C78" t="s">
        <v>899</v>
      </c>
      <c r="D78" t="s">
        <v>900</v>
      </c>
      <c r="E78" t="s">
        <v>890</v>
      </c>
      <c r="F78" t="s">
        <v>636</v>
      </c>
    </row>
    <row r="79" spans="1:6" x14ac:dyDescent="0.25">
      <c r="A79" t="s">
        <v>901</v>
      </c>
      <c r="B79" t="s">
        <v>902</v>
      </c>
      <c r="C79" t="s">
        <v>903</v>
      </c>
      <c r="D79" t="s">
        <v>591</v>
      </c>
      <c r="E79" t="s">
        <v>904</v>
      </c>
      <c r="F79" t="s">
        <v>606</v>
      </c>
    </row>
    <row r="80" spans="1:6" x14ac:dyDescent="0.25">
      <c r="A80" t="s">
        <v>905</v>
      </c>
      <c r="B80" t="s">
        <v>906</v>
      </c>
      <c r="C80" t="s">
        <v>907</v>
      </c>
      <c r="D80" t="s">
        <v>634</v>
      </c>
      <c r="E80" t="s">
        <v>904</v>
      </c>
      <c r="F80" t="s">
        <v>636</v>
      </c>
    </row>
    <row r="81" spans="1:6" x14ac:dyDescent="0.25">
      <c r="A81" t="s">
        <v>908</v>
      </c>
      <c r="B81" t="s">
        <v>909</v>
      </c>
      <c r="C81" t="s">
        <v>910</v>
      </c>
      <c r="D81" t="s">
        <v>768</v>
      </c>
      <c r="E81" t="s">
        <v>904</v>
      </c>
      <c r="F81" t="s">
        <v>593</v>
      </c>
    </row>
    <row r="82" spans="1:6" x14ac:dyDescent="0.25">
      <c r="A82" t="s">
        <v>911</v>
      </c>
      <c r="B82" t="s">
        <v>912</v>
      </c>
      <c r="C82" t="s">
        <v>913</v>
      </c>
      <c r="D82" t="s">
        <v>914</v>
      </c>
      <c r="E82" t="s">
        <v>904</v>
      </c>
      <c r="F82" t="s">
        <v>691</v>
      </c>
    </row>
    <row r="83" spans="1:6" x14ac:dyDescent="0.25">
      <c r="A83" t="s">
        <v>915</v>
      </c>
      <c r="B83" t="s">
        <v>916</v>
      </c>
      <c r="C83" t="s">
        <v>917</v>
      </c>
      <c r="D83" t="s">
        <v>591</v>
      </c>
      <c r="E83" t="s">
        <v>904</v>
      </c>
      <c r="F83" t="s">
        <v>626</v>
      </c>
    </row>
    <row r="84" spans="1:6" x14ac:dyDescent="0.25">
      <c r="A84" t="s">
        <v>918</v>
      </c>
      <c r="B84" t="s">
        <v>919</v>
      </c>
      <c r="C84" t="s">
        <v>920</v>
      </c>
      <c r="D84" t="s">
        <v>921</v>
      </c>
      <c r="E84" t="s">
        <v>904</v>
      </c>
      <c r="F84" t="s">
        <v>691</v>
      </c>
    </row>
    <row r="85" spans="1:6" x14ac:dyDescent="0.25">
      <c r="A85" t="s">
        <v>922</v>
      </c>
      <c r="B85" t="s">
        <v>923</v>
      </c>
      <c r="C85" t="s">
        <v>924</v>
      </c>
      <c r="D85" t="s">
        <v>680</v>
      </c>
      <c r="E85" t="s">
        <v>904</v>
      </c>
      <c r="F85" t="s">
        <v>925</v>
      </c>
    </row>
    <row r="86" spans="1:6" x14ac:dyDescent="0.25">
      <c r="A86" t="s">
        <v>926</v>
      </c>
      <c r="B86" t="s">
        <v>927</v>
      </c>
      <c r="C86" t="s">
        <v>928</v>
      </c>
      <c r="D86" t="s">
        <v>900</v>
      </c>
      <c r="E86" t="s">
        <v>904</v>
      </c>
      <c r="F86" t="s">
        <v>636</v>
      </c>
    </row>
    <row r="87" spans="1:6" x14ac:dyDescent="0.25">
      <c r="A87" t="s">
        <v>929</v>
      </c>
      <c r="B87" t="s">
        <v>930</v>
      </c>
      <c r="C87" t="s">
        <v>931</v>
      </c>
      <c r="D87" t="s">
        <v>634</v>
      </c>
      <c r="E87" t="s">
        <v>932</v>
      </c>
      <c r="F87" t="s">
        <v>593</v>
      </c>
    </row>
    <row r="88" spans="1:6" x14ac:dyDescent="0.25">
      <c r="A88" t="s">
        <v>933</v>
      </c>
      <c r="B88" t="s">
        <v>934</v>
      </c>
      <c r="C88" t="s">
        <v>935</v>
      </c>
      <c r="D88" t="s">
        <v>591</v>
      </c>
      <c r="E88" t="s">
        <v>932</v>
      </c>
      <c r="F88" t="s">
        <v>626</v>
      </c>
    </row>
    <row r="89" spans="1:6" x14ac:dyDescent="0.25">
      <c r="A89" t="s">
        <v>936</v>
      </c>
      <c r="B89" t="s">
        <v>937</v>
      </c>
      <c r="C89" t="s">
        <v>938</v>
      </c>
      <c r="D89" t="s">
        <v>657</v>
      </c>
      <c r="E89" t="s">
        <v>932</v>
      </c>
      <c r="F89" t="s">
        <v>636</v>
      </c>
    </row>
    <row r="90" spans="1:6" x14ac:dyDescent="0.25">
      <c r="A90" t="s">
        <v>939</v>
      </c>
      <c r="B90" t="s">
        <v>940</v>
      </c>
      <c r="C90" t="s">
        <v>941</v>
      </c>
      <c r="D90" t="s">
        <v>591</v>
      </c>
      <c r="E90" t="s">
        <v>932</v>
      </c>
      <c r="F90" t="s">
        <v>671</v>
      </c>
    </row>
    <row r="91" spans="1:6" x14ac:dyDescent="0.25">
      <c r="A91" t="s">
        <v>942</v>
      </c>
      <c r="B91" t="s">
        <v>943</v>
      </c>
      <c r="C91" t="s">
        <v>944</v>
      </c>
      <c r="D91" t="s">
        <v>804</v>
      </c>
      <c r="E91" t="s">
        <v>945</v>
      </c>
      <c r="F91" t="s">
        <v>621</v>
      </c>
    </row>
    <row r="92" spans="1:6" x14ac:dyDescent="0.25">
      <c r="A92" t="s">
        <v>946</v>
      </c>
      <c r="B92" t="s">
        <v>947</v>
      </c>
      <c r="C92" t="s">
        <v>948</v>
      </c>
      <c r="D92" t="s">
        <v>614</v>
      </c>
      <c r="E92" t="s">
        <v>945</v>
      </c>
      <c r="F92" t="s">
        <v>593</v>
      </c>
    </row>
    <row r="93" spans="1:6" x14ac:dyDescent="0.25">
      <c r="A93" t="s">
        <v>949</v>
      </c>
      <c r="B93" t="s">
        <v>950</v>
      </c>
      <c r="C93" t="s">
        <v>951</v>
      </c>
      <c r="D93" t="s">
        <v>591</v>
      </c>
      <c r="E93" t="s">
        <v>945</v>
      </c>
      <c r="F93" t="s">
        <v>606</v>
      </c>
    </row>
    <row r="94" spans="1:6" x14ac:dyDescent="0.25">
      <c r="A94" t="s">
        <v>952</v>
      </c>
      <c r="B94" t="s">
        <v>953</v>
      </c>
      <c r="C94" t="s">
        <v>954</v>
      </c>
      <c r="D94" t="s">
        <v>614</v>
      </c>
      <c r="E94" t="s">
        <v>945</v>
      </c>
      <c r="F94" t="s">
        <v>955</v>
      </c>
    </row>
    <row r="95" spans="1:6" x14ac:dyDescent="0.25">
      <c r="A95" t="s">
        <v>956</v>
      </c>
      <c r="B95" t="s">
        <v>957</v>
      </c>
      <c r="C95" t="s">
        <v>958</v>
      </c>
      <c r="D95" t="s">
        <v>634</v>
      </c>
      <c r="E95" t="s">
        <v>959</v>
      </c>
      <c r="F95" t="s">
        <v>636</v>
      </c>
    </row>
    <row r="96" spans="1:6" x14ac:dyDescent="0.25">
      <c r="A96" t="s">
        <v>960</v>
      </c>
      <c r="B96" t="s">
        <v>961</v>
      </c>
      <c r="C96" t="s">
        <v>962</v>
      </c>
      <c r="D96" t="s">
        <v>614</v>
      </c>
      <c r="E96" t="s">
        <v>959</v>
      </c>
      <c r="F96" t="s">
        <v>963</v>
      </c>
    </row>
    <row r="97" spans="1:6" x14ac:dyDescent="0.25">
      <c r="A97" t="s">
        <v>964</v>
      </c>
      <c r="B97" t="s">
        <v>965</v>
      </c>
      <c r="C97" t="s">
        <v>966</v>
      </c>
      <c r="D97" t="s">
        <v>614</v>
      </c>
      <c r="E97" t="s">
        <v>959</v>
      </c>
      <c r="F97" t="s">
        <v>593</v>
      </c>
    </row>
    <row r="98" spans="1:6" x14ac:dyDescent="0.25">
      <c r="A98" t="s">
        <v>967</v>
      </c>
      <c r="B98" t="s">
        <v>968</v>
      </c>
      <c r="C98" t="s">
        <v>969</v>
      </c>
      <c r="D98" t="s">
        <v>804</v>
      </c>
      <c r="E98" t="s">
        <v>970</v>
      </c>
      <c r="F98" t="s">
        <v>971</v>
      </c>
    </row>
    <row r="99" spans="1:6" x14ac:dyDescent="0.25">
      <c r="A99" t="s">
        <v>972</v>
      </c>
      <c r="B99" t="s">
        <v>973</v>
      </c>
      <c r="C99" t="s">
        <v>974</v>
      </c>
      <c r="D99" t="s">
        <v>680</v>
      </c>
      <c r="E99" t="s">
        <v>970</v>
      </c>
      <c r="F99" t="s">
        <v>963</v>
      </c>
    </row>
    <row r="100" spans="1:6" x14ac:dyDescent="0.25">
      <c r="A100" t="s">
        <v>975</v>
      </c>
      <c r="B100" t="s">
        <v>976</v>
      </c>
      <c r="C100" t="s">
        <v>977</v>
      </c>
      <c r="D100" t="s">
        <v>675</v>
      </c>
      <c r="E100" t="s">
        <v>978</v>
      </c>
      <c r="F100" t="s">
        <v>636</v>
      </c>
    </row>
    <row r="101" spans="1:6" x14ac:dyDescent="0.25">
      <c r="A101" t="s">
        <v>979</v>
      </c>
      <c r="B101" t="s">
        <v>980</v>
      </c>
      <c r="C101" t="s">
        <v>981</v>
      </c>
      <c r="D101" t="s">
        <v>657</v>
      </c>
      <c r="E101" t="s">
        <v>982</v>
      </c>
      <c r="F101" t="s">
        <v>593</v>
      </c>
    </row>
    <row r="102" spans="1:6" x14ac:dyDescent="0.25">
      <c r="A102" t="s">
        <v>983</v>
      </c>
      <c r="B102" t="s">
        <v>984</v>
      </c>
      <c r="C102" t="s">
        <v>985</v>
      </c>
      <c r="D102" t="s">
        <v>900</v>
      </c>
      <c r="E102" t="s">
        <v>982</v>
      </c>
      <c r="F102" t="s">
        <v>593</v>
      </c>
    </row>
    <row r="103" spans="1:6" x14ac:dyDescent="0.25">
      <c r="A103" t="s">
        <v>986</v>
      </c>
      <c r="B103" t="s">
        <v>987</v>
      </c>
      <c r="C103" t="s">
        <v>988</v>
      </c>
      <c r="D103" t="s">
        <v>591</v>
      </c>
      <c r="E103" t="s">
        <v>989</v>
      </c>
      <c r="F103" t="s">
        <v>606</v>
      </c>
    </row>
    <row r="104" spans="1:6" x14ac:dyDescent="0.25">
      <c r="A104" t="s">
        <v>990</v>
      </c>
      <c r="B104" t="s">
        <v>991</v>
      </c>
      <c r="C104" t="s">
        <v>992</v>
      </c>
      <c r="D104" t="s">
        <v>768</v>
      </c>
      <c r="E104" t="s">
        <v>989</v>
      </c>
      <c r="F104" t="s">
        <v>636</v>
      </c>
    </row>
    <row r="105" spans="1:6" x14ac:dyDescent="0.25">
      <c r="A105" t="s">
        <v>993</v>
      </c>
      <c r="B105" t="s">
        <v>994</v>
      </c>
      <c r="C105" t="s">
        <v>995</v>
      </c>
      <c r="D105" t="s">
        <v>996</v>
      </c>
      <c r="E105" t="s">
        <v>997</v>
      </c>
      <c r="F105" t="s">
        <v>593</v>
      </c>
    </row>
    <row r="106" spans="1:6" x14ac:dyDescent="0.25">
      <c r="A106" t="s">
        <v>998</v>
      </c>
      <c r="B106" t="s">
        <v>999</v>
      </c>
      <c r="C106" t="s">
        <v>1000</v>
      </c>
      <c r="D106" t="s">
        <v>591</v>
      </c>
      <c r="E106" t="s">
        <v>1001</v>
      </c>
      <c r="F106" t="s">
        <v>787</v>
      </c>
    </row>
    <row r="107" spans="1:6" x14ac:dyDescent="0.25">
      <c r="A107" t="s">
        <v>1002</v>
      </c>
      <c r="B107" t="s">
        <v>1003</v>
      </c>
      <c r="C107" t="s">
        <v>1004</v>
      </c>
      <c r="D107" t="s">
        <v>591</v>
      </c>
      <c r="E107" t="s">
        <v>1005</v>
      </c>
      <c r="F107" t="s">
        <v>606</v>
      </c>
    </row>
    <row r="108" spans="1:6" x14ac:dyDescent="0.25">
      <c r="A108" t="s">
        <v>1006</v>
      </c>
      <c r="B108" t="s">
        <v>1007</v>
      </c>
      <c r="C108" t="s">
        <v>1008</v>
      </c>
      <c r="D108" t="s">
        <v>577</v>
      </c>
      <c r="E108" t="s">
        <v>1009</v>
      </c>
      <c r="F108" t="s">
        <v>579</v>
      </c>
    </row>
    <row r="109" spans="1:6" x14ac:dyDescent="0.25">
      <c r="A109" t="s">
        <v>1010</v>
      </c>
      <c r="B109" t="s">
        <v>1011</v>
      </c>
      <c r="C109" t="s">
        <v>1012</v>
      </c>
      <c r="D109" t="s">
        <v>1013</v>
      </c>
      <c r="E109" t="s">
        <v>1014</v>
      </c>
      <c r="F109" t="s">
        <v>593</v>
      </c>
    </row>
    <row r="110" spans="1:6" x14ac:dyDescent="0.25">
      <c r="A110" t="s">
        <v>1015</v>
      </c>
      <c r="B110" t="s">
        <v>1016</v>
      </c>
      <c r="C110" t="s">
        <v>1017</v>
      </c>
      <c r="D110" t="s">
        <v>591</v>
      </c>
      <c r="E110" t="s">
        <v>1018</v>
      </c>
      <c r="F110" t="s">
        <v>606</v>
      </c>
    </row>
    <row r="111" spans="1:6" x14ac:dyDescent="0.25">
      <c r="A111" t="s">
        <v>1019</v>
      </c>
      <c r="B111" t="s">
        <v>1020</v>
      </c>
      <c r="C111" t="s">
        <v>1021</v>
      </c>
      <c r="D111" t="s">
        <v>591</v>
      </c>
      <c r="E111" t="s">
        <v>1018</v>
      </c>
      <c r="F111" t="s">
        <v>606</v>
      </c>
    </row>
    <row r="112" spans="1:6" x14ac:dyDescent="0.25">
      <c r="A112" t="s">
        <v>1022</v>
      </c>
      <c r="B112" t="s">
        <v>1023</v>
      </c>
      <c r="C112" t="s">
        <v>1024</v>
      </c>
      <c r="D112" t="s">
        <v>1025</v>
      </c>
      <c r="E112" t="s">
        <v>1026</v>
      </c>
      <c r="F112" t="s">
        <v>593</v>
      </c>
    </row>
    <row r="113" spans="1:6" x14ac:dyDescent="0.25">
      <c r="A113" t="s">
        <v>1027</v>
      </c>
      <c r="B113" t="s">
        <v>1028</v>
      </c>
      <c r="C113" t="s">
        <v>1029</v>
      </c>
      <c r="D113" t="s">
        <v>614</v>
      </c>
      <c r="E113" t="s">
        <v>1030</v>
      </c>
      <c r="F113" t="s">
        <v>593</v>
      </c>
    </row>
    <row r="114" spans="1:6" x14ac:dyDescent="0.25">
      <c r="A114" t="s">
        <v>1031</v>
      </c>
      <c r="B114" t="s">
        <v>1032</v>
      </c>
      <c r="C114" t="s">
        <v>1033</v>
      </c>
      <c r="D114" t="s">
        <v>614</v>
      </c>
      <c r="E114" t="s">
        <v>1034</v>
      </c>
      <c r="F114" t="s">
        <v>955</v>
      </c>
    </row>
    <row r="115" spans="1:6" x14ac:dyDescent="0.25">
      <c r="A115" t="s">
        <v>1035</v>
      </c>
      <c r="B115" t="s">
        <v>1036</v>
      </c>
      <c r="C115" t="s">
        <v>1037</v>
      </c>
      <c r="D115" t="s">
        <v>619</v>
      </c>
      <c r="E115" t="s">
        <v>1038</v>
      </c>
      <c r="F115" t="s">
        <v>579</v>
      </c>
    </row>
    <row r="116" spans="1:6" x14ac:dyDescent="0.25">
      <c r="A116" t="s">
        <v>1039</v>
      </c>
      <c r="B116" t="s">
        <v>1040</v>
      </c>
      <c r="C116" t="s">
        <v>1041</v>
      </c>
      <c r="D116" t="s">
        <v>634</v>
      </c>
      <c r="E116" t="s">
        <v>1038</v>
      </c>
      <c r="F116" t="s">
        <v>593</v>
      </c>
    </row>
    <row r="117" spans="1:6" x14ac:dyDescent="0.25">
      <c r="A117" t="s">
        <v>1042</v>
      </c>
      <c r="B117" t="s">
        <v>1043</v>
      </c>
      <c r="C117" t="s">
        <v>1044</v>
      </c>
      <c r="D117" t="s">
        <v>680</v>
      </c>
      <c r="E117" t="s">
        <v>1045</v>
      </c>
      <c r="F117" t="s">
        <v>593</v>
      </c>
    </row>
    <row r="118" spans="1:6" x14ac:dyDescent="0.25">
      <c r="A118" t="s">
        <v>1046</v>
      </c>
      <c r="B118" t="s">
        <v>1047</v>
      </c>
      <c r="C118" t="s">
        <v>1048</v>
      </c>
      <c r="D118" t="s">
        <v>614</v>
      </c>
      <c r="E118" t="s">
        <v>1049</v>
      </c>
      <c r="F118" t="s">
        <v>955</v>
      </c>
    </row>
    <row r="119" spans="1:6" x14ac:dyDescent="0.25">
      <c r="A119" t="s">
        <v>1050</v>
      </c>
      <c r="B119" t="s">
        <v>1051</v>
      </c>
      <c r="C119" t="s">
        <v>1052</v>
      </c>
      <c r="D119" t="s">
        <v>591</v>
      </c>
      <c r="E119" t="s">
        <v>1053</v>
      </c>
      <c r="F119" t="s">
        <v>606</v>
      </c>
    </row>
    <row r="120" spans="1:6" x14ac:dyDescent="0.25">
      <c r="A120" t="s">
        <v>1054</v>
      </c>
      <c r="B120" t="s">
        <v>1055</v>
      </c>
      <c r="C120" t="s">
        <v>1056</v>
      </c>
      <c r="D120" t="s">
        <v>648</v>
      </c>
      <c r="E120" t="s">
        <v>1053</v>
      </c>
      <c r="F120" t="s">
        <v>593</v>
      </c>
    </row>
    <row r="121" spans="1:6" x14ac:dyDescent="0.25">
      <c r="A121" t="s">
        <v>1057</v>
      </c>
      <c r="B121" t="s">
        <v>1058</v>
      </c>
      <c r="C121" t="s">
        <v>1059</v>
      </c>
      <c r="D121" t="s">
        <v>1060</v>
      </c>
      <c r="E121" t="s">
        <v>1053</v>
      </c>
      <c r="F121" t="s">
        <v>1061</v>
      </c>
    </row>
    <row r="122" spans="1:6" x14ac:dyDescent="0.25">
      <c r="A122" t="s">
        <v>1062</v>
      </c>
      <c r="B122" t="s">
        <v>1063</v>
      </c>
      <c r="C122" t="s">
        <v>1064</v>
      </c>
      <c r="D122" t="s">
        <v>591</v>
      </c>
      <c r="E122" t="s">
        <v>1065</v>
      </c>
      <c r="F122" t="s">
        <v>606</v>
      </c>
    </row>
    <row r="123" spans="1:6" x14ac:dyDescent="0.25">
      <c r="A123" t="s">
        <v>1066</v>
      </c>
      <c r="B123" t="s">
        <v>1067</v>
      </c>
      <c r="C123" t="s">
        <v>1068</v>
      </c>
      <c r="D123" t="s">
        <v>1069</v>
      </c>
      <c r="E123" t="s">
        <v>1070</v>
      </c>
      <c r="F123" t="s">
        <v>636</v>
      </c>
    </row>
    <row r="124" spans="1:6" x14ac:dyDescent="0.25">
      <c r="A124" t="s">
        <v>1071</v>
      </c>
      <c r="B124" t="s">
        <v>1072</v>
      </c>
      <c r="C124" t="s">
        <v>1073</v>
      </c>
      <c r="D124" t="s">
        <v>577</v>
      </c>
      <c r="E124" t="s">
        <v>1074</v>
      </c>
      <c r="F124" t="s">
        <v>579</v>
      </c>
    </row>
    <row r="125" spans="1:6" x14ac:dyDescent="0.25">
      <c r="A125" t="s">
        <v>1075</v>
      </c>
      <c r="B125" t="s">
        <v>1076</v>
      </c>
      <c r="C125" t="s">
        <v>1077</v>
      </c>
      <c r="D125" t="s">
        <v>634</v>
      </c>
      <c r="E125" t="s">
        <v>1078</v>
      </c>
      <c r="F125" t="s">
        <v>593</v>
      </c>
    </row>
    <row r="126" spans="1:6" x14ac:dyDescent="0.25">
      <c r="A126" t="s">
        <v>1079</v>
      </c>
      <c r="B126" t="s">
        <v>1080</v>
      </c>
      <c r="C126" t="s">
        <v>1081</v>
      </c>
      <c r="D126" t="s">
        <v>591</v>
      </c>
      <c r="E126" t="s">
        <v>1082</v>
      </c>
      <c r="F126" t="s">
        <v>606</v>
      </c>
    </row>
    <row r="127" spans="1:6" x14ac:dyDescent="0.25">
      <c r="A127" t="s">
        <v>1083</v>
      </c>
      <c r="B127" t="s">
        <v>1084</v>
      </c>
      <c r="C127" t="s">
        <v>1085</v>
      </c>
      <c r="D127" t="s">
        <v>768</v>
      </c>
      <c r="E127" t="s">
        <v>1082</v>
      </c>
      <c r="F127" t="s">
        <v>636</v>
      </c>
    </row>
    <row r="128" spans="1:6" x14ac:dyDescent="0.25">
      <c r="A128" t="s">
        <v>1086</v>
      </c>
      <c r="B128" t="s">
        <v>1087</v>
      </c>
      <c r="C128" t="s">
        <v>1088</v>
      </c>
      <c r="D128" t="s">
        <v>1089</v>
      </c>
      <c r="E128" t="s">
        <v>1090</v>
      </c>
      <c r="F128" t="s">
        <v>636</v>
      </c>
    </row>
    <row r="129" spans="1:6" x14ac:dyDescent="0.25">
      <c r="A129" t="s">
        <v>1091</v>
      </c>
      <c r="B129" t="s">
        <v>1092</v>
      </c>
      <c r="C129" t="s">
        <v>1093</v>
      </c>
      <c r="D129" t="s">
        <v>1094</v>
      </c>
      <c r="E129" t="s">
        <v>1095</v>
      </c>
      <c r="F129" t="s">
        <v>1096</v>
      </c>
    </row>
    <row r="130" spans="1:6" x14ac:dyDescent="0.25">
      <c r="A130" t="s">
        <v>1097</v>
      </c>
      <c r="B130" t="s">
        <v>1098</v>
      </c>
      <c r="C130" t="s">
        <v>1099</v>
      </c>
      <c r="D130" t="s">
        <v>1089</v>
      </c>
      <c r="E130" t="s">
        <v>1095</v>
      </c>
      <c r="F130" t="s">
        <v>593</v>
      </c>
    </row>
    <row r="131" spans="1:6" x14ac:dyDescent="0.25">
      <c r="A131" t="s">
        <v>1100</v>
      </c>
      <c r="B131" t="s">
        <v>1101</v>
      </c>
      <c r="C131" t="s">
        <v>1102</v>
      </c>
      <c r="D131" t="s">
        <v>1103</v>
      </c>
      <c r="E131" t="s">
        <v>1104</v>
      </c>
      <c r="F131" t="s">
        <v>1105</v>
      </c>
    </row>
    <row r="132" spans="1:6" x14ac:dyDescent="0.25">
      <c r="A132" t="s">
        <v>1106</v>
      </c>
      <c r="B132" t="s">
        <v>1107</v>
      </c>
      <c r="C132" t="s">
        <v>1108</v>
      </c>
      <c r="D132" t="s">
        <v>591</v>
      </c>
      <c r="E132" t="s">
        <v>1109</v>
      </c>
      <c r="F132" t="s">
        <v>593</v>
      </c>
    </row>
    <row r="133" spans="1:6" x14ac:dyDescent="0.25">
      <c r="A133" t="s">
        <v>1110</v>
      </c>
      <c r="B133" t="s">
        <v>1111</v>
      </c>
      <c r="C133" t="s">
        <v>1112</v>
      </c>
      <c r="D133" t="s">
        <v>591</v>
      </c>
      <c r="E133" t="s">
        <v>1109</v>
      </c>
      <c r="F133" t="s">
        <v>636</v>
      </c>
    </row>
    <row r="134" spans="1:6" x14ac:dyDescent="0.25">
      <c r="A134" t="s">
        <v>1113</v>
      </c>
      <c r="B134" t="s">
        <v>1114</v>
      </c>
      <c r="C134" t="s">
        <v>1115</v>
      </c>
      <c r="D134" t="s">
        <v>768</v>
      </c>
      <c r="E134" t="s">
        <v>1116</v>
      </c>
      <c r="F134" t="s">
        <v>593</v>
      </c>
    </row>
    <row r="135" spans="1:6" x14ac:dyDescent="0.25">
      <c r="A135" t="s">
        <v>1117</v>
      </c>
      <c r="B135" t="s">
        <v>1118</v>
      </c>
      <c r="C135" t="s">
        <v>1119</v>
      </c>
      <c r="D135" t="s">
        <v>634</v>
      </c>
      <c r="E135" t="s">
        <v>1116</v>
      </c>
      <c r="F135" t="s">
        <v>593</v>
      </c>
    </row>
    <row r="136" spans="1:6" x14ac:dyDescent="0.25">
      <c r="A136" t="s">
        <v>1120</v>
      </c>
      <c r="B136" t="s">
        <v>1121</v>
      </c>
      <c r="C136" t="s">
        <v>1122</v>
      </c>
      <c r="D136" t="s">
        <v>648</v>
      </c>
      <c r="E136" t="s">
        <v>1123</v>
      </c>
      <c r="F136" t="s">
        <v>636</v>
      </c>
    </row>
    <row r="137" spans="1:6" x14ac:dyDescent="0.25">
      <c r="A137" t="s">
        <v>1124</v>
      </c>
      <c r="B137" t="s">
        <v>1125</v>
      </c>
      <c r="C137" t="s">
        <v>1126</v>
      </c>
      <c r="D137" t="s">
        <v>1089</v>
      </c>
      <c r="E137" t="s">
        <v>1127</v>
      </c>
      <c r="F137" t="s">
        <v>593</v>
      </c>
    </row>
    <row r="138" spans="1:6" x14ac:dyDescent="0.25">
      <c r="A138" t="s">
        <v>1128</v>
      </c>
      <c r="B138" t="s">
        <v>1129</v>
      </c>
      <c r="C138" t="s">
        <v>1130</v>
      </c>
      <c r="D138" t="s">
        <v>680</v>
      </c>
      <c r="E138" t="s">
        <v>1131</v>
      </c>
      <c r="F138" t="s">
        <v>955</v>
      </c>
    </row>
    <row r="139" spans="1:6" x14ac:dyDescent="0.25">
      <c r="A139" t="s">
        <v>1132</v>
      </c>
      <c r="B139" t="s">
        <v>1133</v>
      </c>
      <c r="C139" t="s">
        <v>1134</v>
      </c>
      <c r="D139" t="s">
        <v>1135</v>
      </c>
      <c r="E139" t="s">
        <v>1136</v>
      </c>
      <c r="F139" t="s">
        <v>593</v>
      </c>
    </row>
    <row r="140" spans="1:6" x14ac:dyDescent="0.25">
      <c r="A140" t="s">
        <v>1137</v>
      </c>
      <c r="B140" t="s">
        <v>1138</v>
      </c>
      <c r="C140" t="s">
        <v>1139</v>
      </c>
      <c r="D140" t="s">
        <v>1140</v>
      </c>
      <c r="E140" t="s">
        <v>1141</v>
      </c>
      <c r="F140" t="s">
        <v>621</v>
      </c>
    </row>
    <row r="141" spans="1:6" x14ac:dyDescent="0.25">
      <c r="A141" t="s">
        <v>1142</v>
      </c>
      <c r="B141" t="s">
        <v>1143</v>
      </c>
      <c r="C141" t="s">
        <v>1144</v>
      </c>
      <c r="D141" t="s">
        <v>614</v>
      </c>
      <c r="E141" t="s">
        <v>1141</v>
      </c>
      <c r="F141" t="s">
        <v>636</v>
      </c>
    </row>
    <row r="142" spans="1:6" x14ac:dyDescent="0.25">
      <c r="A142" t="s">
        <v>1145</v>
      </c>
      <c r="B142" t="s">
        <v>1146</v>
      </c>
      <c r="C142" t="s">
        <v>1147</v>
      </c>
      <c r="D142" t="s">
        <v>900</v>
      </c>
      <c r="E142" t="s">
        <v>1148</v>
      </c>
      <c r="F142" t="s">
        <v>636</v>
      </c>
    </row>
    <row r="143" spans="1:6" x14ac:dyDescent="0.25">
      <c r="A143" t="s">
        <v>1149</v>
      </c>
      <c r="B143" t="s">
        <v>1150</v>
      </c>
      <c r="C143" t="s">
        <v>1151</v>
      </c>
      <c r="D143" t="s">
        <v>1152</v>
      </c>
      <c r="E143" t="s">
        <v>1153</v>
      </c>
      <c r="F143" t="s">
        <v>621</v>
      </c>
    </row>
    <row r="144" spans="1:6" x14ac:dyDescent="0.25">
      <c r="A144" t="s">
        <v>1154</v>
      </c>
      <c r="B144" t="s">
        <v>1155</v>
      </c>
      <c r="C144" t="s">
        <v>1156</v>
      </c>
      <c r="D144" t="s">
        <v>591</v>
      </c>
      <c r="E144" t="s">
        <v>1157</v>
      </c>
      <c r="F144" t="s">
        <v>606</v>
      </c>
    </row>
    <row r="145" spans="1:6" x14ac:dyDescent="0.25">
      <c r="A145" t="s">
        <v>1158</v>
      </c>
      <c r="B145" t="s">
        <v>1159</v>
      </c>
      <c r="C145" t="s">
        <v>1160</v>
      </c>
      <c r="D145" t="s">
        <v>1161</v>
      </c>
      <c r="E145" t="s">
        <v>1157</v>
      </c>
      <c r="F145" t="s">
        <v>1162</v>
      </c>
    </row>
    <row r="146" spans="1:6" x14ac:dyDescent="0.25">
      <c r="A146" t="s">
        <v>1163</v>
      </c>
      <c r="B146" t="s">
        <v>1164</v>
      </c>
      <c r="C146" t="s">
        <v>1165</v>
      </c>
      <c r="D146" t="s">
        <v>900</v>
      </c>
      <c r="E146" t="s">
        <v>1157</v>
      </c>
      <c r="F146" t="s">
        <v>593</v>
      </c>
    </row>
    <row r="147" spans="1:6" x14ac:dyDescent="0.25">
      <c r="A147" t="s">
        <v>1166</v>
      </c>
      <c r="B147" t="s">
        <v>1167</v>
      </c>
      <c r="C147" t="s">
        <v>1168</v>
      </c>
      <c r="D147" t="s">
        <v>577</v>
      </c>
      <c r="E147" t="s">
        <v>1157</v>
      </c>
      <c r="F147" t="s">
        <v>579</v>
      </c>
    </row>
    <row r="148" spans="1:6" x14ac:dyDescent="0.25">
      <c r="A148" t="s">
        <v>1169</v>
      </c>
      <c r="B148" t="s">
        <v>1170</v>
      </c>
      <c r="C148" t="s">
        <v>1171</v>
      </c>
      <c r="D148" t="s">
        <v>1172</v>
      </c>
      <c r="E148" t="s">
        <v>1173</v>
      </c>
      <c r="F148" t="s">
        <v>1162</v>
      </c>
    </row>
    <row r="149" spans="1:6" x14ac:dyDescent="0.25">
      <c r="A149" t="s">
        <v>1174</v>
      </c>
      <c r="B149" t="s">
        <v>1175</v>
      </c>
      <c r="C149" t="s">
        <v>1176</v>
      </c>
      <c r="D149" t="s">
        <v>619</v>
      </c>
      <c r="E149" t="s">
        <v>1177</v>
      </c>
      <c r="F149" t="s">
        <v>621</v>
      </c>
    </row>
    <row r="150" spans="1:6" x14ac:dyDescent="0.25">
      <c r="A150" t="s">
        <v>1178</v>
      </c>
      <c r="B150" t="s">
        <v>1179</v>
      </c>
      <c r="C150" t="s">
        <v>1180</v>
      </c>
      <c r="D150" t="s">
        <v>1181</v>
      </c>
      <c r="E150" t="s">
        <v>1182</v>
      </c>
      <c r="F150" t="s">
        <v>1105</v>
      </c>
    </row>
    <row r="151" spans="1:6" x14ac:dyDescent="0.25">
      <c r="A151" t="s">
        <v>1183</v>
      </c>
      <c r="B151" t="s">
        <v>1184</v>
      </c>
      <c r="C151" t="s">
        <v>1185</v>
      </c>
      <c r="D151" t="s">
        <v>996</v>
      </c>
      <c r="E151" t="s">
        <v>1186</v>
      </c>
      <c r="F151" t="s">
        <v>671</v>
      </c>
    </row>
    <row r="152" spans="1:6" x14ac:dyDescent="0.25">
      <c r="A152" t="s">
        <v>1187</v>
      </c>
      <c r="B152" t="s">
        <v>1188</v>
      </c>
      <c r="C152" t="s">
        <v>1189</v>
      </c>
      <c r="D152" t="s">
        <v>591</v>
      </c>
      <c r="E152" t="s">
        <v>1186</v>
      </c>
      <c r="F152" t="s">
        <v>606</v>
      </c>
    </row>
    <row r="153" spans="1:6" x14ac:dyDescent="0.25">
      <c r="A153" t="s">
        <v>1190</v>
      </c>
      <c r="B153" t="s">
        <v>1191</v>
      </c>
      <c r="C153" t="s">
        <v>1192</v>
      </c>
      <c r="D153" t="s">
        <v>591</v>
      </c>
      <c r="E153" t="s">
        <v>1193</v>
      </c>
      <c r="F153" t="s">
        <v>606</v>
      </c>
    </row>
    <row r="154" spans="1:6" x14ac:dyDescent="0.25">
      <c r="A154" t="s">
        <v>1194</v>
      </c>
      <c r="B154" t="s">
        <v>1195</v>
      </c>
      <c r="C154" t="s">
        <v>1196</v>
      </c>
      <c r="D154" t="s">
        <v>675</v>
      </c>
      <c r="E154" t="s">
        <v>1197</v>
      </c>
      <c r="F154" t="s">
        <v>636</v>
      </c>
    </row>
    <row r="155" spans="1:6" x14ac:dyDescent="0.25">
      <c r="A155" t="s">
        <v>1198</v>
      </c>
      <c r="B155" t="s">
        <v>1199</v>
      </c>
      <c r="C155" t="s">
        <v>1200</v>
      </c>
      <c r="D155" t="s">
        <v>1201</v>
      </c>
      <c r="E155" t="s">
        <v>1202</v>
      </c>
      <c r="F155" t="s">
        <v>1203</v>
      </c>
    </row>
    <row r="156" spans="1:6" x14ac:dyDescent="0.25">
      <c r="A156" t="s">
        <v>1204</v>
      </c>
      <c r="B156" t="s">
        <v>1205</v>
      </c>
      <c r="C156" t="s">
        <v>1206</v>
      </c>
      <c r="D156" t="s">
        <v>634</v>
      </c>
      <c r="E156" t="s">
        <v>1202</v>
      </c>
      <c r="F156" t="s">
        <v>671</v>
      </c>
    </row>
    <row r="157" spans="1:6" x14ac:dyDescent="0.25">
      <c r="A157" t="s">
        <v>1207</v>
      </c>
      <c r="B157" t="s">
        <v>1208</v>
      </c>
      <c r="C157" t="s">
        <v>1209</v>
      </c>
      <c r="D157" t="s">
        <v>614</v>
      </c>
      <c r="E157" t="s">
        <v>1202</v>
      </c>
      <c r="F157" t="s">
        <v>593</v>
      </c>
    </row>
    <row r="158" spans="1:6" x14ac:dyDescent="0.25">
      <c r="A158" t="s">
        <v>1210</v>
      </c>
      <c r="B158" t="s">
        <v>1211</v>
      </c>
      <c r="C158" t="s">
        <v>1212</v>
      </c>
      <c r="D158" t="s">
        <v>634</v>
      </c>
      <c r="E158" t="s">
        <v>1213</v>
      </c>
      <c r="F158" t="s">
        <v>593</v>
      </c>
    </row>
    <row r="159" spans="1:6" x14ac:dyDescent="0.25">
      <c r="A159" t="s">
        <v>1214</v>
      </c>
      <c r="B159" t="s">
        <v>1215</v>
      </c>
      <c r="C159" t="s">
        <v>1216</v>
      </c>
      <c r="D159" t="s">
        <v>634</v>
      </c>
      <c r="E159" t="s">
        <v>1213</v>
      </c>
      <c r="F159" t="s">
        <v>593</v>
      </c>
    </row>
    <row r="160" spans="1:6" x14ac:dyDescent="0.25">
      <c r="A160" t="s">
        <v>1217</v>
      </c>
      <c r="B160" t="s">
        <v>1218</v>
      </c>
      <c r="C160" t="s">
        <v>1219</v>
      </c>
      <c r="D160" t="s">
        <v>591</v>
      </c>
      <c r="E160" t="s">
        <v>1220</v>
      </c>
      <c r="F160" t="s">
        <v>626</v>
      </c>
    </row>
    <row r="161" spans="1:6" x14ac:dyDescent="0.25">
      <c r="A161" t="s">
        <v>1221</v>
      </c>
      <c r="B161" t="s">
        <v>1222</v>
      </c>
      <c r="C161" t="s">
        <v>1223</v>
      </c>
      <c r="D161" t="s">
        <v>591</v>
      </c>
      <c r="E161" t="s">
        <v>1224</v>
      </c>
      <c r="F161" t="s">
        <v>606</v>
      </c>
    </row>
    <row r="162" spans="1:6" x14ac:dyDescent="0.25">
      <c r="A162" t="s">
        <v>1225</v>
      </c>
      <c r="B162" t="s">
        <v>1226</v>
      </c>
      <c r="C162" t="s">
        <v>1227</v>
      </c>
      <c r="D162" t="s">
        <v>675</v>
      </c>
      <c r="E162" t="s">
        <v>1228</v>
      </c>
      <c r="F162" t="s">
        <v>636</v>
      </c>
    </row>
    <row r="163" spans="1:6" x14ac:dyDescent="0.25">
      <c r="A163" t="s">
        <v>1229</v>
      </c>
      <c r="B163" t="s">
        <v>1230</v>
      </c>
      <c r="C163" t="s">
        <v>1231</v>
      </c>
      <c r="D163" t="s">
        <v>768</v>
      </c>
      <c r="E163" t="s">
        <v>1224</v>
      </c>
      <c r="F163" t="s">
        <v>593</v>
      </c>
    </row>
    <row r="164" spans="1:6" x14ac:dyDescent="0.25">
      <c r="A164" t="s">
        <v>1232</v>
      </c>
      <c r="B164" t="s">
        <v>1233</v>
      </c>
      <c r="C164" t="s">
        <v>1234</v>
      </c>
      <c r="D164" t="s">
        <v>768</v>
      </c>
      <c r="E164" t="s">
        <v>1224</v>
      </c>
      <c r="F164" t="s">
        <v>1235</v>
      </c>
    </row>
    <row r="165" spans="1:6" x14ac:dyDescent="0.25">
      <c r="A165" t="s">
        <v>1236</v>
      </c>
      <c r="B165" t="s">
        <v>1237</v>
      </c>
      <c r="C165" t="s">
        <v>1238</v>
      </c>
      <c r="D165" t="s">
        <v>634</v>
      </c>
      <c r="E165" t="s">
        <v>1239</v>
      </c>
      <c r="F165" t="s">
        <v>593</v>
      </c>
    </row>
    <row r="166" spans="1:6" x14ac:dyDescent="0.25">
      <c r="A166" t="s">
        <v>1240</v>
      </c>
      <c r="B166" t="s">
        <v>1241</v>
      </c>
      <c r="C166" t="s">
        <v>1242</v>
      </c>
      <c r="D166" t="s">
        <v>577</v>
      </c>
      <c r="E166" t="s">
        <v>1243</v>
      </c>
      <c r="F166" t="s">
        <v>579</v>
      </c>
    </row>
    <row r="167" spans="1:6" x14ac:dyDescent="0.25">
      <c r="A167" t="s">
        <v>1244</v>
      </c>
      <c r="B167" t="s">
        <v>1245</v>
      </c>
      <c r="C167" t="s">
        <v>1246</v>
      </c>
      <c r="D167" t="s">
        <v>675</v>
      </c>
      <c r="E167" t="s">
        <v>1247</v>
      </c>
      <c r="F167" t="s">
        <v>593</v>
      </c>
    </row>
    <row r="168" spans="1:6" x14ac:dyDescent="0.25">
      <c r="A168" t="s">
        <v>1248</v>
      </c>
      <c r="B168" t="s">
        <v>1249</v>
      </c>
      <c r="C168" t="s">
        <v>1250</v>
      </c>
      <c r="D168" t="s">
        <v>680</v>
      </c>
      <c r="E168" t="s">
        <v>1251</v>
      </c>
      <c r="F168" t="s">
        <v>925</v>
      </c>
    </row>
    <row r="169" spans="1:6" x14ac:dyDescent="0.25">
      <c r="A169" t="s">
        <v>1252</v>
      </c>
      <c r="B169" t="s">
        <v>1253</v>
      </c>
      <c r="C169" t="s">
        <v>1254</v>
      </c>
      <c r="D169" t="s">
        <v>1255</v>
      </c>
      <c r="E169" t="s">
        <v>1256</v>
      </c>
      <c r="F169" t="s">
        <v>1162</v>
      </c>
    </row>
    <row r="170" spans="1:6" x14ac:dyDescent="0.25">
      <c r="A170" t="s">
        <v>1257</v>
      </c>
      <c r="B170" t="s">
        <v>1258</v>
      </c>
      <c r="C170" t="s">
        <v>1259</v>
      </c>
      <c r="D170" t="s">
        <v>591</v>
      </c>
      <c r="E170" t="s">
        <v>1260</v>
      </c>
      <c r="F170" t="s">
        <v>606</v>
      </c>
    </row>
    <row r="171" spans="1:6" x14ac:dyDescent="0.25">
      <c r="A171" t="s">
        <v>1261</v>
      </c>
      <c r="B171" t="s">
        <v>1262</v>
      </c>
      <c r="C171" t="s">
        <v>1263</v>
      </c>
      <c r="D171" t="s">
        <v>675</v>
      </c>
      <c r="E171" t="s">
        <v>1264</v>
      </c>
      <c r="F171" t="s">
        <v>636</v>
      </c>
    </row>
    <row r="172" spans="1:6" x14ac:dyDescent="0.25">
      <c r="A172" t="s">
        <v>1265</v>
      </c>
      <c r="B172" t="s">
        <v>1266</v>
      </c>
      <c r="C172" t="s">
        <v>1267</v>
      </c>
      <c r="D172" t="s">
        <v>900</v>
      </c>
      <c r="E172" t="s">
        <v>1268</v>
      </c>
      <c r="F172" t="s">
        <v>636</v>
      </c>
    </row>
    <row r="173" spans="1:6" x14ac:dyDescent="0.25">
      <c r="A173" t="s">
        <v>1269</v>
      </c>
      <c r="B173" t="s">
        <v>1270</v>
      </c>
      <c r="C173" t="s">
        <v>1271</v>
      </c>
      <c r="D173" t="s">
        <v>1272</v>
      </c>
      <c r="E173" t="s">
        <v>1268</v>
      </c>
      <c r="F173" t="s">
        <v>1061</v>
      </c>
    </row>
    <row r="174" spans="1:6" x14ac:dyDescent="0.25">
      <c r="A174" t="s">
        <v>1273</v>
      </c>
      <c r="B174" t="s">
        <v>1274</v>
      </c>
      <c r="C174" t="s">
        <v>1275</v>
      </c>
      <c r="D174" t="s">
        <v>634</v>
      </c>
      <c r="E174" t="s">
        <v>1276</v>
      </c>
      <c r="F174" t="s">
        <v>671</v>
      </c>
    </row>
    <row r="175" spans="1:6" x14ac:dyDescent="0.25">
      <c r="A175" t="s">
        <v>1277</v>
      </c>
      <c r="B175" t="s">
        <v>1278</v>
      </c>
      <c r="C175" t="s">
        <v>1279</v>
      </c>
      <c r="D175" t="s">
        <v>768</v>
      </c>
      <c r="E175" t="s">
        <v>1280</v>
      </c>
      <c r="F175" t="s">
        <v>593</v>
      </c>
    </row>
    <row r="176" spans="1:6" x14ac:dyDescent="0.25">
      <c r="A176" t="s">
        <v>1281</v>
      </c>
      <c r="B176" t="s">
        <v>1282</v>
      </c>
      <c r="C176" t="s">
        <v>1283</v>
      </c>
      <c r="D176" t="s">
        <v>900</v>
      </c>
      <c r="E176" t="s">
        <v>1284</v>
      </c>
      <c r="F176" t="s">
        <v>1235</v>
      </c>
    </row>
    <row r="177" spans="1:6" x14ac:dyDescent="0.25">
      <c r="A177" t="s">
        <v>1285</v>
      </c>
      <c r="B177" t="s">
        <v>1286</v>
      </c>
      <c r="C177" t="s">
        <v>1287</v>
      </c>
      <c r="D177" t="s">
        <v>1288</v>
      </c>
      <c r="E177" t="s">
        <v>1289</v>
      </c>
      <c r="F177" t="s">
        <v>1235</v>
      </c>
    </row>
    <row r="178" spans="1:6" x14ac:dyDescent="0.25">
      <c r="A178" t="s">
        <v>1290</v>
      </c>
      <c r="B178" t="s">
        <v>1291</v>
      </c>
      <c r="C178" t="s">
        <v>1292</v>
      </c>
      <c r="D178" t="s">
        <v>1293</v>
      </c>
      <c r="E178" t="s">
        <v>1294</v>
      </c>
      <c r="F178" t="s">
        <v>1295</v>
      </c>
    </row>
    <row r="179" spans="1:6" x14ac:dyDescent="0.25">
      <c r="A179" t="s">
        <v>1296</v>
      </c>
      <c r="B179" t="s">
        <v>1297</v>
      </c>
      <c r="C179" t="s">
        <v>1298</v>
      </c>
      <c r="D179" t="s">
        <v>1288</v>
      </c>
      <c r="E179" t="s">
        <v>1299</v>
      </c>
      <c r="F179" t="s">
        <v>1235</v>
      </c>
    </row>
    <row r="180" spans="1:6" x14ac:dyDescent="0.25">
      <c r="A180" t="s">
        <v>1300</v>
      </c>
      <c r="B180" t="s">
        <v>1301</v>
      </c>
      <c r="C180" t="s">
        <v>1302</v>
      </c>
      <c r="D180" t="s">
        <v>675</v>
      </c>
      <c r="E180" t="s">
        <v>1303</v>
      </c>
      <c r="F180" t="s">
        <v>636</v>
      </c>
    </row>
    <row r="181" spans="1:6" x14ac:dyDescent="0.25">
      <c r="A181" t="s">
        <v>1304</v>
      </c>
      <c r="B181" t="s">
        <v>1305</v>
      </c>
      <c r="C181" t="s">
        <v>1306</v>
      </c>
      <c r="D181" t="s">
        <v>675</v>
      </c>
      <c r="E181" t="s">
        <v>1307</v>
      </c>
      <c r="F181" t="s">
        <v>593</v>
      </c>
    </row>
    <row r="182" spans="1:6" x14ac:dyDescent="0.25">
      <c r="A182" t="s">
        <v>1308</v>
      </c>
      <c r="B182" t="s">
        <v>1309</v>
      </c>
      <c r="C182" t="s">
        <v>1310</v>
      </c>
      <c r="D182" t="s">
        <v>1311</v>
      </c>
      <c r="E182" t="s">
        <v>1312</v>
      </c>
      <c r="F182" t="s">
        <v>691</v>
      </c>
    </row>
    <row r="183" spans="1:6" x14ac:dyDescent="0.25">
      <c r="A183" t="s">
        <v>1313</v>
      </c>
      <c r="B183" t="s">
        <v>1314</v>
      </c>
      <c r="C183" t="s">
        <v>1315</v>
      </c>
      <c r="D183" t="s">
        <v>657</v>
      </c>
      <c r="E183" t="s">
        <v>1316</v>
      </c>
      <c r="F183" t="s">
        <v>925</v>
      </c>
    </row>
    <row r="184" spans="1:6" x14ac:dyDescent="0.25">
      <c r="A184" t="s">
        <v>1317</v>
      </c>
      <c r="B184" t="s">
        <v>1318</v>
      </c>
      <c r="C184" t="s">
        <v>1319</v>
      </c>
      <c r="D184" t="s">
        <v>1320</v>
      </c>
      <c r="E184" t="s">
        <v>1321</v>
      </c>
      <c r="F184" t="s">
        <v>1322</v>
      </c>
    </row>
    <row r="185" spans="1:6" x14ac:dyDescent="0.25">
      <c r="A185" t="s">
        <v>1323</v>
      </c>
      <c r="B185" t="s">
        <v>1324</v>
      </c>
      <c r="C185" t="s">
        <v>1325</v>
      </c>
      <c r="D185" t="s">
        <v>675</v>
      </c>
      <c r="E185" t="s">
        <v>1326</v>
      </c>
      <c r="F185" t="s">
        <v>593</v>
      </c>
    </row>
    <row r="186" spans="1:6" x14ac:dyDescent="0.25">
      <c r="A186" t="s">
        <v>1327</v>
      </c>
      <c r="B186" t="s">
        <v>1328</v>
      </c>
      <c r="C186" t="s">
        <v>1329</v>
      </c>
      <c r="D186" t="s">
        <v>1330</v>
      </c>
      <c r="E186" t="s">
        <v>1331</v>
      </c>
      <c r="F186" t="s">
        <v>691</v>
      </c>
    </row>
    <row r="187" spans="1:6" x14ac:dyDescent="0.25">
      <c r="A187" t="s">
        <v>1332</v>
      </c>
      <c r="B187" t="s">
        <v>1333</v>
      </c>
      <c r="C187" t="s">
        <v>1334</v>
      </c>
      <c r="D187" t="s">
        <v>1335</v>
      </c>
      <c r="E187" t="s">
        <v>1331</v>
      </c>
      <c r="F187" t="s">
        <v>1061</v>
      </c>
    </row>
    <row r="188" spans="1:6" x14ac:dyDescent="0.25">
      <c r="A188" t="s">
        <v>1336</v>
      </c>
      <c r="B188" t="s">
        <v>1337</v>
      </c>
      <c r="C188" t="s">
        <v>1338</v>
      </c>
      <c r="D188" t="s">
        <v>675</v>
      </c>
      <c r="E188" t="s">
        <v>1331</v>
      </c>
      <c r="F188" t="s">
        <v>636</v>
      </c>
    </row>
    <row r="189" spans="1:6" x14ac:dyDescent="0.25">
      <c r="A189" t="s">
        <v>1339</v>
      </c>
      <c r="B189" t="s">
        <v>1340</v>
      </c>
      <c r="C189" t="s">
        <v>1341</v>
      </c>
      <c r="D189" t="s">
        <v>1342</v>
      </c>
      <c r="E189" t="s">
        <v>1343</v>
      </c>
      <c r="F189" t="s">
        <v>1322</v>
      </c>
    </row>
    <row r="190" spans="1:6" x14ac:dyDescent="0.25">
      <c r="A190" t="s">
        <v>1344</v>
      </c>
      <c r="B190" t="s">
        <v>1345</v>
      </c>
      <c r="C190" t="s">
        <v>1346</v>
      </c>
      <c r="D190" t="s">
        <v>1347</v>
      </c>
      <c r="E190" t="s">
        <v>1343</v>
      </c>
      <c r="F190" t="s">
        <v>636</v>
      </c>
    </row>
    <row r="191" spans="1:6" x14ac:dyDescent="0.25">
      <c r="A191" t="s">
        <v>1348</v>
      </c>
      <c r="B191" t="s">
        <v>1349</v>
      </c>
      <c r="C191" t="s">
        <v>1350</v>
      </c>
      <c r="D191" t="s">
        <v>1351</v>
      </c>
      <c r="E191" t="s">
        <v>1352</v>
      </c>
      <c r="F191" t="s">
        <v>1353</v>
      </c>
    </row>
    <row r="192" spans="1:6" x14ac:dyDescent="0.25">
      <c r="A192" t="s">
        <v>1354</v>
      </c>
      <c r="B192" t="s">
        <v>1355</v>
      </c>
      <c r="C192" t="s">
        <v>1356</v>
      </c>
      <c r="D192" t="s">
        <v>1357</v>
      </c>
      <c r="E192" t="s">
        <v>1358</v>
      </c>
      <c r="F192" t="s">
        <v>1162</v>
      </c>
    </row>
    <row r="193" spans="1:6" x14ac:dyDescent="0.25">
      <c r="A193" t="s">
        <v>1359</v>
      </c>
      <c r="B193" t="s">
        <v>1360</v>
      </c>
      <c r="C193" t="s">
        <v>1361</v>
      </c>
      <c r="D193" t="s">
        <v>1362</v>
      </c>
      <c r="E193" t="s">
        <v>1358</v>
      </c>
      <c r="F193" t="s">
        <v>1353</v>
      </c>
    </row>
    <row r="194" spans="1:6" x14ac:dyDescent="0.25">
      <c r="A194" t="s">
        <v>1363</v>
      </c>
      <c r="B194" t="s">
        <v>1364</v>
      </c>
      <c r="C194" t="s">
        <v>1365</v>
      </c>
      <c r="D194" t="s">
        <v>591</v>
      </c>
      <c r="E194" t="s">
        <v>1358</v>
      </c>
      <c r="F194" t="s">
        <v>606</v>
      </c>
    </row>
    <row r="195" spans="1:6" x14ac:dyDescent="0.25">
      <c r="A195" t="s">
        <v>1366</v>
      </c>
      <c r="B195" t="s">
        <v>1367</v>
      </c>
      <c r="C195" t="s">
        <v>1368</v>
      </c>
      <c r="D195" t="s">
        <v>1369</v>
      </c>
      <c r="E195" t="s">
        <v>1370</v>
      </c>
      <c r="F195" t="s">
        <v>1371</v>
      </c>
    </row>
    <row r="196" spans="1:6" x14ac:dyDescent="0.25">
      <c r="A196" t="s">
        <v>1372</v>
      </c>
      <c r="B196" t="s">
        <v>1373</v>
      </c>
      <c r="C196" t="s">
        <v>1374</v>
      </c>
      <c r="D196" t="s">
        <v>768</v>
      </c>
      <c r="E196" t="s">
        <v>1375</v>
      </c>
      <c r="F196" t="s">
        <v>636</v>
      </c>
    </row>
    <row r="197" spans="1:6" x14ac:dyDescent="0.25">
      <c r="A197" t="s">
        <v>1376</v>
      </c>
      <c r="B197" t="s">
        <v>1377</v>
      </c>
      <c r="C197" t="s">
        <v>1378</v>
      </c>
      <c r="D197" t="s">
        <v>591</v>
      </c>
      <c r="E197" t="s">
        <v>1379</v>
      </c>
      <c r="F197" t="s">
        <v>606</v>
      </c>
    </row>
    <row r="198" spans="1:6" x14ac:dyDescent="0.25">
      <c r="A198" t="s">
        <v>1380</v>
      </c>
      <c r="B198" t="s">
        <v>1381</v>
      </c>
      <c r="C198" t="s">
        <v>1382</v>
      </c>
      <c r="D198" t="s">
        <v>1383</v>
      </c>
      <c r="E198" t="s">
        <v>1379</v>
      </c>
      <c r="F198" t="s">
        <v>925</v>
      </c>
    </row>
    <row r="199" spans="1:6" x14ac:dyDescent="0.25">
      <c r="A199" t="s">
        <v>1384</v>
      </c>
      <c r="B199" t="s">
        <v>1385</v>
      </c>
      <c r="C199" t="s">
        <v>1386</v>
      </c>
      <c r="D199" t="s">
        <v>675</v>
      </c>
      <c r="E199" t="s">
        <v>1379</v>
      </c>
      <c r="F199" t="s">
        <v>636</v>
      </c>
    </row>
    <row r="200" spans="1:6" x14ac:dyDescent="0.25">
      <c r="A200" t="s">
        <v>1387</v>
      </c>
      <c r="B200" t="s">
        <v>1388</v>
      </c>
      <c r="C200" t="s">
        <v>1389</v>
      </c>
      <c r="D200" t="s">
        <v>1369</v>
      </c>
      <c r="E200" t="s">
        <v>1379</v>
      </c>
      <c r="F200" t="s">
        <v>1371</v>
      </c>
    </row>
    <row r="201" spans="1:6" x14ac:dyDescent="0.25">
      <c r="A201" t="s">
        <v>1390</v>
      </c>
      <c r="B201" t="s">
        <v>1391</v>
      </c>
      <c r="C201" t="s">
        <v>1392</v>
      </c>
      <c r="D201" t="s">
        <v>1393</v>
      </c>
      <c r="E201" t="s">
        <v>1394</v>
      </c>
      <c r="F201" t="s">
        <v>1203</v>
      </c>
    </row>
    <row r="202" spans="1:6" x14ac:dyDescent="0.25">
      <c r="A202" t="s">
        <v>1395</v>
      </c>
      <c r="B202" t="s">
        <v>1396</v>
      </c>
      <c r="C202" t="s">
        <v>1397</v>
      </c>
      <c r="D202" t="s">
        <v>1398</v>
      </c>
      <c r="E202" t="s">
        <v>1394</v>
      </c>
      <c r="F202" t="s">
        <v>1203</v>
      </c>
    </row>
    <row r="203" spans="1:6" x14ac:dyDescent="0.25">
      <c r="A203" t="s">
        <v>1399</v>
      </c>
      <c r="B203" t="s">
        <v>1400</v>
      </c>
      <c r="C203" t="s">
        <v>1401</v>
      </c>
      <c r="D203" t="s">
        <v>675</v>
      </c>
      <c r="E203" t="s">
        <v>1394</v>
      </c>
      <c r="F203" t="s">
        <v>636</v>
      </c>
    </row>
    <row r="204" spans="1:6" x14ac:dyDescent="0.25">
      <c r="A204" t="s">
        <v>1402</v>
      </c>
      <c r="B204" t="s">
        <v>1403</v>
      </c>
      <c r="C204" t="s">
        <v>1404</v>
      </c>
      <c r="D204" t="s">
        <v>1405</v>
      </c>
      <c r="E204" t="s">
        <v>1394</v>
      </c>
      <c r="F204" t="s">
        <v>636</v>
      </c>
    </row>
    <row r="205" spans="1:6" x14ac:dyDescent="0.25">
      <c r="A205" t="s">
        <v>1406</v>
      </c>
      <c r="B205" t="s">
        <v>1407</v>
      </c>
      <c r="C205" t="s">
        <v>1408</v>
      </c>
      <c r="D205" t="s">
        <v>675</v>
      </c>
      <c r="E205" t="s">
        <v>1409</v>
      </c>
      <c r="F205" t="s">
        <v>636</v>
      </c>
    </row>
    <row r="206" spans="1:6" x14ac:dyDescent="0.25">
      <c r="A206" t="s">
        <v>1410</v>
      </c>
      <c r="B206" t="s">
        <v>1411</v>
      </c>
      <c r="C206" t="s">
        <v>1412</v>
      </c>
      <c r="D206" t="s">
        <v>1413</v>
      </c>
      <c r="E206" t="s">
        <v>1409</v>
      </c>
      <c r="F206" t="s">
        <v>1295</v>
      </c>
    </row>
    <row r="207" spans="1:6" x14ac:dyDescent="0.25">
      <c r="A207" t="s">
        <v>1414</v>
      </c>
      <c r="B207" t="s">
        <v>1415</v>
      </c>
      <c r="C207" t="s">
        <v>1416</v>
      </c>
      <c r="D207" t="s">
        <v>1417</v>
      </c>
      <c r="E207" t="s">
        <v>1409</v>
      </c>
      <c r="F207" t="s">
        <v>1203</v>
      </c>
    </row>
    <row r="208" spans="1:6" x14ac:dyDescent="0.25">
      <c r="A208" t="s">
        <v>1418</v>
      </c>
      <c r="B208" t="s">
        <v>1419</v>
      </c>
      <c r="C208" t="s">
        <v>1420</v>
      </c>
      <c r="D208" t="s">
        <v>634</v>
      </c>
      <c r="E208" t="s">
        <v>1421</v>
      </c>
      <c r="F208" t="s">
        <v>636</v>
      </c>
    </row>
    <row r="209" spans="1:6" x14ac:dyDescent="0.25">
      <c r="A209" t="s">
        <v>1422</v>
      </c>
      <c r="B209" t="s">
        <v>1423</v>
      </c>
      <c r="C209" t="s">
        <v>1424</v>
      </c>
      <c r="D209" t="s">
        <v>1425</v>
      </c>
      <c r="E209" t="s">
        <v>1426</v>
      </c>
      <c r="F209" t="s">
        <v>1295</v>
      </c>
    </row>
    <row r="210" spans="1:6" x14ac:dyDescent="0.25">
      <c r="A210" t="s">
        <v>1427</v>
      </c>
      <c r="B210" t="s">
        <v>1428</v>
      </c>
      <c r="C210" t="s">
        <v>1429</v>
      </c>
      <c r="D210" t="s">
        <v>1430</v>
      </c>
      <c r="E210" t="s">
        <v>1431</v>
      </c>
      <c r="F210" t="s">
        <v>1371</v>
      </c>
    </row>
    <row r="211" spans="1:6" x14ac:dyDescent="0.25">
      <c r="A211" t="s">
        <v>1432</v>
      </c>
      <c r="B211" t="s">
        <v>1433</v>
      </c>
      <c r="C211" t="s">
        <v>1434</v>
      </c>
      <c r="D211" t="s">
        <v>1435</v>
      </c>
      <c r="E211" t="s">
        <v>1436</v>
      </c>
      <c r="F211" t="s">
        <v>636</v>
      </c>
    </row>
    <row r="212" spans="1:6" x14ac:dyDescent="0.25">
      <c r="A212" t="s">
        <v>1437</v>
      </c>
      <c r="B212" t="s">
        <v>1438</v>
      </c>
      <c r="C212" t="s">
        <v>1439</v>
      </c>
      <c r="D212" t="s">
        <v>675</v>
      </c>
      <c r="E212" t="s">
        <v>1440</v>
      </c>
      <c r="F212" t="s">
        <v>636</v>
      </c>
    </row>
    <row r="213" spans="1:6" x14ac:dyDescent="0.25">
      <c r="A213" t="s">
        <v>1441</v>
      </c>
      <c r="B213" t="s">
        <v>1442</v>
      </c>
      <c r="C213" t="s">
        <v>1443</v>
      </c>
      <c r="D213" t="s">
        <v>614</v>
      </c>
      <c r="E213" t="s">
        <v>1444</v>
      </c>
      <c r="F213" t="s">
        <v>636</v>
      </c>
    </row>
    <row r="214" spans="1:6" x14ac:dyDescent="0.25">
      <c r="A214" t="s">
        <v>1445</v>
      </c>
      <c r="B214" t="s">
        <v>1446</v>
      </c>
      <c r="C214" t="s">
        <v>1447</v>
      </c>
      <c r="D214" t="s">
        <v>1025</v>
      </c>
      <c r="E214" t="s">
        <v>1444</v>
      </c>
      <c r="F214" t="s">
        <v>593</v>
      </c>
    </row>
    <row r="215" spans="1:6" x14ac:dyDescent="0.25">
      <c r="A215" t="s">
        <v>1448</v>
      </c>
      <c r="B215" t="s">
        <v>1449</v>
      </c>
      <c r="C215" t="s">
        <v>1450</v>
      </c>
      <c r="D215" t="s">
        <v>1369</v>
      </c>
      <c r="E215" t="s">
        <v>1444</v>
      </c>
      <c r="F215" t="s">
        <v>1371</v>
      </c>
    </row>
    <row r="216" spans="1:6" x14ac:dyDescent="0.25">
      <c r="A216" t="s">
        <v>1451</v>
      </c>
      <c r="B216" t="s">
        <v>1452</v>
      </c>
      <c r="C216" t="s">
        <v>1453</v>
      </c>
      <c r="D216" t="s">
        <v>591</v>
      </c>
      <c r="E216" t="s">
        <v>1454</v>
      </c>
      <c r="F216" t="s">
        <v>606</v>
      </c>
    </row>
    <row r="217" spans="1:6" x14ac:dyDescent="0.25">
      <c r="A217" t="s">
        <v>1455</v>
      </c>
      <c r="B217" t="s">
        <v>1456</v>
      </c>
      <c r="C217" t="s">
        <v>1457</v>
      </c>
      <c r="D217" t="s">
        <v>1369</v>
      </c>
      <c r="E217" t="s">
        <v>1458</v>
      </c>
      <c r="F217" t="s">
        <v>1371</v>
      </c>
    </row>
    <row r="218" spans="1:6" x14ac:dyDescent="0.25">
      <c r="A218" t="s">
        <v>1459</v>
      </c>
      <c r="B218" t="s">
        <v>1460</v>
      </c>
      <c r="C218" t="s">
        <v>1461</v>
      </c>
      <c r="D218" t="s">
        <v>1462</v>
      </c>
      <c r="E218" t="s">
        <v>1463</v>
      </c>
      <c r="F218" t="s">
        <v>1464</v>
      </c>
    </row>
    <row r="219" spans="1:6" x14ac:dyDescent="0.25">
      <c r="A219" t="s">
        <v>1465</v>
      </c>
      <c r="B219" t="s">
        <v>1466</v>
      </c>
      <c r="C219" t="s">
        <v>1467</v>
      </c>
      <c r="D219" t="s">
        <v>1468</v>
      </c>
      <c r="E219" t="s">
        <v>1469</v>
      </c>
      <c r="F219" t="s">
        <v>621</v>
      </c>
    </row>
    <row r="220" spans="1:6" x14ac:dyDescent="0.25">
      <c r="A220" t="s">
        <v>1470</v>
      </c>
      <c r="B220" t="s">
        <v>1471</v>
      </c>
      <c r="C220" t="s">
        <v>1472</v>
      </c>
      <c r="D220" t="s">
        <v>1473</v>
      </c>
      <c r="E220" t="s">
        <v>1474</v>
      </c>
      <c r="F220" t="s">
        <v>593</v>
      </c>
    </row>
    <row r="221" spans="1:6" x14ac:dyDescent="0.25">
      <c r="A221" t="s">
        <v>1475</v>
      </c>
      <c r="B221" t="s">
        <v>1476</v>
      </c>
      <c r="C221" t="s">
        <v>1477</v>
      </c>
      <c r="D221" t="s">
        <v>900</v>
      </c>
      <c r="E221" t="s">
        <v>1478</v>
      </c>
      <c r="F221" t="s">
        <v>1479</v>
      </c>
    </row>
    <row r="222" spans="1:6" x14ac:dyDescent="0.25">
      <c r="A222" t="s">
        <v>1480</v>
      </c>
      <c r="B222" t="s">
        <v>1481</v>
      </c>
      <c r="C222" t="s">
        <v>1482</v>
      </c>
      <c r="D222" t="s">
        <v>900</v>
      </c>
      <c r="E222" t="s">
        <v>1478</v>
      </c>
      <c r="F222" t="s">
        <v>636</v>
      </c>
    </row>
    <row r="223" spans="1:6" x14ac:dyDescent="0.25">
      <c r="A223" t="s">
        <v>1483</v>
      </c>
      <c r="B223" t="s">
        <v>1484</v>
      </c>
      <c r="C223" t="s">
        <v>1485</v>
      </c>
      <c r="D223" t="s">
        <v>1347</v>
      </c>
      <c r="E223" t="s">
        <v>1486</v>
      </c>
      <c r="F223" t="s">
        <v>636</v>
      </c>
    </row>
    <row r="224" spans="1:6" x14ac:dyDescent="0.25">
      <c r="A224" t="s">
        <v>1487</v>
      </c>
      <c r="B224" t="s">
        <v>1488</v>
      </c>
      <c r="C224" t="s">
        <v>1489</v>
      </c>
      <c r="D224" t="s">
        <v>657</v>
      </c>
      <c r="E224" t="s">
        <v>1490</v>
      </c>
      <c r="F224" t="s">
        <v>621</v>
      </c>
    </row>
    <row r="225" spans="1:6" x14ac:dyDescent="0.25">
      <c r="A225" t="s">
        <v>1491</v>
      </c>
      <c r="B225" t="s">
        <v>1492</v>
      </c>
      <c r="C225" t="s">
        <v>1493</v>
      </c>
      <c r="D225" t="s">
        <v>1494</v>
      </c>
      <c r="E225" t="s">
        <v>1495</v>
      </c>
      <c r="F225" t="s">
        <v>1353</v>
      </c>
    </row>
    <row r="226" spans="1:6" x14ac:dyDescent="0.25">
      <c r="A226" t="s">
        <v>1496</v>
      </c>
      <c r="B226" t="s">
        <v>1497</v>
      </c>
      <c r="C226" t="s">
        <v>1498</v>
      </c>
      <c r="D226" t="s">
        <v>1405</v>
      </c>
      <c r="E226" t="s">
        <v>1499</v>
      </c>
      <c r="F226" t="s">
        <v>636</v>
      </c>
    </row>
    <row r="227" spans="1:6" x14ac:dyDescent="0.25">
      <c r="A227" t="s">
        <v>1500</v>
      </c>
      <c r="B227" t="s">
        <v>1501</v>
      </c>
      <c r="C227" t="s">
        <v>1502</v>
      </c>
      <c r="D227" t="s">
        <v>680</v>
      </c>
      <c r="E227" t="s">
        <v>1503</v>
      </c>
      <c r="F227" t="s">
        <v>593</v>
      </c>
    </row>
    <row r="228" spans="1:6" x14ac:dyDescent="0.25">
      <c r="A228" t="s">
        <v>1504</v>
      </c>
      <c r="B228" t="s">
        <v>1505</v>
      </c>
      <c r="C228" t="s">
        <v>1506</v>
      </c>
      <c r="D228" t="s">
        <v>1507</v>
      </c>
      <c r="E228" t="s">
        <v>1508</v>
      </c>
      <c r="F228" t="s">
        <v>1509</v>
      </c>
    </row>
    <row r="229" spans="1:6" x14ac:dyDescent="0.25">
      <c r="A229" t="s">
        <v>1510</v>
      </c>
      <c r="B229" t="s">
        <v>1511</v>
      </c>
      <c r="C229" t="s">
        <v>1512</v>
      </c>
      <c r="D229" t="s">
        <v>1288</v>
      </c>
      <c r="E229" t="s">
        <v>1513</v>
      </c>
      <c r="F229" t="s">
        <v>593</v>
      </c>
    </row>
    <row r="230" spans="1:6" x14ac:dyDescent="0.25">
      <c r="A230" t="s">
        <v>1514</v>
      </c>
      <c r="B230" t="s">
        <v>1515</v>
      </c>
      <c r="C230" t="s">
        <v>1516</v>
      </c>
      <c r="D230" t="s">
        <v>675</v>
      </c>
      <c r="E230" t="s">
        <v>1517</v>
      </c>
      <c r="F230" t="s">
        <v>636</v>
      </c>
    </row>
    <row r="231" spans="1:6" x14ac:dyDescent="0.25">
      <c r="A231" t="s">
        <v>1518</v>
      </c>
      <c r="B231" t="s">
        <v>1519</v>
      </c>
      <c r="C231" t="s">
        <v>1520</v>
      </c>
      <c r="D231" t="s">
        <v>1521</v>
      </c>
      <c r="E231" t="s">
        <v>1522</v>
      </c>
      <c r="F231" t="s">
        <v>1162</v>
      </c>
    </row>
    <row r="232" spans="1:6" x14ac:dyDescent="0.25">
      <c r="A232" t="s">
        <v>1523</v>
      </c>
      <c r="B232" t="s">
        <v>1524</v>
      </c>
      <c r="C232" t="s">
        <v>1525</v>
      </c>
      <c r="D232" t="s">
        <v>1526</v>
      </c>
      <c r="E232" t="s">
        <v>1527</v>
      </c>
      <c r="F232" t="s">
        <v>1295</v>
      </c>
    </row>
    <row r="233" spans="1:6" x14ac:dyDescent="0.25">
      <c r="A233" t="s">
        <v>1528</v>
      </c>
      <c r="B233" t="s">
        <v>1529</v>
      </c>
      <c r="C233" t="s">
        <v>1530</v>
      </c>
      <c r="D233" t="s">
        <v>675</v>
      </c>
      <c r="E233" t="s">
        <v>1531</v>
      </c>
      <c r="F233" t="s">
        <v>636</v>
      </c>
    </row>
    <row r="234" spans="1:6" x14ac:dyDescent="0.25">
      <c r="A234" t="s">
        <v>1532</v>
      </c>
      <c r="B234" t="s">
        <v>1533</v>
      </c>
      <c r="C234" t="s">
        <v>1534</v>
      </c>
      <c r="D234" t="s">
        <v>675</v>
      </c>
      <c r="E234" t="s">
        <v>1535</v>
      </c>
      <c r="F234" t="s">
        <v>636</v>
      </c>
    </row>
    <row r="235" spans="1:6" x14ac:dyDescent="0.25">
      <c r="A235" t="s">
        <v>1536</v>
      </c>
      <c r="B235" t="s">
        <v>1537</v>
      </c>
      <c r="C235" t="s">
        <v>1538</v>
      </c>
      <c r="D235" t="s">
        <v>1539</v>
      </c>
      <c r="E235" t="s">
        <v>1540</v>
      </c>
      <c r="F235" t="s">
        <v>1203</v>
      </c>
    </row>
    <row r="236" spans="1:6" x14ac:dyDescent="0.25">
      <c r="A236" t="s">
        <v>1541</v>
      </c>
      <c r="B236" t="s">
        <v>1542</v>
      </c>
      <c r="C236" t="s">
        <v>1543</v>
      </c>
      <c r="D236" t="s">
        <v>1347</v>
      </c>
      <c r="E236" t="s">
        <v>1544</v>
      </c>
      <c r="F236" t="s">
        <v>636</v>
      </c>
    </row>
    <row r="237" spans="1:6" x14ac:dyDescent="0.25">
      <c r="A237" t="s">
        <v>1545</v>
      </c>
      <c r="B237" t="s">
        <v>1546</v>
      </c>
      <c r="C237" t="s">
        <v>1547</v>
      </c>
      <c r="D237" t="s">
        <v>1347</v>
      </c>
      <c r="E237" t="s">
        <v>1548</v>
      </c>
      <c r="F237" t="s">
        <v>636</v>
      </c>
    </row>
    <row r="238" spans="1:6" x14ac:dyDescent="0.25">
      <c r="A238" t="s">
        <v>1549</v>
      </c>
      <c r="B238" t="s">
        <v>1550</v>
      </c>
      <c r="C238" t="s">
        <v>1551</v>
      </c>
      <c r="D238" t="s">
        <v>1393</v>
      </c>
      <c r="E238" t="s">
        <v>1552</v>
      </c>
      <c r="F238" t="s">
        <v>1203</v>
      </c>
    </row>
    <row r="239" spans="1:6" x14ac:dyDescent="0.25">
      <c r="A239" t="s">
        <v>1553</v>
      </c>
      <c r="B239" t="s">
        <v>1554</v>
      </c>
      <c r="C239" t="s">
        <v>1555</v>
      </c>
      <c r="D239" t="s">
        <v>591</v>
      </c>
      <c r="E239" t="s">
        <v>1556</v>
      </c>
      <c r="F239" t="s">
        <v>606</v>
      </c>
    </row>
    <row r="240" spans="1:6" x14ac:dyDescent="0.25">
      <c r="A240" t="s">
        <v>1557</v>
      </c>
      <c r="B240" t="s">
        <v>1558</v>
      </c>
      <c r="C240" t="s">
        <v>1559</v>
      </c>
      <c r="D240" t="s">
        <v>591</v>
      </c>
      <c r="E240" t="s">
        <v>1560</v>
      </c>
      <c r="F240" t="s">
        <v>606</v>
      </c>
    </row>
    <row r="241" spans="1:6" x14ac:dyDescent="0.25">
      <c r="A241" t="s">
        <v>1561</v>
      </c>
      <c r="B241" t="s">
        <v>1562</v>
      </c>
      <c r="C241" t="s">
        <v>1563</v>
      </c>
      <c r="D241" t="s">
        <v>634</v>
      </c>
      <c r="E241" t="s">
        <v>1564</v>
      </c>
      <c r="F241" t="s">
        <v>593</v>
      </c>
    </row>
    <row r="242" spans="1:6" x14ac:dyDescent="0.25">
      <c r="A242" t="s">
        <v>1565</v>
      </c>
      <c r="B242" t="s">
        <v>1566</v>
      </c>
      <c r="C242" t="s">
        <v>1567</v>
      </c>
      <c r="D242" t="s">
        <v>1568</v>
      </c>
      <c r="E242" t="s">
        <v>1569</v>
      </c>
      <c r="F242" t="s">
        <v>1203</v>
      </c>
    </row>
    <row r="243" spans="1:6" x14ac:dyDescent="0.25">
      <c r="A243" t="s">
        <v>1570</v>
      </c>
      <c r="B243" t="s">
        <v>1571</v>
      </c>
      <c r="C243" t="s">
        <v>1572</v>
      </c>
      <c r="D243" t="s">
        <v>1568</v>
      </c>
      <c r="E243" t="s">
        <v>1573</v>
      </c>
      <c r="F243" t="s">
        <v>1203</v>
      </c>
    </row>
    <row r="244" spans="1:6" x14ac:dyDescent="0.25">
      <c r="A244" t="s">
        <v>1574</v>
      </c>
      <c r="B244" t="s">
        <v>1575</v>
      </c>
      <c r="C244" t="s">
        <v>1576</v>
      </c>
      <c r="D244" t="s">
        <v>1577</v>
      </c>
      <c r="E244" t="s">
        <v>1578</v>
      </c>
      <c r="F244" t="s">
        <v>1162</v>
      </c>
    </row>
    <row r="245" spans="1:6" x14ac:dyDescent="0.25">
      <c r="A245" t="s">
        <v>1579</v>
      </c>
      <c r="B245" t="s">
        <v>1580</v>
      </c>
      <c r="C245" t="s">
        <v>1581</v>
      </c>
      <c r="D245" t="s">
        <v>1582</v>
      </c>
      <c r="E245" t="s">
        <v>1583</v>
      </c>
      <c r="F245" t="s">
        <v>1162</v>
      </c>
    </row>
    <row r="246" spans="1:6" x14ac:dyDescent="0.25">
      <c r="A246" t="s">
        <v>1584</v>
      </c>
      <c r="B246" t="s">
        <v>1585</v>
      </c>
      <c r="C246" t="s">
        <v>1586</v>
      </c>
      <c r="D246" t="s">
        <v>1089</v>
      </c>
      <c r="E246" t="s">
        <v>1587</v>
      </c>
      <c r="F246" t="s">
        <v>593</v>
      </c>
    </row>
    <row r="247" spans="1:6" x14ac:dyDescent="0.25">
      <c r="A247" t="s">
        <v>1588</v>
      </c>
      <c r="B247" t="s">
        <v>1589</v>
      </c>
      <c r="C247" t="s">
        <v>1590</v>
      </c>
      <c r="D247" t="s">
        <v>1568</v>
      </c>
      <c r="E247" t="s">
        <v>1591</v>
      </c>
      <c r="F247" t="s">
        <v>1203</v>
      </c>
    </row>
    <row r="248" spans="1:6" x14ac:dyDescent="0.25">
      <c r="A248" t="s">
        <v>1592</v>
      </c>
      <c r="B248" t="s">
        <v>1593</v>
      </c>
      <c r="C248" t="s">
        <v>815</v>
      </c>
      <c r="D248" t="s">
        <v>1025</v>
      </c>
      <c r="E248" t="s">
        <v>1594</v>
      </c>
      <c r="F248" t="s">
        <v>593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9933-1CBC-41BB-AFEE-09A28DE8469E}">
  <dimension ref="A1:E248"/>
  <sheetViews>
    <sheetView workbookViewId="0">
      <selection activeCell="G16" sqref="G16"/>
    </sheetView>
  </sheetViews>
  <sheetFormatPr defaultRowHeight="15" x14ac:dyDescent="0.25"/>
  <cols>
    <col min="2" max="2" width="47" bestFit="1" customWidth="1"/>
    <col min="3" max="3" width="11" bestFit="1" customWidth="1"/>
    <col min="4" max="4" width="10.42578125" bestFit="1" customWidth="1"/>
    <col min="5" max="5" width="21.7109375" bestFit="1" customWidth="1"/>
  </cols>
  <sheetData>
    <row r="1" spans="1:5" x14ac:dyDescent="0.25">
      <c r="A1" t="s">
        <v>569</v>
      </c>
      <c r="B1" t="s">
        <v>1595</v>
      </c>
      <c r="C1" t="s">
        <v>571</v>
      </c>
      <c r="D1" t="s">
        <v>239</v>
      </c>
      <c r="E1" t="s">
        <v>572</v>
      </c>
    </row>
    <row r="2" spans="1:5" x14ac:dyDescent="0.25">
      <c r="A2">
        <v>1</v>
      </c>
      <c r="B2" t="s">
        <v>575</v>
      </c>
      <c r="C2">
        <v>1368570000</v>
      </c>
      <c r="D2" s="56">
        <v>42069</v>
      </c>
      <c r="E2">
        <v>0.189</v>
      </c>
    </row>
    <row r="3" spans="1:5" x14ac:dyDescent="0.25">
      <c r="A3">
        <v>2</v>
      </c>
      <c r="B3" t="s">
        <v>581</v>
      </c>
      <c r="C3">
        <v>1267830000</v>
      </c>
      <c r="D3" s="56">
        <v>42069</v>
      </c>
      <c r="E3">
        <v>0.17499999999999999</v>
      </c>
    </row>
    <row r="4" spans="1:5" x14ac:dyDescent="0.25">
      <c r="A4">
        <v>3</v>
      </c>
      <c r="B4" t="s">
        <v>585</v>
      </c>
      <c r="C4">
        <v>320529000</v>
      </c>
      <c r="D4" s="56">
        <v>42069</v>
      </c>
      <c r="E4">
        <v>4.4299999999999999E-2</v>
      </c>
    </row>
    <row r="5" spans="1:5" x14ac:dyDescent="0.25">
      <c r="A5">
        <v>4</v>
      </c>
      <c r="B5" t="s">
        <v>589</v>
      </c>
      <c r="C5">
        <v>255461700</v>
      </c>
      <c r="D5" s="56">
        <v>42186</v>
      </c>
      <c r="E5">
        <v>3.5299999999999998E-2</v>
      </c>
    </row>
    <row r="6" spans="1:5" x14ac:dyDescent="0.25">
      <c r="A6">
        <v>5</v>
      </c>
      <c r="B6" t="s">
        <v>595</v>
      </c>
      <c r="C6">
        <v>203975000</v>
      </c>
      <c r="D6" s="56">
        <v>42069</v>
      </c>
      <c r="E6">
        <v>2.8199999999999999E-2</v>
      </c>
    </row>
    <row r="7" spans="1:5" x14ac:dyDescent="0.25">
      <c r="A7">
        <v>6</v>
      </c>
      <c r="B7" t="s">
        <v>599</v>
      </c>
      <c r="C7">
        <v>189150000</v>
      </c>
      <c r="D7" s="56">
        <v>42069</v>
      </c>
      <c r="E7">
        <v>2.6200000000000001E-2</v>
      </c>
    </row>
    <row r="8" spans="1:5" x14ac:dyDescent="0.25">
      <c r="A8">
        <v>7</v>
      </c>
      <c r="B8" t="s">
        <v>603</v>
      </c>
      <c r="C8">
        <v>183523000</v>
      </c>
      <c r="D8" s="56">
        <v>42186</v>
      </c>
      <c r="E8">
        <v>2.5399999999999999E-2</v>
      </c>
    </row>
    <row r="9" spans="1:5" x14ac:dyDescent="0.25">
      <c r="A9">
        <v>8</v>
      </c>
      <c r="B9" t="s">
        <v>608</v>
      </c>
      <c r="C9">
        <v>157941000</v>
      </c>
      <c r="D9" s="56">
        <v>42069</v>
      </c>
      <c r="E9">
        <v>2.18E-2</v>
      </c>
    </row>
    <row r="10" spans="1:5" x14ac:dyDescent="0.25">
      <c r="A10">
        <v>9</v>
      </c>
      <c r="B10" t="s">
        <v>612</v>
      </c>
      <c r="C10">
        <v>146270033</v>
      </c>
      <c r="D10" s="56">
        <v>42005</v>
      </c>
      <c r="E10">
        <v>2.0199999999999999E-2</v>
      </c>
    </row>
    <row r="11" spans="1:5" x14ac:dyDescent="0.25">
      <c r="A11">
        <v>10</v>
      </c>
      <c r="B11" t="s">
        <v>617</v>
      </c>
      <c r="C11">
        <v>126970000</v>
      </c>
      <c r="D11" s="56">
        <v>42036</v>
      </c>
      <c r="E11">
        <v>1.7600000000000001E-2</v>
      </c>
    </row>
    <row r="12" spans="1:5" x14ac:dyDescent="0.25">
      <c r="A12">
        <v>11</v>
      </c>
      <c r="B12" t="s">
        <v>623</v>
      </c>
      <c r="C12">
        <v>121005815</v>
      </c>
      <c r="D12" s="56">
        <v>42186</v>
      </c>
      <c r="E12">
        <v>1.67E-2</v>
      </c>
    </row>
    <row r="13" spans="1:5" x14ac:dyDescent="0.25">
      <c r="A13">
        <v>12</v>
      </c>
      <c r="B13" t="s">
        <v>628</v>
      </c>
      <c r="C13">
        <v>101098400</v>
      </c>
      <c r="D13" s="56">
        <v>42069</v>
      </c>
      <c r="E13">
        <v>1.4E-2</v>
      </c>
    </row>
    <row r="14" spans="1:5" x14ac:dyDescent="0.25">
      <c r="A14">
        <v>13</v>
      </c>
      <c r="B14" t="s">
        <v>632</v>
      </c>
      <c r="C14">
        <v>90730000</v>
      </c>
      <c r="D14" s="56">
        <v>41821</v>
      </c>
      <c r="E14">
        <v>1.26E-2</v>
      </c>
    </row>
    <row r="15" spans="1:5" x14ac:dyDescent="0.25">
      <c r="A15">
        <v>14</v>
      </c>
      <c r="B15" t="s">
        <v>638</v>
      </c>
      <c r="C15">
        <v>90076012</v>
      </c>
      <c r="D15" s="56">
        <v>42186</v>
      </c>
      <c r="E15">
        <v>1.2500000000000001E-2</v>
      </c>
    </row>
    <row r="16" spans="1:5" x14ac:dyDescent="0.25">
      <c r="A16">
        <v>15</v>
      </c>
      <c r="B16" t="s">
        <v>642</v>
      </c>
      <c r="C16">
        <v>88123300</v>
      </c>
      <c r="D16" s="56">
        <v>42069</v>
      </c>
      <c r="E16">
        <v>1.2200000000000001E-2</v>
      </c>
    </row>
    <row r="17" spans="1:5" x14ac:dyDescent="0.25">
      <c r="A17">
        <v>16</v>
      </c>
      <c r="B17" t="s">
        <v>646</v>
      </c>
      <c r="C17">
        <v>80925000</v>
      </c>
      <c r="D17" s="56">
        <v>41820</v>
      </c>
      <c r="E17">
        <v>1.12E-2</v>
      </c>
    </row>
    <row r="18" spans="1:5" x14ac:dyDescent="0.25">
      <c r="A18">
        <v>17</v>
      </c>
      <c r="B18" t="s">
        <v>651</v>
      </c>
      <c r="C18">
        <v>78165200</v>
      </c>
      <c r="D18" s="56">
        <v>42069</v>
      </c>
      <c r="E18">
        <v>1.0800000000000001E-2</v>
      </c>
    </row>
    <row r="19" spans="1:5" x14ac:dyDescent="0.25">
      <c r="A19">
        <v>18</v>
      </c>
      <c r="B19" t="s">
        <v>655</v>
      </c>
      <c r="C19">
        <v>77695904</v>
      </c>
      <c r="D19" s="56">
        <v>42004</v>
      </c>
      <c r="E19">
        <v>1.0699999999999999E-2</v>
      </c>
    </row>
    <row r="20" spans="1:5" x14ac:dyDescent="0.25">
      <c r="A20">
        <v>19</v>
      </c>
      <c r="B20" t="s">
        <v>660</v>
      </c>
      <c r="C20">
        <v>71246000</v>
      </c>
      <c r="D20" s="56">
        <v>42186</v>
      </c>
      <c r="E20">
        <v>9.9000000000000008E-3</v>
      </c>
    </row>
    <row r="21" spans="1:5" x14ac:dyDescent="0.25">
      <c r="A21">
        <v>20</v>
      </c>
      <c r="B21" t="s">
        <v>664</v>
      </c>
      <c r="C21">
        <v>66104000</v>
      </c>
      <c r="D21" s="56">
        <v>42036</v>
      </c>
      <c r="E21">
        <v>9.1000000000000004E-3</v>
      </c>
    </row>
    <row r="22" spans="1:5" x14ac:dyDescent="0.25">
      <c r="A22">
        <v>21</v>
      </c>
      <c r="B22" t="s">
        <v>668</v>
      </c>
      <c r="C22">
        <v>64871000</v>
      </c>
      <c r="D22" s="56">
        <v>41821</v>
      </c>
      <c r="E22">
        <v>8.9999999999999993E-3</v>
      </c>
    </row>
    <row r="23" spans="1:5" x14ac:dyDescent="0.25">
      <c r="A23">
        <v>22</v>
      </c>
      <c r="B23" t="s">
        <v>673</v>
      </c>
      <c r="C23">
        <v>64105654</v>
      </c>
      <c r="D23" s="56">
        <v>41456</v>
      </c>
      <c r="E23">
        <v>8.8999999999999999E-3</v>
      </c>
    </row>
    <row r="24" spans="1:5" x14ac:dyDescent="0.25">
      <c r="A24">
        <v>23</v>
      </c>
      <c r="B24" t="s">
        <v>678</v>
      </c>
      <c r="C24">
        <v>60782309</v>
      </c>
      <c r="D24" s="56">
        <v>41912</v>
      </c>
      <c r="E24">
        <v>8.3999999999999995E-3</v>
      </c>
    </row>
    <row r="25" spans="1:5" x14ac:dyDescent="0.25">
      <c r="A25">
        <v>24</v>
      </c>
      <c r="B25" t="s">
        <v>683</v>
      </c>
      <c r="C25">
        <v>54002000</v>
      </c>
      <c r="D25" s="56">
        <v>41821</v>
      </c>
      <c r="E25">
        <v>7.4999999999999997E-3</v>
      </c>
    </row>
    <row r="26" spans="1:5" x14ac:dyDescent="0.25">
      <c r="A26">
        <v>25</v>
      </c>
      <c r="B26" t="s">
        <v>687</v>
      </c>
      <c r="C26">
        <v>51419420</v>
      </c>
      <c r="D26" s="56">
        <v>41727</v>
      </c>
      <c r="E26">
        <v>7.1000000000000004E-3</v>
      </c>
    </row>
    <row r="27" spans="1:5" x14ac:dyDescent="0.25">
      <c r="A27">
        <v>26</v>
      </c>
      <c r="B27" t="s">
        <v>693</v>
      </c>
      <c r="C27">
        <v>51342881</v>
      </c>
      <c r="D27" s="56">
        <v>42005</v>
      </c>
      <c r="E27">
        <v>7.1000000000000004E-3</v>
      </c>
    </row>
    <row r="28" spans="1:5" x14ac:dyDescent="0.25">
      <c r="A28">
        <v>27</v>
      </c>
      <c r="B28" t="s">
        <v>696</v>
      </c>
      <c r="C28">
        <v>48025400</v>
      </c>
      <c r="D28" s="56">
        <v>42069</v>
      </c>
      <c r="E28">
        <v>6.6400000000000001E-3</v>
      </c>
    </row>
    <row r="29" spans="1:5" x14ac:dyDescent="0.25">
      <c r="A29">
        <v>28</v>
      </c>
      <c r="B29" t="s">
        <v>700</v>
      </c>
      <c r="C29">
        <v>47421786</v>
      </c>
      <c r="D29" s="56">
        <v>41821</v>
      </c>
      <c r="E29">
        <v>6.6E-3</v>
      </c>
    </row>
    <row r="30" spans="1:5" x14ac:dyDescent="0.25">
      <c r="A30">
        <v>29</v>
      </c>
      <c r="B30" t="s">
        <v>705</v>
      </c>
      <c r="C30">
        <v>46749000</v>
      </c>
      <c r="D30" s="56">
        <v>42186</v>
      </c>
      <c r="E30">
        <v>6.4999999999999997E-3</v>
      </c>
    </row>
    <row r="31" spans="1:5" x14ac:dyDescent="0.25">
      <c r="A31">
        <v>30</v>
      </c>
      <c r="B31" t="s">
        <v>709</v>
      </c>
      <c r="C31">
        <v>46464053</v>
      </c>
      <c r="D31" s="56">
        <v>41821</v>
      </c>
      <c r="E31">
        <v>6.4000000000000003E-3</v>
      </c>
    </row>
    <row r="32" spans="1:5" x14ac:dyDescent="0.25">
      <c r="A32">
        <v>31</v>
      </c>
      <c r="B32" t="s">
        <v>713</v>
      </c>
      <c r="C32">
        <v>43131966</v>
      </c>
      <c r="D32" s="56">
        <v>42186</v>
      </c>
      <c r="E32">
        <v>6.0000000000000001E-3</v>
      </c>
    </row>
    <row r="33" spans="1:5" x14ac:dyDescent="0.25">
      <c r="A33">
        <v>32</v>
      </c>
      <c r="B33" t="s">
        <v>717</v>
      </c>
      <c r="C33">
        <v>42928900</v>
      </c>
      <c r="D33" s="56">
        <v>42005</v>
      </c>
      <c r="E33">
        <v>5.8999999999999999E-3</v>
      </c>
    </row>
    <row r="34" spans="1:5" x14ac:dyDescent="0.25">
      <c r="A34">
        <v>33</v>
      </c>
      <c r="B34" t="s">
        <v>721</v>
      </c>
      <c r="C34">
        <v>39500000</v>
      </c>
      <c r="D34" s="56">
        <v>42005</v>
      </c>
      <c r="E34">
        <v>5.4999999999999997E-3</v>
      </c>
    </row>
    <row r="35" spans="1:5" x14ac:dyDescent="0.25">
      <c r="A35">
        <v>34</v>
      </c>
      <c r="B35" t="s">
        <v>725</v>
      </c>
      <c r="C35">
        <v>38484000</v>
      </c>
      <c r="D35" s="56">
        <v>42004</v>
      </c>
      <c r="E35">
        <v>5.3E-3</v>
      </c>
    </row>
    <row r="36" spans="1:5" x14ac:dyDescent="0.25">
      <c r="A36">
        <v>35</v>
      </c>
      <c r="B36" t="s">
        <v>729</v>
      </c>
      <c r="C36">
        <v>38435252</v>
      </c>
      <c r="D36" s="56">
        <v>42186</v>
      </c>
      <c r="E36">
        <v>5.3E-3</v>
      </c>
    </row>
    <row r="37" spans="1:5" x14ac:dyDescent="0.25">
      <c r="A37">
        <v>36</v>
      </c>
      <c r="B37" t="s">
        <v>732</v>
      </c>
      <c r="C37">
        <v>36004552</v>
      </c>
      <c r="D37" s="56">
        <v>41821</v>
      </c>
      <c r="E37">
        <v>5.0000000000000001E-3</v>
      </c>
    </row>
    <row r="38" spans="1:5" x14ac:dyDescent="0.25">
      <c r="A38">
        <v>37</v>
      </c>
      <c r="B38" t="s">
        <v>736</v>
      </c>
      <c r="C38">
        <v>35675834</v>
      </c>
      <c r="D38" s="56">
        <v>41913</v>
      </c>
      <c r="E38">
        <v>4.8999999999999998E-3</v>
      </c>
    </row>
    <row r="39" spans="1:5" x14ac:dyDescent="0.25">
      <c r="A39">
        <v>38</v>
      </c>
      <c r="B39" t="s">
        <v>741</v>
      </c>
      <c r="C39">
        <v>34856813</v>
      </c>
      <c r="D39" s="56">
        <v>41879</v>
      </c>
      <c r="E39">
        <v>4.7999999999999996E-3</v>
      </c>
    </row>
    <row r="40" spans="1:5" x14ac:dyDescent="0.25">
      <c r="A40">
        <v>39</v>
      </c>
      <c r="B40" t="s">
        <v>746</v>
      </c>
      <c r="C40">
        <v>33543100</v>
      </c>
      <c r="D40" s="56">
        <v>42069</v>
      </c>
      <c r="E40">
        <v>4.64E-3</v>
      </c>
    </row>
    <row r="41" spans="1:5" x14ac:dyDescent="0.25">
      <c r="A41">
        <v>40</v>
      </c>
      <c r="B41" t="s">
        <v>750</v>
      </c>
      <c r="C41">
        <v>31521418</v>
      </c>
      <c r="D41" s="56">
        <v>42186</v>
      </c>
      <c r="E41">
        <v>4.4000000000000003E-3</v>
      </c>
    </row>
    <row r="42" spans="1:5" x14ac:dyDescent="0.25">
      <c r="A42">
        <v>41</v>
      </c>
      <c r="B42" t="s">
        <v>754</v>
      </c>
      <c r="C42">
        <v>31151643</v>
      </c>
      <c r="D42" s="56">
        <v>42186</v>
      </c>
      <c r="E42">
        <v>4.3E-3</v>
      </c>
    </row>
    <row r="43" spans="1:5" x14ac:dyDescent="0.25">
      <c r="A43">
        <v>42</v>
      </c>
      <c r="B43" t="s">
        <v>758</v>
      </c>
      <c r="C43">
        <v>30620404</v>
      </c>
      <c r="D43" s="56">
        <v>42186</v>
      </c>
      <c r="E43">
        <v>4.1999999999999997E-3</v>
      </c>
    </row>
    <row r="44" spans="1:5" x14ac:dyDescent="0.25">
      <c r="A44">
        <v>43</v>
      </c>
      <c r="B44" t="s">
        <v>762</v>
      </c>
      <c r="C44">
        <v>30511900</v>
      </c>
      <c r="D44" s="56">
        <v>42069</v>
      </c>
      <c r="E44">
        <v>4.2199999999999998E-3</v>
      </c>
    </row>
    <row r="45" spans="1:5" x14ac:dyDescent="0.25">
      <c r="A45">
        <v>44</v>
      </c>
      <c r="B45" t="s">
        <v>766</v>
      </c>
      <c r="C45">
        <v>30492800</v>
      </c>
      <c r="D45" s="56">
        <v>41640</v>
      </c>
      <c r="E45">
        <v>4.1999999999999997E-3</v>
      </c>
    </row>
    <row r="46" spans="1:5" x14ac:dyDescent="0.25">
      <c r="A46">
        <v>45</v>
      </c>
      <c r="B46" t="s">
        <v>770</v>
      </c>
      <c r="C46">
        <v>28037904</v>
      </c>
      <c r="D46" s="56">
        <v>42186</v>
      </c>
      <c r="E46">
        <v>3.8999999999999998E-3</v>
      </c>
    </row>
    <row r="47" spans="1:5" x14ac:dyDescent="0.25">
      <c r="A47">
        <v>46</v>
      </c>
      <c r="B47" t="s">
        <v>774</v>
      </c>
      <c r="C47">
        <v>27043093</v>
      </c>
      <c r="D47" s="56">
        <v>41821</v>
      </c>
      <c r="E47">
        <v>3.7000000000000002E-3</v>
      </c>
    </row>
    <row r="48" spans="1:5" x14ac:dyDescent="0.25">
      <c r="A48">
        <v>47</v>
      </c>
      <c r="B48" t="s">
        <v>778</v>
      </c>
      <c r="C48">
        <v>26556800</v>
      </c>
      <c r="D48" s="56">
        <v>41821</v>
      </c>
      <c r="E48">
        <v>3.7000000000000002E-3</v>
      </c>
    </row>
    <row r="49" spans="1:5" x14ac:dyDescent="0.25">
      <c r="A49">
        <v>48</v>
      </c>
      <c r="B49" t="s">
        <v>781</v>
      </c>
      <c r="C49">
        <v>25956000</v>
      </c>
      <c r="D49" s="56">
        <v>41821</v>
      </c>
      <c r="E49">
        <v>3.5999999999999999E-3</v>
      </c>
    </row>
    <row r="50" spans="1:5" x14ac:dyDescent="0.25">
      <c r="A50">
        <v>49</v>
      </c>
      <c r="B50" t="s">
        <v>785</v>
      </c>
      <c r="C50">
        <v>25727911</v>
      </c>
      <c r="D50" s="56">
        <v>42186</v>
      </c>
      <c r="E50">
        <v>3.5999999999999999E-3</v>
      </c>
    </row>
    <row r="51" spans="1:5" x14ac:dyDescent="0.25">
      <c r="A51">
        <v>50</v>
      </c>
      <c r="B51" t="s">
        <v>789</v>
      </c>
      <c r="C51">
        <v>25155000</v>
      </c>
      <c r="D51" s="56">
        <v>42186</v>
      </c>
      <c r="E51">
        <v>3.5000000000000001E-3</v>
      </c>
    </row>
    <row r="52" spans="1:5" x14ac:dyDescent="0.25">
      <c r="A52">
        <v>51</v>
      </c>
      <c r="B52" t="s">
        <v>793</v>
      </c>
      <c r="C52">
        <v>24383301</v>
      </c>
      <c r="D52" s="56">
        <v>41775</v>
      </c>
      <c r="E52">
        <v>3.3999999999999998E-3</v>
      </c>
    </row>
    <row r="53" spans="1:5" x14ac:dyDescent="0.25">
      <c r="A53">
        <v>52</v>
      </c>
      <c r="B53" t="s">
        <v>798</v>
      </c>
      <c r="C53">
        <v>23766500</v>
      </c>
      <c r="D53" s="56">
        <v>42069</v>
      </c>
      <c r="E53">
        <v>3.29E-3</v>
      </c>
    </row>
    <row r="54" spans="1:5" x14ac:dyDescent="0.25">
      <c r="A54">
        <v>53</v>
      </c>
      <c r="B54" t="s">
        <v>802</v>
      </c>
      <c r="C54">
        <v>23440278</v>
      </c>
      <c r="D54" s="56">
        <v>42035</v>
      </c>
      <c r="E54">
        <v>3.2000000000000002E-3</v>
      </c>
    </row>
    <row r="55" spans="1:5" x14ac:dyDescent="0.25">
      <c r="A55">
        <v>54</v>
      </c>
      <c r="B55" t="s">
        <v>807</v>
      </c>
      <c r="C55">
        <v>23087363</v>
      </c>
      <c r="D55" s="56">
        <v>42069</v>
      </c>
      <c r="E55">
        <v>3.2000000000000002E-3</v>
      </c>
    </row>
    <row r="56" spans="1:5" x14ac:dyDescent="0.25">
      <c r="A56">
        <v>55</v>
      </c>
      <c r="B56" t="s">
        <v>810</v>
      </c>
      <c r="C56">
        <v>22671331</v>
      </c>
      <c r="D56" s="56">
        <v>41774</v>
      </c>
      <c r="E56">
        <v>3.0999999999999999E-3</v>
      </c>
    </row>
    <row r="57" spans="1:5" x14ac:dyDescent="0.25">
      <c r="A57">
        <v>56</v>
      </c>
      <c r="B57" t="s">
        <v>816</v>
      </c>
      <c r="C57">
        <v>21842167</v>
      </c>
      <c r="D57" s="56">
        <v>41456</v>
      </c>
      <c r="E57">
        <v>3.0000000000000001E-3</v>
      </c>
    </row>
    <row r="58" spans="1:5" x14ac:dyDescent="0.25">
      <c r="A58">
        <v>57</v>
      </c>
      <c r="B58" t="s">
        <v>820</v>
      </c>
      <c r="C58">
        <v>21143237</v>
      </c>
      <c r="D58" s="56">
        <v>41456</v>
      </c>
      <c r="E58">
        <v>2.8E-3</v>
      </c>
    </row>
    <row r="59" spans="1:5" x14ac:dyDescent="0.25">
      <c r="A59">
        <v>58</v>
      </c>
      <c r="B59" t="s">
        <v>824</v>
      </c>
      <c r="C59">
        <v>20359439</v>
      </c>
      <c r="D59" s="56">
        <v>40987</v>
      </c>
      <c r="E59">
        <v>2.8E-3</v>
      </c>
    </row>
    <row r="60" spans="1:5" x14ac:dyDescent="0.25">
      <c r="A60">
        <v>59</v>
      </c>
      <c r="B60" t="s">
        <v>829</v>
      </c>
      <c r="C60">
        <v>19942642</v>
      </c>
      <c r="D60" s="56">
        <v>41640</v>
      </c>
      <c r="E60">
        <v>2.8E-3</v>
      </c>
    </row>
    <row r="61" spans="1:5" x14ac:dyDescent="0.25">
      <c r="A61">
        <v>60</v>
      </c>
      <c r="B61" t="s">
        <v>832</v>
      </c>
      <c r="C61">
        <v>19268000</v>
      </c>
      <c r="D61" s="56">
        <v>42186</v>
      </c>
      <c r="E61">
        <v>2.7000000000000001E-3</v>
      </c>
    </row>
    <row r="62" spans="1:5" x14ac:dyDescent="0.25">
      <c r="A62">
        <v>61</v>
      </c>
      <c r="B62" t="s">
        <v>836</v>
      </c>
      <c r="C62">
        <v>18450494</v>
      </c>
      <c r="D62" s="56">
        <v>42186</v>
      </c>
      <c r="E62">
        <v>2.5999999999999999E-3</v>
      </c>
    </row>
    <row r="63" spans="1:5" x14ac:dyDescent="0.25">
      <c r="A63">
        <v>62</v>
      </c>
      <c r="B63" t="s">
        <v>840</v>
      </c>
      <c r="C63">
        <v>18006407</v>
      </c>
      <c r="D63" s="56">
        <v>42186</v>
      </c>
      <c r="E63">
        <v>2.5000000000000001E-3</v>
      </c>
    </row>
    <row r="64" spans="1:5" x14ac:dyDescent="0.25">
      <c r="A64">
        <v>63</v>
      </c>
      <c r="B64" t="s">
        <v>844</v>
      </c>
      <c r="C64">
        <v>17417500</v>
      </c>
      <c r="D64" s="56">
        <v>42005</v>
      </c>
      <c r="E64">
        <v>2.3999999999999998E-3</v>
      </c>
    </row>
    <row r="65" spans="1:5" x14ac:dyDescent="0.25">
      <c r="A65">
        <v>64</v>
      </c>
      <c r="B65" t="s">
        <v>848</v>
      </c>
      <c r="C65">
        <v>16892500</v>
      </c>
      <c r="D65" s="56">
        <v>42069</v>
      </c>
      <c r="E65">
        <v>2.3400000000000001E-3</v>
      </c>
    </row>
    <row r="66" spans="1:5" x14ac:dyDescent="0.25">
      <c r="A66">
        <v>65</v>
      </c>
      <c r="B66" t="s">
        <v>852</v>
      </c>
      <c r="C66">
        <v>16310431</v>
      </c>
      <c r="D66" s="56">
        <v>42186</v>
      </c>
      <c r="E66">
        <v>2.3E-3</v>
      </c>
    </row>
    <row r="67" spans="1:5" x14ac:dyDescent="0.25">
      <c r="A67">
        <v>66</v>
      </c>
      <c r="B67" t="s">
        <v>856</v>
      </c>
      <c r="C67">
        <v>16259000</v>
      </c>
      <c r="D67" s="56">
        <v>42186</v>
      </c>
      <c r="E67">
        <v>2.2000000000000001E-3</v>
      </c>
    </row>
    <row r="68" spans="1:5" x14ac:dyDescent="0.25">
      <c r="A68">
        <v>67</v>
      </c>
      <c r="B68" t="s">
        <v>860</v>
      </c>
      <c r="C68">
        <v>15945200</v>
      </c>
      <c r="D68" s="56">
        <v>42069</v>
      </c>
      <c r="E68">
        <v>2.2000000000000001E-3</v>
      </c>
    </row>
    <row r="69" spans="1:5" x14ac:dyDescent="0.25">
      <c r="A69">
        <v>68</v>
      </c>
      <c r="B69" t="s">
        <v>863</v>
      </c>
      <c r="C69">
        <v>15806675</v>
      </c>
      <c r="D69" s="56">
        <v>41821</v>
      </c>
      <c r="E69">
        <v>2.2000000000000001E-3</v>
      </c>
    </row>
    <row r="70" spans="1:5" x14ac:dyDescent="0.25">
      <c r="A70">
        <v>69</v>
      </c>
      <c r="B70" t="s">
        <v>866</v>
      </c>
      <c r="C70">
        <v>15473905</v>
      </c>
      <c r="D70" s="56">
        <v>42186</v>
      </c>
      <c r="E70">
        <v>2.0999999999999999E-3</v>
      </c>
    </row>
    <row r="71" spans="1:5" x14ac:dyDescent="0.25">
      <c r="A71">
        <v>70</v>
      </c>
      <c r="B71" t="s">
        <v>870</v>
      </c>
      <c r="C71">
        <v>15405157</v>
      </c>
      <c r="D71" s="56">
        <v>42186</v>
      </c>
      <c r="E71">
        <v>2.0999999999999999E-3</v>
      </c>
    </row>
    <row r="72" spans="1:5" x14ac:dyDescent="0.25">
      <c r="A72">
        <v>71</v>
      </c>
      <c r="B72" t="s">
        <v>873</v>
      </c>
      <c r="C72">
        <v>13606000</v>
      </c>
      <c r="D72" s="56">
        <v>42186</v>
      </c>
      <c r="E72">
        <v>1.9E-3</v>
      </c>
    </row>
    <row r="73" spans="1:5" x14ac:dyDescent="0.25">
      <c r="A73">
        <v>72</v>
      </c>
      <c r="B73" t="s">
        <v>877</v>
      </c>
      <c r="C73">
        <v>13508715</v>
      </c>
      <c r="D73" s="56">
        <v>41597</v>
      </c>
      <c r="E73">
        <v>1.9E-3</v>
      </c>
    </row>
    <row r="74" spans="1:5" x14ac:dyDescent="0.25">
      <c r="A74">
        <v>73</v>
      </c>
      <c r="B74" t="s">
        <v>882</v>
      </c>
      <c r="C74">
        <v>13061239</v>
      </c>
      <c r="D74" s="56">
        <v>41138</v>
      </c>
      <c r="E74">
        <v>1.8E-3</v>
      </c>
    </row>
    <row r="75" spans="1:5" x14ac:dyDescent="0.25">
      <c r="A75">
        <v>74</v>
      </c>
      <c r="B75" t="s">
        <v>888</v>
      </c>
      <c r="C75">
        <v>11892934</v>
      </c>
      <c r="D75" s="56">
        <v>42186</v>
      </c>
      <c r="E75">
        <v>1.6000000000000001E-3</v>
      </c>
    </row>
    <row r="76" spans="1:5" x14ac:dyDescent="0.25">
      <c r="A76">
        <v>75</v>
      </c>
      <c r="B76" t="s">
        <v>892</v>
      </c>
      <c r="C76">
        <v>11410651</v>
      </c>
      <c r="D76" s="56">
        <v>42186</v>
      </c>
      <c r="E76">
        <v>1.6000000000000001E-3</v>
      </c>
    </row>
    <row r="77" spans="1:5" x14ac:dyDescent="0.25">
      <c r="A77">
        <v>76</v>
      </c>
      <c r="B77" t="s">
        <v>895</v>
      </c>
      <c r="C77">
        <v>11237160</v>
      </c>
      <c r="D77" s="56">
        <v>42005</v>
      </c>
      <c r="E77">
        <v>1.6000000000000001E-3</v>
      </c>
    </row>
    <row r="78" spans="1:5" x14ac:dyDescent="0.25">
      <c r="A78">
        <v>77</v>
      </c>
      <c r="B78" t="s">
        <v>898</v>
      </c>
      <c r="C78">
        <v>11210064</v>
      </c>
      <c r="D78" s="56">
        <v>41639</v>
      </c>
      <c r="E78">
        <v>1.6000000000000001E-3</v>
      </c>
    </row>
    <row r="79" spans="1:5" x14ac:dyDescent="0.25">
      <c r="A79">
        <v>78</v>
      </c>
      <c r="B79" t="s">
        <v>902</v>
      </c>
      <c r="C79">
        <v>11123000</v>
      </c>
      <c r="D79" s="56">
        <v>42186</v>
      </c>
      <c r="E79">
        <v>1.5E-3</v>
      </c>
    </row>
    <row r="80" spans="1:5" x14ac:dyDescent="0.25">
      <c r="A80">
        <v>79</v>
      </c>
      <c r="B80" t="s">
        <v>906</v>
      </c>
      <c r="C80">
        <v>10996891</v>
      </c>
      <c r="D80" s="56">
        <v>41821</v>
      </c>
      <c r="E80">
        <v>1.5E-3</v>
      </c>
    </row>
    <row r="81" spans="1:5" x14ac:dyDescent="0.25">
      <c r="A81">
        <v>80</v>
      </c>
      <c r="B81" t="s">
        <v>909</v>
      </c>
      <c r="C81">
        <v>10992589</v>
      </c>
      <c r="D81" s="56">
        <v>41640</v>
      </c>
      <c r="E81">
        <v>1.5E-3</v>
      </c>
    </row>
    <row r="82" spans="1:5" x14ac:dyDescent="0.25">
      <c r="A82">
        <v>81</v>
      </c>
      <c r="B82" t="s">
        <v>912</v>
      </c>
      <c r="C82">
        <v>10982754</v>
      </c>
      <c r="D82" s="56">
        <v>41752</v>
      </c>
      <c r="E82">
        <v>1.5E-3</v>
      </c>
    </row>
    <row r="83" spans="1:5" x14ac:dyDescent="0.25">
      <c r="A83">
        <v>82</v>
      </c>
      <c r="B83" t="s">
        <v>916</v>
      </c>
      <c r="C83">
        <v>10911819</v>
      </c>
      <c r="D83" s="56">
        <v>42186</v>
      </c>
      <c r="E83">
        <v>1.5E-3</v>
      </c>
    </row>
    <row r="84" spans="1:5" x14ac:dyDescent="0.25">
      <c r="A84">
        <v>83</v>
      </c>
      <c r="B84" t="s">
        <v>919</v>
      </c>
      <c r="C84">
        <v>10628972</v>
      </c>
      <c r="D84" s="56">
        <v>41731</v>
      </c>
      <c r="E84">
        <v>1.5E-3</v>
      </c>
    </row>
    <row r="85" spans="1:5" x14ac:dyDescent="0.25">
      <c r="A85">
        <v>84</v>
      </c>
      <c r="B85" t="s">
        <v>923</v>
      </c>
      <c r="C85">
        <v>10528477</v>
      </c>
      <c r="D85" s="56">
        <v>41912</v>
      </c>
      <c r="E85">
        <v>1.5E-3</v>
      </c>
    </row>
    <row r="86" spans="1:5" x14ac:dyDescent="0.25">
      <c r="A86">
        <v>85</v>
      </c>
      <c r="B86" t="s">
        <v>927</v>
      </c>
      <c r="C86">
        <v>10477800</v>
      </c>
      <c r="D86" s="56">
        <v>41639</v>
      </c>
      <c r="E86">
        <v>1.5E-3</v>
      </c>
    </row>
    <row r="87" spans="1:5" x14ac:dyDescent="0.25">
      <c r="A87">
        <v>86</v>
      </c>
      <c r="B87" t="s">
        <v>930</v>
      </c>
      <c r="C87">
        <v>10378267</v>
      </c>
      <c r="D87" s="56">
        <v>41821</v>
      </c>
      <c r="E87">
        <v>1.4E-3</v>
      </c>
    </row>
    <row r="88" spans="1:5" x14ac:dyDescent="0.25">
      <c r="A88">
        <v>87</v>
      </c>
      <c r="B88" t="s">
        <v>934</v>
      </c>
      <c r="C88">
        <v>10315244</v>
      </c>
      <c r="D88" s="56">
        <v>42186</v>
      </c>
      <c r="E88">
        <v>1.4E-3</v>
      </c>
    </row>
    <row r="89" spans="1:5" x14ac:dyDescent="0.25">
      <c r="A89">
        <v>88</v>
      </c>
      <c r="B89" t="s">
        <v>937</v>
      </c>
      <c r="C89">
        <v>9849000</v>
      </c>
      <c r="D89" s="56">
        <v>42004</v>
      </c>
      <c r="E89">
        <v>1.4E-3</v>
      </c>
    </row>
    <row r="90" spans="1:5" x14ac:dyDescent="0.25">
      <c r="A90">
        <v>89</v>
      </c>
      <c r="B90" t="s">
        <v>940</v>
      </c>
      <c r="C90">
        <v>9823827</v>
      </c>
      <c r="D90" s="56">
        <v>42186</v>
      </c>
      <c r="E90">
        <v>1.4E-3</v>
      </c>
    </row>
    <row r="91" spans="1:5" x14ac:dyDescent="0.25">
      <c r="A91">
        <v>90</v>
      </c>
      <c r="B91" t="s">
        <v>943</v>
      </c>
      <c r="C91">
        <v>9753627</v>
      </c>
      <c r="D91" s="56">
        <v>42035</v>
      </c>
      <c r="E91">
        <v>1.2999999999999999E-3</v>
      </c>
    </row>
    <row r="92" spans="1:5" x14ac:dyDescent="0.25">
      <c r="A92">
        <v>91</v>
      </c>
      <c r="B92" t="s">
        <v>947</v>
      </c>
      <c r="C92">
        <v>9593000</v>
      </c>
      <c r="D92" s="56">
        <v>42005</v>
      </c>
      <c r="E92">
        <v>1.2999999999999999E-3</v>
      </c>
    </row>
    <row r="93" spans="1:5" x14ac:dyDescent="0.25">
      <c r="A93">
        <v>92</v>
      </c>
      <c r="B93" t="s">
        <v>950</v>
      </c>
      <c r="C93">
        <v>9577000</v>
      </c>
      <c r="D93" s="56">
        <v>42186</v>
      </c>
      <c r="E93">
        <v>1.2999999999999999E-3</v>
      </c>
    </row>
    <row r="94" spans="1:5" x14ac:dyDescent="0.25">
      <c r="A94">
        <v>93</v>
      </c>
      <c r="B94" t="s">
        <v>953</v>
      </c>
      <c r="C94">
        <v>9481000</v>
      </c>
      <c r="D94" s="56">
        <v>42005</v>
      </c>
      <c r="E94">
        <v>1.2999999999999999E-3</v>
      </c>
    </row>
    <row r="95" spans="1:5" x14ac:dyDescent="0.25">
      <c r="A95">
        <v>94</v>
      </c>
      <c r="B95" t="s">
        <v>957</v>
      </c>
      <c r="C95">
        <v>8725111</v>
      </c>
      <c r="D95" s="56">
        <v>41821</v>
      </c>
      <c r="E95">
        <v>1.1999999999999999E-3</v>
      </c>
    </row>
    <row r="96" spans="1:5" x14ac:dyDescent="0.25">
      <c r="A96">
        <v>95</v>
      </c>
      <c r="B96" t="s">
        <v>961</v>
      </c>
      <c r="C96">
        <v>8579747</v>
      </c>
      <c r="D96" s="56">
        <v>42005</v>
      </c>
      <c r="E96">
        <v>1.1999999999999999E-3</v>
      </c>
    </row>
    <row r="97" spans="1:5" x14ac:dyDescent="0.25">
      <c r="A97">
        <v>96</v>
      </c>
      <c r="B97" t="s">
        <v>965</v>
      </c>
      <c r="C97">
        <v>8354000</v>
      </c>
      <c r="D97" s="56">
        <v>42005</v>
      </c>
      <c r="E97">
        <v>1.1999999999999999E-3</v>
      </c>
    </row>
    <row r="98" spans="1:5" x14ac:dyDescent="0.25">
      <c r="A98">
        <v>97</v>
      </c>
      <c r="B98" t="s">
        <v>968</v>
      </c>
      <c r="C98">
        <v>8309400</v>
      </c>
      <c r="D98" s="56">
        <v>42035</v>
      </c>
      <c r="E98">
        <v>1.1000000000000001E-3</v>
      </c>
    </row>
    <row r="99" spans="1:5" x14ac:dyDescent="0.25">
      <c r="A99">
        <v>98</v>
      </c>
      <c r="B99" t="s">
        <v>973</v>
      </c>
      <c r="C99">
        <v>8211700</v>
      </c>
      <c r="D99" s="56">
        <v>41912</v>
      </c>
      <c r="E99">
        <v>1.1000000000000001E-3</v>
      </c>
    </row>
    <row r="100" spans="1:5" x14ac:dyDescent="0.25">
      <c r="A100">
        <v>99</v>
      </c>
      <c r="B100" t="s">
        <v>976</v>
      </c>
      <c r="C100">
        <v>7398500</v>
      </c>
      <c r="D100" s="56">
        <v>41456</v>
      </c>
      <c r="E100">
        <v>1.0200000000000001E-3</v>
      </c>
    </row>
    <row r="101" spans="1:5" x14ac:dyDescent="0.25">
      <c r="A101">
        <v>100</v>
      </c>
      <c r="B101" t="s">
        <v>980</v>
      </c>
      <c r="C101">
        <v>7264100</v>
      </c>
      <c r="D101" s="56">
        <v>42004</v>
      </c>
      <c r="E101">
        <v>1E-3</v>
      </c>
    </row>
    <row r="102" spans="1:5" x14ac:dyDescent="0.25">
      <c r="A102">
        <v>101</v>
      </c>
      <c r="B102" t="s">
        <v>984</v>
      </c>
      <c r="C102">
        <v>7245677</v>
      </c>
      <c r="D102" s="56">
        <v>41639</v>
      </c>
      <c r="E102">
        <v>1E-3</v>
      </c>
    </row>
    <row r="103" spans="1:5" x14ac:dyDescent="0.25">
      <c r="A103">
        <v>102</v>
      </c>
      <c r="B103" t="s">
        <v>987</v>
      </c>
      <c r="C103">
        <v>7171000</v>
      </c>
      <c r="D103" s="56">
        <v>42186</v>
      </c>
      <c r="E103">
        <v>9.8999999999999999E-4</v>
      </c>
    </row>
    <row r="104" spans="1:5" x14ac:dyDescent="0.25">
      <c r="A104">
        <v>103</v>
      </c>
      <c r="B104" t="s">
        <v>991</v>
      </c>
      <c r="C104">
        <v>7146759</v>
      </c>
      <c r="D104" s="56">
        <v>41640</v>
      </c>
      <c r="E104">
        <v>9.8999999999999999E-4</v>
      </c>
    </row>
    <row r="105" spans="1:5" x14ac:dyDescent="0.25">
      <c r="A105">
        <v>104</v>
      </c>
      <c r="B105" t="s">
        <v>994</v>
      </c>
      <c r="C105">
        <v>7003406</v>
      </c>
      <c r="D105" s="56">
        <v>42005</v>
      </c>
      <c r="E105">
        <v>9.7000000000000005E-4</v>
      </c>
    </row>
    <row r="106" spans="1:5" x14ac:dyDescent="0.25">
      <c r="A106">
        <v>105</v>
      </c>
      <c r="B106" t="s">
        <v>999</v>
      </c>
      <c r="C106">
        <v>6802000</v>
      </c>
      <c r="D106" s="56">
        <v>42186</v>
      </c>
      <c r="E106">
        <v>9.3999999999999997E-4</v>
      </c>
    </row>
    <row r="107" spans="1:5" x14ac:dyDescent="0.25">
      <c r="A107">
        <v>106</v>
      </c>
      <c r="B107" t="s">
        <v>1003</v>
      </c>
      <c r="C107">
        <v>6738000</v>
      </c>
      <c r="D107" s="56">
        <v>42186</v>
      </c>
      <c r="E107">
        <v>9.3000000000000005E-4</v>
      </c>
    </row>
    <row r="108" spans="1:5" x14ac:dyDescent="0.25">
      <c r="A108">
        <v>107</v>
      </c>
      <c r="B108" t="s">
        <v>1007</v>
      </c>
      <c r="C108">
        <v>6698310</v>
      </c>
      <c r="D108" s="56">
        <v>42069</v>
      </c>
      <c r="E108">
        <v>9.2699999999999998E-4</v>
      </c>
    </row>
    <row r="109" spans="1:5" x14ac:dyDescent="0.25">
      <c r="A109">
        <v>108</v>
      </c>
      <c r="B109" t="s">
        <v>1011</v>
      </c>
      <c r="C109">
        <v>6401240</v>
      </c>
      <c r="D109" s="56">
        <v>41640</v>
      </c>
      <c r="E109">
        <v>8.8999999999999995E-4</v>
      </c>
    </row>
    <row r="110" spans="1:5" x14ac:dyDescent="0.25">
      <c r="A110">
        <v>109</v>
      </c>
      <c r="B110" t="s">
        <v>1016</v>
      </c>
      <c r="C110">
        <v>6319000</v>
      </c>
      <c r="D110" s="56">
        <v>42186</v>
      </c>
      <c r="E110">
        <v>8.7000000000000001E-4</v>
      </c>
    </row>
    <row r="111" spans="1:5" x14ac:dyDescent="0.25">
      <c r="A111">
        <v>110</v>
      </c>
      <c r="B111" t="s">
        <v>1020</v>
      </c>
      <c r="C111">
        <v>6317000</v>
      </c>
      <c r="D111" s="56">
        <v>42186</v>
      </c>
      <c r="E111">
        <v>8.7000000000000001E-4</v>
      </c>
    </row>
    <row r="112" spans="1:5" x14ac:dyDescent="0.25">
      <c r="A112">
        <v>111</v>
      </c>
      <c r="B112" t="s">
        <v>1023</v>
      </c>
      <c r="C112">
        <v>6134270</v>
      </c>
      <c r="D112" s="56">
        <v>41275</v>
      </c>
      <c r="E112">
        <v>8.4999999999999995E-4</v>
      </c>
    </row>
    <row r="113" spans="1:5" x14ac:dyDescent="0.25">
      <c r="A113">
        <v>112</v>
      </c>
      <c r="B113" t="s">
        <v>1028</v>
      </c>
      <c r="C113">
        <v>5895100</v>
      </c>
      <c r="D113" s="56">
        <v>42005</v>
      </c>
      <c r="E113">
        <v>8.1999999999999998E-4</v>
      </c>
    </row>
    <row r="114" spans="1:5" x14ac:dyDescent="0.25">
      <c r="A114">
        <v>113</v>
      </c>
      <c r="B114" t="s">
        <v>1032</v>
      </c>
      <c r="C114">
        <v>5659715</v>
      </c>
      <c r="D114" s="56">
        <v>42005</v>
      </c>
      <c r="E114">
        <v>7.7999999999999999E-4</v>
      </c>
    </row>
    <row r="115" spans="1:5" x14ac:dyDescent="0.25">
      <c r="A115">
        <v>114</v>
      </c>
      <c r="B115" t="s">
        <v>1036</v>
      </c>
      <c r="C115">
        <v>5475526</v>
      </c>
      <c r="D115" s="56">
        <v>42036</v>
      </c>
      <c r="E115">
        <v>7.6000000000000004E-4</v>
      </c>
    </row>
    <row r="116" spans="1:5" x14ac:dyDescent="0.25">
      <c r="A116">
        <v>115</v>
      </c>
      <c r="B116" t="s">
        <v>1040</v>
      </c>
      <c r="C116">
        <v>5469700</v>
      </c>
      <c r="D116" s="56">
        <v>41821</v>
      </c>
      <c r="E116">
        <v>7.6000000000000004E-4</v>
      </c>
    </row>
    <row r="117" spans="1:5" x14ac:dyDescent="0.25">
      <c r="A117">
        <v>116</v>
      </c>
      <c r="B117" t="s">
        <v>1043</v>
      </c>
      <c r="C117">
        <v>5421034</v>
      </c>
      <c r="D117" s="56">
        <v>41912</v>
      </c>
      <c r="E117">
        <v>7.5000000000000002E-4</v>
      </c>
    </row>
    <row r="118" spans="1:5" x14ac:dyDescent="0.25">
      <c r="A118">
        <v>117</v>
      </c>
      <c r="B118" t="s">
        <v>1047</v>
      </c>
      <c r="C118">
        <v>5165802</v>
      </c>
      <c r="D118" s="56">
        <v>42005</v>
      </c>
      <c r="E118">
        <v>7.1000000000000002E-4</v>
      </c>
    </row>
    <row r="119" spans="1:5" x14ac:dyDescent="0.25">
      <c r="A119">
        <v>118</v>
      </c>
      <c r="B119" t="s">
        <v>1051</v>
      </c>
      <c r="C119">
        <v>4803000</v>
      </c>
      <c r="D119" s="56">
        <v>42186</v>
      </c>
      <c r="E119">
        <v>6.6E-4</v>
      </c>
    </row>
    <row r="120" spans="1:5" x14ac:dyDescent="0.25">
      <c r="A120">
        <v>119</v>
      </c>
      <c r="B120" t="s">
        <v>1055</v>
      </c>
      <c r="C120">
        <v>4773130</v>
      </c>
      <c r="D120" s="56">
        <v>41820</v>
      </c>
      <c r="E120">
        <v>6.6E-4</v>
      </c>
    </row>
    <row r="121" spans="1:5" x14ac:dyDescent="0.25">
      <c r="A121">
        <v>120</v>
      </c>
      <c r="B121" t="s">
        <v>1058</v>
      </c>
      <c r="C121">
        <v>4751120</v>
      </c>
      <c r="D121" s="56">
        <v>41270</v>
      </c>
      <c r="E121">
        <v>6.6E-4</v>
      </c>
    </row>
    <row r="122" spans="1:5" x14ac:dyDescent="0.25">
      <c r="A122">
        <v>121</v>
      </c>
      <c r="B122" t="s">
        <v>1063</v>
      </c>
      <c r="C122">
        <v>4671000</v>
      </c>
      <c r="D122" s="56">
        <v>42186</v>
      </c>
      <c r="E122">
        <v>6.4999999999999997E-4</v>
      </c>
    </row>
    <row r="123" spans="1:5" x14ac:dyDescent="0.25">
      <c r="A123">
        <v>122</v>
      </c>
      <c r="B123" t="s">
        <v>1067</v>
      </c>
      <c r="C123">
        <v>4609600</v>
      </c>
      <c r="D123" s="56">
        <v>41730</v>
      </c>
      <c r="E123">
        <v>6.4000000000000005E-4</v>
      </c>
    </row>
    <row r="124" spans="1:5" x14ac:dyDescent="0.25">
      <c r="A124">
        <v>123</v>
      </c>
      <c r="B124" t="s">
        <v>1072</v>
      </c>
      <c r="C124">
        <v>4566220</v>
      </c>
      <c r="D124" s="56">
        <v>42069</v>
      </c>
      <c r="E124">
        <v>6.3199999999999997E-4</v>
      </c>
    </row>
    <row r="125" spans="1:5" x14ac:dyDescent="0.25">
      <c r="A125">
        <v>124</v>
      </c>
      <c r="B125" t="s">
        <v>1076</v>
      </c>
      <c r="C125">
        <v>4550368</v>
      </c>
      <c r="D125" s="56">
        <v>41821</v>
      </c>
      <c r="E125">
        <v>6.3000000000000003E-4</v>
      </c>
    </row>
    <row r="126" spans="1:5" x14ac:dyDescent="0.25">
      <c r="A126">
        <v>125</v>
      </c>
      <c r="B126" t="s">
        <v>1080</v>
      </c>
      <c r="C126">
        <v>4503000</v>
      </c>
      <c r="D126" s="56">
        <v>42186</v>
      </c>
      <c r="E126">
        <v>6.2E-4</v>
      </c>
    </row>
    <row r="127" spans="1:5" x14ac:dyDescent="0.25">
      <c r="A127">
        <v>126</v>
      </c>
      <c r="B127" t="s">
        <v>1084</v>
      </c>
      <c r="C127">
        <v>4490500</v>
      </c>
      <c r="D127" s="56">
        <v>41640</v>
      </c>
      <c r="E127">
        <v>6.2E-4</v>
      </c>
    </row>
    <row r="128" spans="1:5" x14ac:dyDescent="0.25">
      <c r="A128">
        <v>127</v>
      </c>
      <c r="B128" t="s">
        <v>1087</v>
      </c>
      <c r="C128">
        <v>4267558</v>
      </c>
      <c r="D128" s="56">
        <v>41091</v>
      </c>
      <c r="E128">
        <v>5.9000000000000003E-4</v>
      </c>
    </row>
    <row r="129" spans="1:5" x14ac:dyDescent="0.25">
      <c r="A129">
        <v>128</v>
      </c>
      <c r="B129" t="s">
        <v>1092</v>
      </c>
      <c r="C129">
        <v>4130593</v>
      </c>
      <c r="D129" s="56">
        <v>42053</v>
      </c>
      <c r="E129">
        <v>5.6999999999999998E-4</v>
      </c>
    </row>
    <row r="130" spans="1:5" x14ac:dyDescent="0.25">
      <c r="A130">
        <v>129</v>
      </c>
      <c r="B130" t="s">
        <v>1098</v>
      </c>
      <c r="C130">
        <v>4104000</v>
      </c>
      <c r="D130" s="56">
        <v>41091</v>
      </c>
      <c r="E130">
        <v>5.6999999999999998E-4</v>
      </c>
    </row>
    <row r="131" spans="1:5" x14ac:dyDescent="0.25">
      <c r="A131">
        <v>130</v>
      </c>
      <c r="B131" t="s">
        <v>1101</v>
      </c>
      <c r="C131">
        <v>3791622</v>
      </c>
      <c r="D131" s="56">
        <v>41562</v>
      </c>
      <c r="E131">
        <v>5.1999999999999995E-4</v>
      </c>
    </row>
    <row r="132" spans="1:5" x14ac:dyDescent="0.25">
      <c r="A132">
        <v>131</v>
      </c>
      <c r="B132" t="s">
        <v>1107</v>
      </c>
      <c r="C132">
        <v>3764166</v>
      </c>
      <c r="D132" s="56">
        <v>42186</v>
      </c>
      <c r="E132">
        <v>5.0000000000000001E-4</v>
      </c>
    </row>
    <row r="133" spans="1:5" x14ac:dyDescent="0.25">
      <c r="A133">
        <v>132</v>
      </c>
      <c r="B133" t="s">
        <v>1111</v>
      </c>
      <c r="C133">
        <v>3631775</v>
      </c>
      <c r="D133" s="56">
        <v>42186</v>
      </c>
      <c r="E133">
        <v>5.0000000000000001E-4</v>
      </c>
    </row>
    <row r="134" spans="1:5" x14ac:dyDescent="0.25">
      <c r="A134">
        <v>133</v>
      </c>
      <c r="B134" t="s">
        <v>1114</v>
      </c>
      <c r="C134">
        <v>3557600</v>
      </c>
      <c r="D134" s="56">
        <v>41640</v>
      </c>
      <c r="E134">
        <v>4.8999999999999998E-4</v>
      </c>
    </row>
    <row r="135" spans="1:5" x14ac:dyDescent="0.25">
      <c r="A135">
        <v>134</v>
      </c>
      <c r="B135" t="s">
        <v>1118</v>
      </c>
      <c r="C135">
        <v>3548397</v>
      </c>
      <c r="D135" s="56">
        <v>41821</v>
      </c>
      <c r="E135">
        <v>4.8999999999999998E-4</v>
      </c>
    </row>
    <row r="136" spans="1:5" x14ac:dyDescent="0.25">
      <c r="A136">
        <v>135</v>
      </c>
      <c r="B136" t="s">
        <v>1121</v>
      </c>
      <c r="C136">
        <v>3404189</v>
      </c>
      <c r="D136" s="56">
        <v>41820</v>
      </c>
      <c r="E136">
        <v>4.6999999999999999E-4</v>
      </c>
    </row>
    <row r="137" spans="1:5" x14ac:dyDescent="0.25">
      <c r="A137">
        <v>136</v>
      </c>
      <c r="B137" t="s">
        <v>1125</v>
      </c>
      <c r="C137">
        <v>3268431</v>
      </c>
      <c r="D137" s="56">
        <v>41091</v>
      </c>
      <c r="E137">
        <v>4.4999999999999999E-4</v>
      </c>
    </row>
    <row r="138" spans="1:5" x14ac:dyDescent="0.25">
      <c r="A138">
        <v>137</v>
      </c>
      <c r="B138" t="s">
        <v>1129</v>
      </c>
      <c r="C138">
        <v>3013900</v>
      </c>
      <c r="D138" s="56">
        <v>41912</v>
      </c>
      <c r="E138">
        <v>4.2000000000000002E-4</v>
      </c>
    </row>
    <row r="139" spans="1:5" x14ac:dyDescent="0.25">
      <c r="A139">
        <v>138</v>
      </c>
      <c r="B139" t="s">
        <v>1133</v>
      </c>
      <c r="C139">
        <v>3000000</v>
      </c>
      <c r="D139" s="56">
        <v>42028</v>
      </c>
      <c r="E139">
        <v>4.0999999999999999E-4</v>
      </c>
    </row>
    <row r="140" spans="1:5" x14ac:dyDescent="0.25">
      <c r="A140">
        <v>139</v>
      </c>
      <c r="B140" t="s">
        <v>1138</v>
      </c>
      <c r="C140">
        <v>2919306</v>
      </c>
      <c r="D140" s="56">
        <v>41671</v>
      </c>
      <c r="E140">
        <v>4.0000000000000002E-4</v>
      </c>
    </row>
    <row r="141" spans="1:5" x14ac:dyDescent="0.25">
      <c r="A141">
        <v>140</v>
      </c>
      <c r="B141" t="s">
        <v>1143</v>
      </c>
      <c r="C141">
        <v>2893005</v>
      </c>
      <c r="D141" s="56">
        <v>42005</v>
      </c>
      <c r="E141">
        <v>4.0000000000000002E-4</v>
      </c>
    </row>
    <row r="142" spans="1:5" x14ac:dyDescent="0.25">
      <c r="A142">
        <v>141</v>
      </c>
      <c r="B142" t="s">
        <v>1146</v>
      </c>
      <c r="C142">
        <v>2717991</v>
      </c>
      <c r="D142" s="56">
        <v>41639</v>
      </c>
      <c r="E142">
        <v>3.8000000000000002E-4</v>
      </c>
    </row>
    <row r="143" spans="1:5" x14ac:dyDescent="0.25">
      <c r="A143">
        <v>142</v>
      </c>
      <c r="B143" t="s">
        <v>1150</v>
      </c>
      <c r="C143">
        <v>2334029</v>
      </c>
      <c r="D143" s="56">
        <v>42063</v>
      </c>
      <c r="E143">
        <v>3.2000000000000003E-4</v>
      </c>
    </row>
    <row r="144" spans="1:5" x14ac:dyDescent="0.25">
      <c r="A144">
        <v>143</v>
      </c>
      <c r="B144" t="s">
        <v>1155</v>
      </c>
      <c r="C144">
        <v>2120000</v>
      </c>
      <c r="D144" s="56">
        <v>42186</v>
      </c>
      <c r="E144">
        <v>2.9E-4</v>
      </c>
    </row>
    <row r="145" spans="1:5" x14ac:dyDescent="0.25">
      <c r="A145">
        <v>144</v>
      </c>
      <c r="B145" t="s">
        <v>1159</v>
      </c>
      <c r="C145">
        <v>2113077</v>
      </c>
      <c r="D145" s="56">
        <v>40783</v>
      </c>
      <c r="E145">
        <v>2.9E-4</v>
      </c>
    </row>
    <row r="146" spans="1:5" x14ac:dyDescent="0.25">
      <c r="A146">
        <v>145</v>
      </c>
      <c r="B146" t="s">
        <v>1164</v>
      </c>
      <c r="C146">
        <v>2065769</v>
      </c>
      <c r="D146" s="56">
        <v>41639</v>
      </c>
      <c r="E146">
        <v>2.9E-4</v>
      </c>
    </row>
    <row r="147" spans="1:5" x14ac:dyDescent="0.25">
      <c r="A147">
        <v>146</v>
      </c>
      <c r="B147" t="s">
        <v>1167</v>
      </c>
      <c r="C147">
        <v>2065857</v>
      </c>
      <c r="D147" s="56">
        <v>42069</v>
      </c>
      <c r="E147">
        <v>2.9E-4</v>
      </c>
    </row>
    <row r="148" spans="1:5" x14ac:dyDescent="0.25">
      <c r="A148">
        <v>147</v>
      </c>
      <c r="B148" t="s">
        <v>1170</v>
      </c>
      <c r="C148">
        <v>2024904</v>
      </c>
      <c r="D148" s="56">
        <v>40777</v>
      </c>
      <c r="E148">
        <v>2.7999999999999998E-4</v>
      </c>
    </row>
    <row r="149" spans="1:5" x14ac:dyDescent="0.25">
      <c r="A149">
        <v>148</v>
      </c>
      <c r="B149" t="s">
        <v>1175</v>
      </c>
      <c r="C149">
        <v>1986700</v>
      </c>
      <c r="D149" s="56">
        <v>42036</v>
      </c>
      <c r="E149">
        <v>2.7E-4</v>
      </c>
    </row>
    <row r="150" spans="1:5" x14ac:dyDescent="0.25">
      <c r="A150">
        <v>149</v>
      </c>
      <c r="B150" t="s">
        <v>1179</v>
      </c>
      <c r="C150">
        <v>1882450</v>
      </c>
      <c r="D150" s="56">
        <v>41379</v>
      </c>
      <c r="E150">
        <v>2.5999999999999998E-4</v>
      </c>
    </row>
    <row r="151" spans="1:5" x14ac:dyDescent="0.25">
      <c r="A151">
        <v>150</v>
      </c>
      <c r="B151" t="s">
        <v>1184</v>
      </c>
      <c r="C151">
        <v>1827231</v>
      </c>
      <c r="D151" s="56">
        <v>42005</v>
      </c>
      <c r="E151">
        <v>2.5000000000000001E-4</v>
      </c>
    </row>
    <row r="152" spans="1:5" x14ac:dyDescent="0.25">
      <c r="A152">
        <v>151</v>
      </c>
      <c r="B152" t="s">
        <v>1188</v>
      </c>
      <c r="C152">
        <v>1788000</v>
      </c>
      <c r="D152" s="56">
        <v>42186</v>
      </c>
      <c r="E152">
        <v>2.5000000000000001E-4</v>
      </c>
    </row>
    <row r="153" spans="1:5" x14ac:dyDescent="0.25">
      <c r="A153">
        <v>152</v>
      </c>
      <c r="B153" t="s">
        <v>1191</v>
      </c>
      <c r="C153">
        <v>1751000</v>
      </c>
      <c r="D153" s="56">
        <v>42186</v>
      </c>
      <c r="E153">
        <v>2.4000000000000001E-4</v>
      </c>
    </row>
    <row r="154" spans="1:5" x14ac:dyDescent="0.25">
      <c r="A154">
        <v>153</v>
      </c>
      <c r="B154" t="s">
        <v>1195</v>
      </c>
      <c r="C154">
        <v>1430000</v>
      </c>
      <c r="D154" s="56">
        <v>41456</v>
      </c>
      <c r="E154">
        <v>2.0000000000000001E-4</v>
      </c>
    </row>
    <row r="155" spans="1:5" x14ac:dyDescent="0.25">
      <c r="A155">
        <v>154</v>
      </c>
      <c r="B155" t="s">
        <v>1199</v>
      </c>
      <c r="C155">
        <v>1328019</v>
      </c>
      <c r="D155" s="56">
        <v>40552</v>
      </c>
      <c r="E155">
        <v>1.8000000000000001E-4</v>
      </c>
    </row>
    <row r="156" spans="1:5" x14ac:dyDescent="0.25">
      <c r="A156">
        <v>155</v>
      </c>
      <c r="B156" t="s">
        <v>1205</v>
      </c>
      <c r="C156">
        <v>1316500</v>
      </c>
      <c r="D156" s="56">
        <v>41821</v>
      </c>
      <c r="E156">
        <v>1.8000000000000001E-4</v>
      </c>
    </row>
    <row r="157" spans="1:5" x14ac:dyDescent="0.25">
      <c r="A157">
        <v>156</v>
      </c>
      <c r="B157" t="s">
        <v>1208</v>
      </c>
      <c r="C157">
        <v>1312252</v>
      </c>
      <c r="D157" s="56">
        <v>42005</v>
      </c>
      <c r="E157">
        <v>1.8000000000000001E-4</v>
      </c>
    </row>
    <row r="158" spans="1:5" x14ac:dyDescent="0.25">
      <c r="A158">
        <v>157</v>
      </c>
      <c r="B158" t="s">
        <v>1211</v>
      </c>
      <c r="C158">
        <v>1261208</v>
      </c>
      <c r="D158" s="56">
        <v>41821</v>
      </c>
      <c r="E158">
        <v>1.7000000000000001E-4</v>
      </c>
    </row>
    <row r="159" spans="1:5" x14ac:dyDescent="0.25">
      <c r="A159">
        <v>158</v>
      </c>
      <c r="B159" t="s">
        <v>1215</v>
      </c>
      <c r="C159">
        <v>1212107</v>
      </c>
      <c r="D159" s="56">
        <v>41821</v>
      </c>
      <c r="E159">
        <v>1.7000000000000001E-4</v>
      </c>
    </row>
    <row r="160" spans="1:5" x14ac:dyDescent="0.25">
      <c r="A160">
        <v>159</v>
      </c>
      <c r="B160" t="s">
        <v>1218</v>
      </c>
      <c r="C160">
        <v>1119375</v>
      </c>
      <c r="D160" s="56">
        <v>42186</v>
      </c>
      <c r="E160">
        <v>1.4999999999999999E-4</v>
      </c>
    </row>
    <row r="161" spans="1:5" x14ac:dyDescent="0.25">
      <c r="A161">
        <v>160</v>
      </c>
      <c r="B161" t="s">
        <v>1222</v>
      </c>
      <c r="C161">
        <v>900000</v>
      </c>
      <c r="D161" s="56">
        <v>42186</v>
      </c>
      <c r="E161">
        <v>1.2E-4</v>
      </c>
    </row>
    <row r="162" spans="1:5" x14ac:dyDescent="0.25">
      <c r="A162">
        <v>161</v>
      </c>
      <c r="B162" t="s">
        <v>1226</v>
      </c>
      <c r="C162">
        <v>859178</v>
      </c>
      <c r="D162" s="56">
        <v>41456</v>
      </c>
      <c r="E162">
        <v>1.1900000000000001E-4</v>
      </c>
    </row>
    <row r="163" spans="1:5" x14ac:dyDescent="0.25">
      <c r="A163">
        <v>162</v>
      </c>
      <c r="B163" t="s">
        <v>1230</v>
      </c>
      <c r="C163">
        <v>858000</v>
      </c>
      <c r="D163" s="56">
        <v>41640</v>
      </c>
      <c r="E163">
        <v>1.2E-4</v>
      </c>
    </row>
    <row r="164" spans="1:5" x14ac:dyDescent="0.25">
      <c r="A164">
        <v>163</v>
      </c>
      <c r="B164" t="s">
        <v>1233</v>
      </c>
      <c r="C164">
        <v>844994</v>
      </c>
      <c r="D164" s="56">
        <v>41640</v>
      </c>
      <c r="E164">
        <v>1.2E-4</v>
      </c>
    </row>
    <row r="165" spans="1:5" x14ac:dyDescent="0.25">
      <c r="A165">
        <v>164</v>
      </c>
      <c r="B165" t="s">
        <v>1237</v>
      </c>
      <c r="C165">
        <v>763952</v>
      </c>
      <c r="D165" s="56">
        <v>41821</v>
      </c>
      <c r="E165">
        <v>1.1E-4</v>
      </c>
    </row>
    <row r="166" spans="1:5" x14ac:dyDescent="0.25">
      <c r="A166">
        <v>165</v>
      </c>
      <c r="B166" t="s">
        <v>1241</v>
      </c>
      <c r="C166">
        <v>757940</v>
      </c>
      <c r="D166" s="56">
        <v>42069</v>
      </c>
      <c r="E166">
        <v>1.05E-4</v>
      </c>
    </row>
    <row r="167" spans="1:5" x14ac:dyDescent="0.25">
      <c r="A167">
        <v>166</v>
      </c>
      <c r="B167" t="s">
        <v>1245</v>
      </c>
      <c r="C167">
        <v>746900</v>
      </c>
      <c r="D167" s="56">
        <v>41456</v>
      </c>
      <c r="E167">
        <v>1E-4</v>
      </c>
    </row>
    <row r="168" spans="1:5" x14ac:dyDescent="0.25">
      <c r="A168">
        <v>167</v>
      </c>
      <c r="B168" t="s">
        <v>1249</v>
      </c>
      <c r="C168">
        <v>631000</v>
      </c>
      <c r="D168" s="56">
        <v>41912</v>
      </c>
      <c r="E168">
        <v>8.7000000000000001E-5</v>
      </c>
    </row>
    <row r="169" spans="1:5" x14ac:dyDescent="0.25">
      <c r="A169">
        <v>168</v>
      </c>
      <c r="B169" t="s">
        <v>1253</v>
      </c>
      <c r="C169">
        <v>620029</v>
      </c>
      <c r="D169" s="56">
        <v>40634</v>
      </c>
      <c r="E169">
        <v>8.6000000000000003E-5</v>
      </c>
    </row>
    <row r="170" spans="1:5" x14ac:dyDescent="0.25">
      <c r="A170">
        <v>169</v>
      </c>
      <c r="B170" t="s">
        <v>1258</v>
      </c>
      <c r="C170">
        <v>604000</v>
      </c>
      <c r="D170" s="56">
        <v>42186</v>
      </c>
      <c r="E170">
        <v>8.3999999999999995E-5</v>
      </c>
    </row>
    <row r="171" spans="1:5" x14ac:dyDescent="0.25">
      <c r="A171">
        <v>170</v>
      </c>
      <c r="B171" t="s">
        <v>1262</v>
      </c>
      <c r="C171">
        <v>581344</v>
      </c>
      <c r="D171" s="56">
        <v>41456</v>
      </c>
      <c r="E171">
        <v>8.0000000000000007E-5</v>
      </c>
    </row>
    <row r="172" spans="1:5" x14ac:dyDescent="0.25">
      <c r="A172">
        <v>171</v>
      </c>
      <c r="B172" t="s">
        <v>1266</v>
      </c>
      <c r="C172">
        <v>549700</v>
      </c>
      <c r="D172" s="56">
        <v>41639</v>
      </c>
      <c r="E172">
        <v>7.3999999999999996E-5</v>
      </c>
    </row>
    <row r="173" spans="1:5" x14ac:dyDescent="0.25">
      <c r="A173">
        <v>172</v>
      </c>
      <c r="B173" t="s">
        <v>1270</v>
      </c>
      <c r="C173">
        <v>534189</v>
      </c>
      <c r="D173" s="56">
        <v>41134</v>
      </c>
      <c r="E173">
        <v>7.3999999999999996E-5</v>
      </c>
    </row>
    <row r="174" spans="1:5" x14ac:dyDescent="0.25">
      <c r="A174">
        <v>173</v>
      </c>
      <c r="B174" t="s">
        <v>1274</v>
      </c>
      <c r="C174">
        <v>518467</v>
      </c>
      <c r="D174" s="56">
        <v>41821</v>
      </c>
      <c r="E174">
        <v>7.2000000000000002E-5</v>
      </c>
    </row>
    <row r="175" spans="1:5" x14ac:dyDescent="0.25">
      <c r="A175">
        <v>174</v>
      </c>
      <c r="B175" t="s">
        <v>1278</v>
      </c>
      <c r="C175">
        <v>505153</v>
      </c>
      <c r="D175" s="56">
        <v>41640</v>
      </c>
      <c r="E175">
        <v>6.9999999999999994E-5</v>
      </c>
    </row>
    <row r="176" spans="1:5" x14ac:dyDescent="0.25">
      <c r="A176">
        <v>175</v>
      </c>
      <c r="B176" t="s">
        <v>1282</v>
      </c>
      <c r="C176">
        <v>425384</v>
      </c>
      <c r="D176" s="56">
        <v>41639</v>
      </c>
      <c r="E176">
        <v>5.8999999999999998E-5</v>
      </c>
    </row>
    <row r="177" spans="1:5" x14ac:dyDescent="0.25">
      <c r="A177">
        <v>176</v>
      </c>
      <c r="B177" t="s">
        <v>1286</v>
      </c>
      <c r="C177">
        <v>405739</v>
      </c>
      <c r="D177" s="56">
        <v>41275</v>
      </c>
      <c r="E177">
        <v>5.5999999999999999E-5</v>
      </c>
    </row>
    <row r="178" spans="1:5" x14ac:dyDescent="0.25">
      <c r="A178">
        <v>177</v>
      </c>
      <c r="B178" t="s">
        <v>1291</v>
      </c>
      <c r="C178">
        <v>393372</v>
      </c>
      <c r="D178" s="56">
        <v>40714</v>
      </c>
      <c r="E178">
        <v>5.3999999999999998E-5</v>
      </c>
    </row>
    <row r="179" spans="1:5" x14ac:dyDescent="0.25">
      <c r="A179">
        <v>178</v>
      </c>
      <c r="B179" t="s">
        <v>1297</v>
      </c>
      <c r="C179">
        <v>386486</v>
      </c>
      <c r="D179" s="56">
        <v>41275</v>
      </c>
      <c r="E179">
        <v>5.3000000000000001E-5</v>
      </c>
    </row>
    <row r="180" spans="1:5" x14ac:dyDescent="0.25">
      <c r="A180">
        <v>179</v>
      </c>
      <c r="B180" t="s">
        <v>1301</v>
      </c>
      <c r="C180">
        <v>368390</v>
      </c>
      <c r="D180" s="56">
        <v>41456</v>
      </c>
      <c r="E180">
        <v>5.1E-5</v>
      </c>
    </row>
    <row r="181" spans="1:5" x14ac:dyDescent="0.25">
      <c r="A181">
        <v>180</v>
      </c>
      <c r="B181" t="s">
        <v>1305</v>
      </c>
      <c r="C181">
        <v>349728</v>
      </c>
      <c r="D181" s="56">
        <v>41456</v>
      </c>
      <c r="E181">
        <v>4.8000000000000001E-5</v>
      </c>
    </row>
    <row r="182" spans="1:5" x14ac:dyDescent="0.25">
      <c r="A182">
        <v>181</v>
      </c>
      <c r="B182" t="s">
        <v>1309</v>
      </c>
      <c r="C182">
        <v>341256</v>
      </c>
      <c r="D182" s="56">
        <v>41902</v>
      </c>
      <c r="E182">
        <v>4.6999999999999997E-5</v>
      </c>
    </row>
    <row r="183" spans="1:5" x14ac:dyDescent="0.25">
      <c r="A183">
        <v>182</v>
      </c>
      <c r="B183" t="s">
        <v>1314</v>
      </c>
      <c r="C183">
        <v>329040</v>
      </c>
      <c r="D183" s="56">
        <v>42004</v>
      </c>
      <c r="E183">
        <v>4.6E-5</v>
      </c>
    </row>
    <row r="184" spans="1:5" x14ac:dyDescent="0.25">
      <c r="A184">
        <v>183</v>
      </c>
      <c r="B184" t="s">
        <v>1318</v>
      </c>
      <c r="C184">
        <v>294906</v>
      </c>
      <c r="D184" s="56">
        <v>38837</v>
      </c>
      <c r="E184">
        <v>4.0000000000000003E-5</v>
      </c>
    </row>
    <row r="185" spans="1:5" x14ac:dyDescent="0.25">
      <c r="A185">
        <v>184</v>
      </c>
      <c r="B185" t="s">
        <v>1324</v>
      </c>
      <c r="C185">
        <v>285000</v>
      </c>
      <c r="D185" s="56">
        <v>41456</v>
      </c>
      <c r="E185">
        <v>3.8999999999999999E-5</v>
      </c>
    </row>
    <row r="186" spans="1:5" x14ac:dyDescent="0.25">
      <c r="A186">
        <v>185</v>
      </c>
      <c r="B186" t="s">
        <v>1328</v>
      </c>
      <c r="C186">
        <v>268767</v>
      </c>
      <c r="D186" s="56">
        <v>41877</v>
      </c>
      <c r="E186">
        <v>3.6999999999999998E-5</v>
      </c>
    </row>
    <row r="187" spans="1:5" x14ac:dyDescent="0.25">
      <c r="A187">
        <v>186</v>
      </c>
      <c r="B187" t="s">
        <v>1333</v>
      </c>
      <c r="C187">
        <v>268270</v>
      </c>
      <c r="D187" s="56">
        <v>41143</v>
      </c>
      <c r="E187">
        <v>3.6999999999999998E-5</v>
      </c>
    </row>
    <row r="188" spans="1:5" x14ac:dyDescent="0.25">
      <c r="A188">
        <v>187</v>
      </c>
      <c r="B188" t="s">
        <v>1337</v>
      </c>
      <c r="C188">
        <v>264652</v>
      </c>
      <c r="D188" s="56">
        <v>41456</v>
      </c>
      <c r="E188">
        <v>3.6999999999999998E-5</v>
      </c>
    </row>
    <row r="189" spans="1:5" x14ac:dyDescent="0.25">
      <c r="A189">
        <v>188</v>
      </c>
      <c r="B189" t="s">
        <v>1340</v>
      </c>
      <c r="C189">
        <v>240705</v>
      </c>
      <c r="D189" s="56">
        <v>40544</v>
      </c>
      <c r="E189">
        <v>3.3000000000000003E-5</v>
      </c>
    </row>
    <row r="190" spans="1:5" x14ac:dyDescent="0.25">
      <c r="A190">
        <v>189</v>
      </c>
      <c r="B190" t="s">
        <v>1345</v>
      </c>
      <c r="C190">
        <v>239648</v>
      </c>
      <c r="D190" s="56">
        <v>40909</v>
      </c>
      <c r="E190">
        <v>3.3000000000000003E-5</v>
      </c>
    </row>
    <row r="191" spans="1:5" x14ac:dyDescent="0.25">
      <c r="A191">
        <v>190</v>
      </c>
      <c r="B191" t="s">
        <v>1349</v>
      </c>
      <c r="C191">
        <v>212645</v>
      </c>
      <c r="D191" s="56">
        <v>41142</v>
      </c>
      <c r="E191">
        <v>2.9E-5</v>
      </c>
    </row>
    <row r="192" spans="1:5" x14ac:dyDescent="0.25">
      <c r="A192">
        <v>191</v>
      </c>
      <c r="B192" t="s">
        <v>1355</v>
      </c>
      <c r="C192">
        <v>187820</v>
      </c>
      <c r="D192" s="56">
        <v>40854</v>
      </c>
      <c r="E192">
        <v>2.5999999999999998E-5</v>
      </c>
    </row>
    <row r="193" spans="1:5" x14ac:dyDescent="0.25">
      <c r="A193">
        <v>192</v>
      </c>
      <c r="B193" t="s">
        <v>1360</v>
      </c>
      <c r="C193">
        <v>187356</v>
      </c>
      <c r="D193" s="56">
        <v>41042</v>
      </c>
      <c r="E193">
        <v>2.5999999999999998E-5</v>
      </c>
    </row>
    <row r="194" spans="1:5" x14ac:dyDescent="0.25">
      <c r="A194">
        <v>193</v>
      </c>
      <c r="B194" t="s">
        <v>1364</v>
      </c>
      <c r="C194">
        <v>185000</v>
      </c>
      <c r="D194" s="56">
        <v>42186</v>
      </c>
      <c r="E194">
        <v>2.5999999999999998E-5</v>
      </c>
    </row>
    <row r="195" spans="1:5" x14ac:dyDescent="0.25">
      <c r="A195">
        <v>194</v>
      </c>
      <c r="B195" t="s">
        <v>1367</v>
      </c>
      <c r="C195">
        <v>159358</v>
      </c>
      <c r="D195" s="56">
        <v>40269</v>
      </c>
      <c r="E195">
        <v>2.1999999999999999E-5</v>
      </c>
    </row>
    <row r="196" spans="1:5" x14ac:dyDescent="0.25">
      <c r="A196">
        <v>195</v>
      </c>
      <c r="B196" t="s">
        <v>1373</v>
      </c>
      <c r="C196">
        <v>154843</v>
      </c>
      <c r="D196" s="56">
        <v>41640</v>
      </c>
      <c r="E196">
        <v>2.0999999999999999E-5</v>
      </c>
    </row>
    <row r="197" spans="1:5" x14ac:dyDescent="0.25">
      <c r="A197">
        <v>196</v>
      </c>
      <c r="B197" t="s">
        <v>1377</v>
      </c>
      <c r="C197">
        <v>109000</v>
      </c>
      <c r="D197" s="56">
        <v>42186</v>
      </c>
      <c r="E197">
        <v>1.5E-5</v>
      </c>
    </row>
    <row r="198" spans="1:5" x14ac:dyDescent="0.25">
      <c r="A198">
        <v>197</v>
      </c>
      <c r="B198" t="s">
        <v>1381</v>
      </c>
      <c r="C198">
        <v>107394</v>
      </c>
      <c r="D198" s="56">
        <v>41943</v>
      </c>
      <c r="E198">
        <v>1.5E-5</v>
      </c>
    </row>
    <row r="199" spans="1:5" x14ac:dyDescent="0.25">
      <c r="A199">
        <v>198</v>
      </c>
      <c r="B199" t="s">
        <v>1385</v>
      </c>
      <c r="C199">
        <v>106461</v>
      </c>
      <c r="D199" s="56">
        <v>41456</v>
      </c>
      <c r="E199">
        <v>1.5E-5</v>
      </c>
    </row>
    <row r="200" spans="1:5" x14ac:dyDescent="0.25">
      <c r="A200">
        <v>199</v>
      </c>
      <c r="B200" t="s">
        <v>1388</v>
      </c>
      <c r="C200">
        <v>106405</v>
      </c>
      <c r="D200" s="56">
        <v>40269</v>
      </c>
      <c r="E200">
        <v>1.5E-5</v>
      </c>
    </row>
    <row r="201" spans="1:5" x14ac:dyDescent="0.25">
      <c r="A201">
        <v>200</v>
      </c>
      <c r="B201" t="s">
        <v>1391</v>
      </c>
      <c r="C201">
        <v>103328</v>
      </c>
      <c r="D201" s="56">
        <v>40675</v>
      </c>
      <c r="E201">
        <v>1.4E-5</v>
      </c>
    </row>
    <row r="202" spans="1:5" x14ac:dyDescent="0.25">
      <c r="A202">
        <v>201</v>
      </c>
      <c r="B202" t="s">
        <v>1396</v>
      </c>
      <c r="C202">
        <v>103252</v>
      </c>
      <c r="D202" s="56">
        <v>40877</v>
      </c>
      <c r="E202">
        <v>1.4E-5</v>
      </c>
    </row>
    <row r="203" spans="1:5" x14ac:dyDescent="0.25">
      <c r="A203">
        <v>202</v>
      </c>
      <c r="B203" t="s">
        <v>1400</v>
      </c>
      <c r="C203">
        <v>101351</v>
      </c>
      <c r="D203" s="56">
        <v>41456</v>
      </c>
      <c r="E203">
        <v>1.4E-5</v>
      </c>
    </row>
    <row r="204" spans="1:5" x14ac:dyDescent="0.25">
      <c r="A204">
        <v>203</v>
      </c>
      <c r="B204" t="s">
        <v>1403</v>
      </c>
      <c r="C204">
        <v>99000</v>
      </c>
      <c r="D204" s="56">
        <v>41274</v>
      </c>
      <c r="E204">
        <v>1.4E-5</v>
      </c>
    </row>
    <row r="205" spans="1:5" x14ac:dyDescent="0.25">
      <c r="A205">
        <v>204</v>
      </c>
      <c r="B205" t="s">
        <v>1407</v>
      </c>
      <c r="C205">
        <v>89949</v>
      </c>
      <c r="D205" s="56">
        <v>41456</v>
      </c>
      <c r="E205">
        <v>1.2E-5</v>
      </c>
    </row>
    <row r="206" spans="1:5" x14ac:dyDescent="0.25">
      <c r="A206">
        <v>205</v>
      </c>
      <c r="B206" t="s">
        <v>1411</v>
      </c>
      <c r="C206">
        <v>86295</v>
      </c>
      <c r="D206" s="56">
        <v>40690</v>
      </c>
      <c r="E206">
        <v>1.2E-5</v>
      </c>
    </row>
    <row r="207" spans="1:5" x14ac:dyDescent="0.25">
      <c r="A207">
        <v>206</v>
      </c>
      <c r="B207" t="s">
        <v>1415</v>
      </c>
      <c r="C207">
        <v>84497</v>
      </c>
      <c r="D207" s="56">
        <v>40629</v>
      </c>
      <c r="E207">
        <v>1.2E-5</v>
      </c>
    </row>
    <row r="208" spans="1:5" x14ac:dyDescent="0.25">
      <c r="A208">
        <v>207</v>
      </c>
      <c r="B208" t="s">
        <v>1419</v>
      </c>
      <c r="C208">
        <v>76949</v>
      </c>
      <c r="D208" s="56">
        <v>41821</v>
      </c>
      <c r="E208">
        <v>1.1E-5</v>
      </c>
    </row>
    <row r="209" spans="1:5" x14ac:dyDescent="0.25">
      <c r="A209">
        <v>208</v>
      </c>
      <c r="B209" t="s">
        <v>1423</v>
      </c>
      <c r="C209">
        <v>71293</v>
      </c>
      <c r="D209" s="56">
        <v>40677</v>
      </c>
      <c r="E209">
        <v>9.9000000000000001E-6</v>
      </c>
    </row>
    <row r="210" spans="1:5" x14ac:dyDescent="0.25">
      <c r="A210">
        <v>209</v>
      </c>
      <c r="B210" t="s">
        <v>1428</v>
      </c>
      <c r="C210">
        <v>64237</v>
      </c>
      <c r="D210" s="56">
        <v>40318</v>
      </c>
      <c r="E210">
        <v>8.8999999999999995E-6</v>
      </c>
    </row>
    <row r="211" spans="1:5" x14ac:dyDescent="0.25">
      <c r="A211">
        <v>210</v>
      </c>
      <c r="B211" t="s">
        <v>1433</v>
      </c>
      <c r="C211">
        <v>63085</v>
      </c>
      <c r="D211" s="56">
        <v>40999</v>
      </c>
      <c r="E211">
        <v>8.6999999999999997E-6</v>
      </c>
    </row>
    <row r="212" spans="1:5" x14ac:dyDescent="0.25">
      <c r="A212">
        <v>211</v>
      </c>
      <c r="B212" t="s">
        <v>1438</v>
      </c>
      <c r="C212">
        <v>56086</v>
      </c>
      <c r="D212" s="56">
        <v>41456</v>
      </c>
      <c r="E212">
        <v>7.7999999999999999E-6</v>
      </c>
    </row>
    <row r="213" spans="1:5" x14ac:dyDescent="0.25">
      <c r="A213">
        <v>212</v>
      </c>
      <c r="B213" t="s">
        <v>1442</v>
      </c>
      <c r="C213">
        <v>55984</v>
      </c>
      <c r="D213" s="56">
        <v>42005</v>
      </c>
      <c r="E213">
        <v>7.7000000000000008E-6</v>
      </c>
    </row>
    <row r="214" spans="1:5" x14ac:dyDescent="0.25">
      <c r="A214">
        <v>213</v>
      </c>
      <c r="B214" t="s">
        <v>1446</v>
      </c>
      <c r="C214">
        <v>55691</v>
      </c>
      <c r="D214" s="56">
        <v>41275</v>
      </c>
      <c r="E214">
        <v>7.7000000000000008E-6</v>
      </c>
    </row>
    <row r="215" spans="1:5" x14ac:dyDescent="0.25">
      <c r="A215">
        <v>214</v>
      </c>
      <c r="B215" t="s">
        <v>1449</v>
      </c>
      <c r="C215">
        <v>55519</v>
      </c>
      <c r="D215" s="56">
        <v>40269</v>
      </c>
      <c r="E215">
        <v>7.7000000000000008E-6</v>
      </c>
    </row>
    <row r="216" spans="1:5" x14ac:dyDescent="0.25">
      <c r="A216">
        <v>215</v>
      </c>
      <c r="B216" t="s">
        <v>1452</v>
      </c>
      <c r="C216">
        <v>55000</v>
      </c>
      <c r="D216" s="56">
        <v>42186</v>
      </c>
      <c r="E216">
        <v>7.6000000000000001E-6</v>
      </c>
    </row>
    <row r="217" spans="1:5" x14ac:dyDescent="0.25">
      <c r="A217">
        <v>216</v>
      </c>
      <c r="B217" t="s">
        <v>1456</v>
      </c>
      <c r="C217">
        <v>53883</v>
      </c>
      <c r="D217" s="56">
        <v>40269</v>
      </c>
      <c r="E217">
        <v>7.5000000000000002E-6</v>
      </c>
    </row>
    <row r="218" spans="1:5" x14ac:dyDescent="0.25">
      <c r="A218">
        <v>217</v>
      </c>
      <c r="B218" t="s">
        <v>1460</v>
      </c>
      <c r="C218">
        <v>51547</v>
      </c>
      <c r="D218" s="56">
        <v>41275</v>
      </c>
      <c r="E218">
        <v>7.0999999999999998E-6</v>
      </c>
    </row>
    <row r="219" spans="1:5" x14ac:dyDescent="0.25">
      <c r="A219">
        <v>218</v>
      </c>
      <c r="B219" t="s">
        <v>1466</v>
      </c>
      <c r="C219">
        <v>48679</v>
      </c>
      <c r="D219" s="56">
        <v>41974</v>
      </c>
      <c r="E219">
        <v>6.7000000000000002E-6</v>
      </c>
    </row>
    <row r="220" spans="1:5" x14ac:dyDescent="0.25">
      <c r="A220">
        <v>219</v>
      </c>
      <c r="B220" t="s">
        <v>1471</v>
      </c>
      <c r="C220">
        <v>37429</v>
      </c>
      <c r="D220" s="56">
        <v>40179</v>
      </c>
      <c r="E220">
        <v>5.2000000000000002E-6</v>
      </c>
    </row>
    <row r="221" spans="1:5" x14ac:dyDescent="0.25">
      <c r="A221">
        <v>220</v>
      </c>
      <c r="B221" t="s">
        <v>1476</v>
      </c>
      <c r="C221">
        <v>37132</v>
      </c>
      <c r="D221" s="56">
        <v>41639</v>
      </c>
      <c r="E221">
        <v>5.1000000000000003E-6</v>
      </c>
    </row>
    <row r="222" spans="1:5" x14ac:dyDescent="0.25">
      <c r="A222">
        <v>221</v>
      </c>
      <c r="B222" t="s">
        <v>1481</v>
      </c>
      <c r="C222">
        <v>36950</v>
      </c>
      <c r="D222" s="56">
        <v>41639</v>
      </c>
      <c r="E222">
        <v>5.1000000000000003E-6</v>
      </c>
    </row>
    <row r="223" spans="1:5" x14ac:dyDescent="0.25">
      <c r="A223">
        <v>222</v>
      </c>
      <c r="B223" t="s">
        <v>1484</v>
      </c>
      <c r="C223">
        <v>35742</v>
      </c>
      <c r="D223" s="56">
        <v>40909</v>
      </c>
      <c r="E223">
        <v>4.8999999999999997E-6</v>
      </c>
    </row>
    <row r="224" spans="1:5" x14ac:dyDescent="0.25">
      <c r="A224">
        <v>223</v>
      </c>
      <c r="B224" t="s">
        <v>1488</v>
      </c>
      <c r="C224">
        <v>32789</v>
      </c>
      <c r="D224" s="56">
        <v>42004</v>
      </c>
      <c r="E224">
        <v>4.5000000000000001E-6</v>
      </c>
    </row>
    <row r="225" spans="1:5" x14ac:dyDescent="0.25">
      <c r="A225">
        <v>224</v>
      </c>
      <c r="B225" t="s">
        <v>1492</v>
      </c>
      <c r="C225">
        <v>31458</v>
      </c>
      <c r="D225" s="56">
        <v>40933</v>
      </c>
      <c r="E225">
        <v>4.4000000000000002E-6</v>
      </c>
    </row>
    <row r="226" spans="1:5" x14ac:dyDescent="0.25">
      <c r="A226">
        <v>225</v>
      </c>
      <c r="B226" t="s">
        <v>1497</v>
      </c>
      <c r="C226">
        <v>30001</v>
      </c>
      <c r="D226" s="56">
        <v>41274</v>
      </c>
      <c r="E226">
        <v>4.0999999999999997E-6</v>
      </c>
    </row>
    <row r="227" spans="1:5" x14ac:dyDescent="0.25">
      <c r="A227">
        <v>226</v>
      </c>
      <c r="B227" t="s">
        <v>1501</v>
      </c>
      <c r="C227">
        <v>28875</v>
      </c>
      <c r="D227" s="56">
        <v>41912</v>
      </c>
      <c r="E227">
        <v>3.9999999999999998E-6</v>
      </c>
    </row>
    <row r="228" spans="1:5" x14ac:dyDescent="0.25">
      <c r="A228">
        <v>227</v>
      </c>
      <c r="B228" t="s">
        <v>1505</v>
      </c>
      <c r="C228">
        <v>28054</v>
      </c>
      <c r="D228" s="56">
        <v>40371</v>
      </c>
      <c r="E228">
        <v>3.8999999999999999E-6</v>
      </c>
    </row>
    <row r="229" spans="1:5" x14ac:dyDescent="0.25">
      <c r="A229">
        <v>228</v>
      </c>
      <c r="B229" t="s">
        <v>1511</v>
      </c>
      <c r="C229">
        <v>23296</v>
      </c>
      <c r="D229" s="56">
        <v>41275</v>
      </c>
      <c r="E229">
        <v>3.1999999999999999E-6</v>
      </c>
    </row>
    <row r="230" spans="1:5" x14ac:dyDescent="0.25">
      <c r="A230">
        <v>229</v>
      </c>
      <c r="B230" t="s">
        <v>1515</v>
      </c>
      <c r="C230">
        <v>20901</v>
      </c>
      <c r="D230" s="56">
        <v>41456</v>
      </c>
      <c r="E230">
        <v>2.9000000000000002E-6</v>
      </c>
    </row>
    <row r="231" spans="1:5" x14ac:dyDescent="0.25">
      <c r="A231">
        <v>230</v>
      </c>
      <c r="B231" t="s">
        <v>1519</v>
      </c>
      <c r="C231">
        <v>14974</v>
      </c>
      <c r="D231" s="56">
        <v>40878</v>
      </c>
      <c r="E231">
        <v>2.0999999999999998E-6</v>
      </c>
    </row>
    <row r="232" spans="1:5" x14ac:dyDescent="0.25">
      <c r="A232">
        <v>231</v>
      </c>
      <c r="B232" t="s">
        <v>1524</v>
      </c>
      <c r="C232">
        <v>13452</v>
      </c>
      <c r="D232" s="56">
        <v>40674</v>
      </c>
      <c r="E232">
        <v>1.9E-6</v>
      </c>
    </row>
    <row r="233" spans="1:5" x14ac:dyDescent="0.25">
      <c r="A233">
        <v>232</v>
      </c>
      <c r="B233" t="s">
        <v>1529</v>
      </c>
      <c r="C233">
        <v>13135</v>
      </c>
      <c r="D233" s="56">
        <v>41456</v>
      </c>
      <c r="E233">
        <v>1.7999999999999999E-6</v>
      </c>
    </row>
    <row r="234" spans="1:5" x14ac:dyDescent="0.25">
      <c r="A234">
        <v>233</v>
      </c>
      <c r="B234" t="s">
        <v>1533</v>
      </c>
      <c r="C234">
        <v>11323</v>
      </c>
      <c r="D234" s="56">
        <v>41456</v>
      </c>
      <c r="E234">
        <v>1.5999999999999999E-6</v>
      </c>
    </row>
    <row r="235" spans="1:5" x14ac:dyDescent="0.25">
      <c r="A235">
        <v>234</v>
      </c>
      <c r="B235" t="s">
        <v>1537</v>
      </c>
      <c r="C235">
        <v>10084</v>
      </c>
      <c r="D235" s="56">
        <v>40846</v>
      </c>
      <c r="E235">
        <v>1.3999999999999999E-6</v>
      </c>
    </row>
    <row r="236" spans="1:5" x14ac:dyDescent="0.25">
      <c r="A236">
        <v>235</v>
      </c>
      <c r="B236" t="s">
        <v>1542</v>
      </c>
      <c r="C236">
        <v>9131</v>
      </c>
      <c r="D236" s="56">
        <v>40909</v>
      </c>
      <c r="E236">
        <v>1.3E-6</v>
      </c>
    </row>
    <row r="237" spans="1:5" x14ac:dyDescent="0.25">
      <c r="A237">
        <v>236</v>
      </c>
      <c r="B237" t="s">
        <v>1546</v>
      </c>
      <c r="C237">
        <v>6069</v>
      </c>
      <c r="D237" s="56">
        <v>40909</v>
      </c>
      <c r="E237">
        <v>8.4E-7</v>
      </c>
    </row>
    <row r="238" spans="1:5" x14ac:dyDescent="0.25">
      <c r="A238">
        <v>237</v>
      </c>
      <c r="B238" t="s">
        <v>1550</v>
      </c>
      <c r="C238">
        <v>4922</v>
      </c>
      <c r="D238" s="56">
        <v>40675</v>
      </c>
      <c r="E238">
        <v>6.7999999999999995E-7</v>
      </c>
    </row>
    <row r="239" spans="1:5" x14ac:dyDescent="0.25">
      <c r="A239">
        <v>238</v>
      </c>
      <c r="B239" t="s">
        <v>1554</v>
      </c>
      <c r="C239">
        <v>4000</v>
      </c>
      <c r="D239" s="56">
        <v>42186</v>
      </c>
      <c r="E239">
        <v>5.5000000000000003E-7</v>
      </c>
    </row>
    <row r="240" spans="1:5" x14ac:dyDescent="0.25">
      <c r="A240">
        <v>239</v>
      </c>
      <c r="B240" t="s">
        <v>1558</v>
      </c>
      <c r="C240">
        <v>3000</v>
      </c>
      <c r="D240" s="56">
        <v>42186</v>
      </c>
      <c r="E240">
        <v>4.0999999999999999E-7</v>
      </c>
    </row>
    <row r="241" spans="1:5" x14ac:dyDescent="0.25">
      <c r="A241">
        <v>240</v>
      </c>
      <c r="B241" t="s">
        <v>1562</v>
      </c>
      <c r="C241">
        <v>2562</v>
      </c>
      <c r="D241" s="56">
        <v>41821</v>
      </c>
      <c r="E241">
        <v>3.7E-7</v>
      </c>
    </row>
    <row r="242" spans="1:5" x14ac:dyDescent="0.25">
      <c r="A242">
        <v>241</v>
      </c>
      <c r="B242" t="s">
        <v>1566</v>
      </c>
      <c r="C242">
        <v>2302</v>
      </c>
      <c r="D242" s="56">
        <v>40764</v>
      </c>
      <c r="E242">
        <v>3.2000000000000001E-7</v>
      </c>
    </row>
    <row r="243" spans="1:5" x14ac:dyDescent="0.25">
      <c r="A243">
        <v>242</v>
      </c>
      <c r="B243" t="s">
        <v>1571</v>
      </c>
      <c r="C243">
        <v>2072</v>
      </c>
      <c r="D243" s="56">
        <v>40764</v>
      </c>
      <c r="E243">
        <v>2.8999999999999998E-7</v>
      </c>
    </row>
    <row r="244" spans="1:5" x14ac:dyDescent="0.25">
      <c r="A244">
        <v>243</v>
      </c>
      <c r="B244" t="s">
        <v>1575</v>
      </c>
      <c r="C244">
        <v>1613</v>
      </c>
      <c r="D244" s="56">
        <v>40796</v>
      </c>
      <c r="E244">
        <v>2.2000000000000001E-7</v>
      </c>
    </row>
    <row r="245" spans="1:5" x14ac:dyDescent="0.25">
      <c r="A245">
        <v>244</v>
      </c>
      <c r="B245" t="s">
        <v>1580</v>
      </c>
      <c r="C245">
        <v>1411</v>
      </c>
      <c r="D245" s="56">
        <v>40834</v>
      </c>
      <c r="E245">
        <v>1.9999999999999999E-7</v>
      </c>
    </row>
    <row r="246" spans="1:5" x14ac:dyDescent="0.25">
      <c r="A246">
        <v>245</v>
      </c>
      <c r="B246" t="s">
        <v>1585</v>
      </c>
      <c r="C246">
        <v>839</v>
      </c>
      <c r="D246" s="56">
        <v>41091</v>
      </c>
      <c r="E246">
        <v>1.1999999999999999E-7</v>
      </c>
    </row>
    <row r="247" spans="1:5" x14ac:dyDescent="0.25">
      <c r="A247">
        <v>246</v>
      </c>
      <c r="B247" t="s">
        <v>1589</v>
      </c>
      <c r="C247">
        <v>550</v>
      </c>
      <c r="D247" s="56">
        <v>40764</v>
      </c>
      <c r="E247">
        <v>7.6000000000000006E-8</v>
      </c>
    </row>
    <row r="248" spans="1:5" x14ac:dyDescent="0.25">
      <c r="A248">
        <v>247</v>
      </c>
      <c r="B248" t="s">
        <v>1593</v>
      </c>
      <c r="C248">
        <v>56</v>
      </c>
      <c r="D248" s="56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B3F98-78A4-4F4B-905D-6CFF3B615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question8</vt:lpstr>
      <vt:lpstr>questio 9</vt:lpstr>
      <vt:lpstr>question 10&amp;11</vt:lpstr>
      <vt:lpstr>question 12</vt:lpstr>
      <vt:lpstr>question 13</vt:lpstr>
      <vt:lpstr>question14</vt:lpstr>
      <vt:lpstr>question 15</vt:lpstr>
      <vt:lpstr>QUESTION 16</vt:lpstr>
      <vt:lpstr>QUESTION 17</vt:lpstr>
      <vt:lpstr>QUESTION 18</vt:lpstr>
      <vt:lpstr>QUESTION 19 &amp; 20</vt:lpstr>
      <vt:lpstr>QUESTION 21</vt:lpstr>
      <vt:lpstr>QUESTION 22</vt:lpstr>
      <vt:lpstr>question 23</vt:lpstr>
      <vt:lpstr>question 24</vt:lpstr>
      <vt:lpstr>question 25</vt:lpstr>
      <vt:lpstr>QUESTION 26</vt:lpstr>
      <vt:lpstr>QUESTION 27</vt:lpstr>
      <vt:lpstr>ANSWER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suthar</dc:creator>
  <cp:lastModifiedBy>tanmay suthar</cp:lastModifiedBy>
  <dcterms:created xsi:type="dcterms:W3CDTF">2025-02-07T07:50:01Z</dcterms:created>
  <dcterms:modified xsi:type="dcterms:W3CDTF">2025-02-20T10:55:01Z</dcterms:modified>
</cp:coreProperties>
</file>