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240" yWindow="75" windowWidth="13275" windowHeight="10230"/>
  </bookViews>
  <sheets>
    <sheet name="项目进度甘特图" sheetId="8" r:id="rId1"/>
  </sheets>
  <definedNames>
    <definedName name="_xlnm.Print_Area" localSheetId="0">项目进度甘特图!$A$2:$AD$37</definedName>
  </definedNames>
  <calcPr calcId="125725"/>
</workbook>
</file>

<file path=xl/calcChain.xml><?xml version="1.0" encoding="utf-8"?>
<calcChain xmlns="http://schemas.openxmlformats.org/spreadsheetml/2006/main">
  <c r="H31" i="8"/>
  <c r="I31" s="1"/>
  <c r="C31"/>
  <c r="D31" s="1"/>
  <c r="G31" s="1"/>
  <c r="H30"/>
  <c r="I30" s="1"/>
  <c r="G30"/>
  <c r="D30"/>
  <c r="C30"/>
  <c r="H21"/>
  <c r="I21" s="1"/>
  <c r="F26" l="1"/>
  <c r="H29"/>
  <c r="I29" s="1"/>
  <c r="H28"/>
  <c r="I28" s="1"/>
  <c r="H27"/>
  <c r="I27" s="1"/>
  <c r="D15"/>
  <c r="G15" s="1"/>
  <c r="H15"/>
  <c r="I15" s="1"/>
  <c r="C13"/>
  <c r="D13" s="1"/>
  <c r="C17"/>
  <c r="D17" s="1"/>
  <c r="G17" s="1"/>
  <c r="F22"/>
  <c r="F16"/>
  <c r="F12"/>
  <c r="H13"/>
  <c r="I13" s="1"/>
  <c r="H14"/>
  <c r="I14" s="1"/>
  <c r="H17"/>
  <c r="I17" s="1"/>
  <c r="H18"/>
  <c r="I18" s="1"/>
  <c r="H19"/>
  <c r="I19" s="1"/>
  <c r="H20"/>
  <c r="I20" s="1"/>
  <c r="H23"/>
  <c r="I23" s="1"/>
  <c r="H24"/>
  <c r="I24" s="1"/>
  <c r="H25"/>
  <c r="I25" s="1"/>
  <c r="C18" l="1"/>
  <c r="D18" s="1"/>
  <c r="G18" s="1"/>
  <c r="C19" l="1"/>
  <c r="D19" s="1"/>
  <c r="C14"/>
  <c r="G13"/>
  <c r="G19" l="1"/>
  <c r="C20"/>
  <c r="D14"/>
  <c r="E12" s="1"/>
  <c r="D20" l="1"/>
  <c r="C21"/>
  <c r="G20"/>
  <c r="E16"/>
  <c r="D12"/>
  <c r="G12" s="1"/>
  <c r="G14"/>
  <c r="D21" l="1"/>
  <c r="C22" s="1"/>
  <c r="C23" s="1"/>
  <c r="D23" s="1"/>
  <c r="G21"/>
  <c r="D16"/>
  <c r="G16" s="1"/>
  <c r="H16"/>
  <c r="I16" s="1"/>
  <c r="H12"/>
  <c r="I12" s="1"/>
  <c r="G23" l="1"/>
  <c r="C24"/>
  <c r="D24" s="1"/>
  <c r="G24" s="1"/>
  <c r="C25" l="1"/>
  <c r="D25" s="1"/>
  <c r="E22" s="1"/>
  <c r="G25" l="1"/>
  <c r="C26"/>
  <c r="D22"/>
  <c r="G22" s="1"/>
  <c r="C27" l="1"/>
  <c r="H22"/>
  <c r="I22" s="1"/>
  <c r="D27" l="1"/>
  <c r="G27" l="1"/>
  <c r="C28"/>
  <c r="D28" l="1"/>
  <c r="G28" l="1"/>
  <c r="C29"/>
  <c r="D29" l="1"/>
  <c r="E26" s="1"/>
  <c r="G29"/>
  <c r="K9"/>
  <c r="K10" s="1"/>
  <c r="L9" l="1"/>
  <c r="M9" s="1"/>
  <c r="N9" s="1"/>
  <c r="O9" s="1"/>
  <c r="P9" s="1"/>
  <c r="P10" s="1"/>
  <c r="H26"/>
  <c r="I26" s="1"/>
  <c r="D26"/>
  <c r="G26" s="1"/>
  <c r="Q9" l="1"/>
  <c r="R9" s="1"/>
  <c r="S9" s="1"/>
  <c r="T9" s="1"/>
  <c r="U9" s="1"/>
  <c r="U10" s="1"/>
  <c r="V9" l="1"/>
  <c r="W9" s="1"/>
  <c r="X9" s="1"/>
  <c r="Y9" s="1"/>
  <c r="Z9" s="1"/>
  <c r="Z10" s="1"/>
  <c r="AA9" l="1"/>
  <c r="AB9" s="1"/>
  <c r="AC9" s="1"/>
  <c r="AD9" s="1"/>
</calcChain>
</file>

<file path=xl/sharedStrings.xml><?xml version="1.0" encoding="utf-8"?>
<sst xmlns="http://schemas.openxmlformats.org/spreadsheetml/2006/main" count="54" uniqueCount="54">
  <si>
    <t>1.2</t>
  </si>
  <si>
    <t>1.3</t>
  </si>
  <si>
    <t>2.1</t>
  </si>
  <si>
    <t>2.2</t>
  </si>
  <si>
    <t>2.3</t>
  </si>
  <si>
    <t>2.4</t>
  </si>
  <si>
    <t>1.1</t>
  </si>
  <si>
    <t>3.1</t>
  </si>
  <si>
    <t>3.2</t>
  </si>
  <si>
    <t>3.3</t>
  </si>
  <si>
    <r>
      <rPr>
        <sz val="10"/>
        <rFont val="宋体"/>
        <family val="3"/>
        <charset val="134"/>
      </rPr>
      <t>持续时间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天数</t>
    </r>
    <r>
      <rPr>
        <sz val="10"/>
        <rFont val="Arial"/>
        <family val="2"/>
      </rPr>
      <t>)</t>
    </r>
    <phoneticPr fontId="3" type="noConversion"/>
  </si>
  <si>
    <r>
      <t xml:space="preserve">% </t>
    </r>
    <r>
      <rPr>
        <sz val="10"/>
        <rFont val="宋体"/>
        <family val="3"/>
        <charset val="134"/>
      </rPr>
      <t>完成度</t>
    </r>
    <phoneticPr fontId="3" type="noConversion"/>
  </si>
  <si>
    <r>
      <rPr>
        <sz val="10"/>
        <rFont val="宋体"/>
        <family val="3"/>
        <charset val="134"/>
      </rPr>
      <t>剩余时间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天数</t>
    </r>
    <r>
      <rPr>
        <sz val="10"/>
        <rFont val="Arial"/>
        <family val="2"/>
      </rPr>
      <t>)</t>
    </r>
    <phoneticPr fontId="3" type="noConversion"/>
  </si>
  <si>
    <t>完成时间（天数）</t>
    <phoneticPr fontId="3" type="noConversion"/>
  </si>
  <si>
    <t>任务</t>
    <phoneticPr fontId="3" type="noConversion"/>
  </si>
  <si>
    <t>开始</t>
    <phoneticPr fontId="3" type="noConversion"/>
  </si>
  <si>
    <t>需求定义</t>
    <phoneticPr fontId="3" type="noConversion"/>
  </si>
  <si>
    <t>工作流程制定</t>
    <phoneticPr fontId="3" type="noConversion"/>
  </si>
  <si>
    <t>确定需求及遗漏项</t>
    <phoneticPr fontId="3" type="noConversion"/>
  </si>
  <si>
    <t>定义接口以及数据模型</t>
    <phoneticPr fontId="3" type="noConversion"/>
  </si>
  <si>
    <t>4</t>
    <phoneticPr fontId="3" type="noConversion"/>
  </si>
  <si>
    <t>版本迭代(Ver.1)</t>
    <phoneticPr fontId="3" type="noConversion"/>
  </si>
  <si>
    <t>4.2</t>
    <phoneticPr fontId="3" type="noConversion"/>
  </si>
  <si>
    <t>4.3</t>
    <phoneticPr fontId="3" type="noConversion"/>
  </si>
  <si>
    <t>结束</t>
    <phoneticPr fontId="3" type="noConversion"/>
  </si>
  <si>
    <t>截止日期：</t>
    <phoneticPr fontId="3" type="noConversion"/>
  </si>
  <si>
    <t>工作日（天数）</t>
    <phoneticPr fontId="3" type="noConversion"/>
  </si>
  <si>
    <t>1</t>
    <phoneticPr fontId="3" type="noConversion"/>
  </si>
  <si>
    <t>2</t>
    <phoneticPr fontId="3" type="noConversion"/>
  </si>
  <si>
    <t>编码实现</t>
    <phoneticPr fontId="3" type="noConversion"/>
  </si>
  <si>
    <t>3</t>
    <phoneticPr fontId="3" type="noConversion"/>
  </si>
  <si>
    <t>集成与测试</t>
    <phoneticPr fontId="3" type="noConversion"/>
  </si>
  <si>
    <t>查询结果美化</t>
    <phoneticPr fontId="3" type="noConversion"/>
  </si>
  <si>
    <t>整体界面美化</t>
    <phoneticPr fontId="3" type="noConversion"/>
  </si>
  <si>
    <t>初始管理模块（不包括修改删除）</t>
    <phoneticPr fontId="3" type="noConversion"/>
  </si>
  <si>
    <t>Excel上传及解析</t>
    <phoneticPr fontId="3" type="noConversion"/>
  </si>
  <si>
    <t>2.5</t>
    <phoneticPr fontId="3" type="noConversion"/>
  </si>
  <si>
    <t>实现基本数据查询及结果反馈</t>
    <phoneticPr fontId="3" type="noConversion"/>
  </si>
  <si>
    <t>负载测试</t>
    <phoneticPr fontId="3" type="noConversion"/>
  </si>
  <si>
    <r>
      <t>测试缓冲时间（</t>
    </r>
    <r>
      <rPr>
        <sz val="11"/>
        <rFont val="Arial Narrow"/>
        <family val="2"/>
      </rPr>
      <t>bug</t>
    </r>
    <r>
      <rPr>
        <sz val="11"/>
        <rFont val="宋体"/>
        <family val="3"/>
        <charset val="134"/>
      </rPr>
      <t>修复）</t>
    </r>
    <phoneticPr fontId="3" type="noConversion"/>
  </si>
  <si>
    <t>完善管理模块</t>
    <phoneticPr fontId="3" type="noConversion"/>
  </si>
  <si>
    <t>重构部分模块以及性能优化</t>
    <phoneticPr fontId="3" type="noConversion"/>
  </si>
  <si>
    <t>版本迭代集成测试</t>
    <phoneticPr fontId="3" type="noConversion"/>
  </si>
  <si>
    <t>4.1</t>
    <phoneticPr fontId="3" type="noConversion"/>
  </si>
  <si>
    <t>杭州奥林教育</t>
    <phoneticPr fontId="3" type="noConversion"/>
  </si>
  <si>
    <t>项目负责人：</t>
    <phoneticPr fontId="3" type="noConversion"/>
  </si>
  <si>
    <t>项目标题：</t>
    <phoneticPr fontId="3" type="noConversion"/>
  </si>
  <si>
    <t>成绩查询系统</t>
    <phoneticPr fontId="3" type="noConversion"/>
  </si>
  <si>
    <t>江汉儒</t>
    <phoneticPr fontId="3" type="noConversion"/>
  </si>
  <si>
    <r>
      <t>模块集成测试</t>
    </r>
    <r>
      <rPr>
        <sz val="11"/>
        <rFont val="宋体"/>
        <family val="3"/>
        <charset val="134"/>
      </rPr>
      <t>(移除至</t>
    </r>
    <r>
      <rPr>
        <i/>
        <sz val="11"/>
        <rFont val="宋体"/>
        <family val="3"/>
        <charset val="134"/>
      </rPr>
      <t>迭代版本</t>
    </r>
    <r>
      <rPr>
        <sz val="11"/>
        <rFont val="宋体"/>
        <family val="3"/>
        <charset val="134"/>
      </rPr>
      <t>)</t>
    </r>
    <phoneticPr fontId="3" type="noConversion"/>
  </si>
  <si>
    <r>
      <t>负载测试</t>
    </r>
    <r>
      <rPr>
        <sz val="11"/>
        <rFont val="新宋体"/>
        <family val="3"/>
        <charset val="134"/>
      </rPr>
      <t>(移除至</t>
    </r>
    <r>
      <rPr>
        <i/>
        <sz val="11"/>
        <rFont val="新宋体"/>
        <family val="3"/>
        <charset val="134"/>
      </rPr>
      <t>迭代版本</t>
    </r>
    <r>
      <rPr>
        <sz val="11"/>
        <rFont val="新宋体"/>
        <family val="3"/>
        <charset val="134"/>
      </rPr>
      <t>)</t>
    </r>
    <phoneticPr fontId="3" type="noConversion"/>
  </si>
  <si>
    <t>4.4</t>
    <phoneticPr fontId="3" type="noConversion"/>
  </si>
  <si>
    <t>模块集成测试</t>
    <phoneticPr fontId="3" type="noConversion"/>
  </si>
  <si>
    <t>4.5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</si>
</sst>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/mm/d"/>
  </numFmts>
  <fonts count="24">
    <font>
      <sz val="10"/>
      <name val="Arial"/>
    </font>
    <font>
      <sz val="10"/>
      <name val="Arial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sz val="8"/>
      <color indexed="55"/>
      <name val="Arial"/>
    </font>
    <font>
      <b/>
      <sz val="8"/>
      <name val="Arial"/>
      <family val="2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2"/>
      <name val="新宋体"/>
      <family val="3"/>
      <charset val="134"/>
    </font>
    <font>
      <sz val="11"/>
      <name val="Arial"/>
      <family val="2"/>
    </font>
    <font>
      <sz val="11"/>
      <name val="Arial Narrow"/>
      <family val="2"/>
    </font>
    <font>
      <sz val="10"/>
      <color theme="0"/>
      <name val="Arial"/>
      <family val="2"/>
    </font>
    <font>
      <sz val="10"/>
      <name val="Arial Unicode MS"/>
      <family val="2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FF0000"/>
      <name val="Arial"/>
      <family val="2"/>
    </font>
    <font>
      <b/>
      <sz val="14"/>
      <name val="宋体"/>
      <family val="3"/>
      <charset val="134"/>
    </font>
    <font>
      <b/>
      <sz val="14"/>
      <name val="楷体"/>
      <family val="3"/>
      <charset val="134"/>
    </font>
    <font>
      <strike/>
      <sz val="11"/>
      <name val="新宋体"/>
      <family val="3"/>
      <charset val="134"/>
    </font>
    <font>
      <strike/>
      <sz val="11"/>
      <name val="宋体"/>
      <family val="3"/>
      <charset val="134"/>
    </font>
    <font>
      <sz val="11"/>
      <name val="新宋体"/>
      <family val="3"/>
      <charset val="134"/>
    </font>
    <font>
      <i/>
      <sz val="11"/>
      <name val="宋体"/>
      <family val="3"/>
      <charset val="134"/>
    </font>
    <font>
      <i/>
      <sz val="11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/>
      <right style="thick">
        <color rgb="FFFF0000"/>
      </right>
      <top style="medium">
        <color indexed="64"/>
      </top>
      <bottom/>
      <diagonal/>
    </border>
    <border>
      <left/>
      <right style="thick">
        <color rgb="FFFF0000"/>
      </right>
      <top style="thin">
        <color indexed="22"/>
      </top>
      <bottom style="thin">
        <color indexed="22"/>
      </bottom>
      <diagonal/>
    </border>
    <border>
      <left/>
      <right style="thick">
        <color rgb="FFFF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FF0000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0" xfId="0" applyFont="1"/>
    <xf numFmtId="0" fontId="0" fillId="2" borderId="0" xfId="0" applyFill="1"/>
    <xf numFmtId="0" fontId="0" fillId="0" borderId="0" xfId="0" applyFill="1" applyBorder="1"/>
    <xf numFmtId="0" fontId="0" fillId="0" borderId="0" xfId="0" applyBorder="1" applyAlignment="1">
      <alignment horizontal="left"/>
    </xf>
    <xf numFmtId="14" fontId="0" fillId="0" borderId="0" xfId="0" applyNumberFormat="1" applyFill="1"/>
    <xf numFmtId="0" fontId="5" fillId="0" borderId="0" xfId="0" applyNumberFormat="1" applyFont="1" applyAlignment="1">
      <alignment horizontal="right"/>
    </xf>
    <xf numFmtId="49" fontId="3" fillId="0" borderId="0" xfId="0" applyNumberFormat="1" applyFont="1" applyFill="1" applyBorder="1"/>
    <xf numFmtId="0" fontId="3" fillId="2" borderId="2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2" xfId="0" applyFont="1" applyBorder="1"/>
    <xf numFmtId="0" fontId="0" fillId="0" borderId="0" xfId="0" applyAlignment="1"/>
    <xf numFmtId="0" fontId="4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/>
    <xf numFmtId="0" fontId="6" fillId="0" borderId="1" xfId="0" applyFont="1" applyFill="1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4" fillId="0" borderId="1" xfId="0" applyFont="1" applyBorder="1" applyAlignment="1">
      <alignment horizontal="center" textRotation="90" wrapText="1"/>
    </xf>
    <xf numFmtId="0" fontId="4" fillId="0" borderId="1" xfId="0" applyFont="1" applyBorder="1" applyAlignment="1">
      <alignment horizontal="center" textRotation="90"/>
    </xf>
    <xf numFmtId="0" fontId="7" fillId="0" borderId="1" xfId="0" applyFont="1" applyBorder="1" applyAlignment="1">
      <alignment horizontal="center" textRotation="90" wrapText="1"/>
    </xf>
    <xf numFmtId="0" fontId="7" fillId="0" borderId="1" xfId="0" applyFont="1" applyBorder="1" applyAlignment="1">
      <alignment horizontal="center" textRotation="90"/>
    </xf>
    <xf numFmtId="0" fontId="3" fillId="0" borderId="6" xfId="0" applyFont="1" applyFill="1" applyBorder="1"/>
    <xf numFmtId="0" fontId="3" fillId="2" borderId="7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9" xfId="0" applyFont="1" applyFill="1" applyBorder="1"/>
    <xf numFmtId="0" fontId="3" fillId="0" borderId="0" xfId="0" applyFont="1" applyBorder="1"/>
    <xf numFmtId="14" fontId="0" fillId="0" borderId="8" xfId="0" applyNumberFormat="1" applyFill="1" applyBorder="1"/>
    <xf numFmtId="49" fontId="2" fillId="2" borderId="2" xfId="0" applyNumberFormat="1" applyFont="1" applyFill="1" applyBorder="1" applyAlignment="1">
      <alignment horizontal="left"/>
    </xf>
    <xf numFmtId="0" fontId="9" fillId="2" borderId="2" xfId="0" applyFont="1" applyFill="1" applyBorder="1" applyAlignment="1">
      <alignment wrapText="1"/>
    </xf>
    <xf numFmtId="49" fontId="10" fillId="0" borderId="2" xfId="0" applyNumberFormat="1" applyFont="1" applyBorder="1" applyAlignment="1">
      <alignment horizontal="left"/>
    </xf>
    <xf numFmtId="0" fontId="8" fillId="0" borderId="2" xfId="0" applyFont="1" applyFill="1" applyBorder="1" applyAlignment="1">
      <alignment wrapText="1"/>
    </xf>
    <xf numFmtId="1" fontId="4" fillId="4" borderId="2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2" borderId="2" xfId="1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1" fontId="4" fillId="3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9" fontId="12" fillId="5" borderId="2" xfId="1" applyFont="1" applyFill="1" applyBorder="1" applyAlignment="1">
      <alignment horizontal="center"/>
    </xf>
    <xf numFmtId="9" fontId="12" fillId="5" borderId="0" xfId="1" applyFont="1" applyFill="1" applyBorder="1" applyAlignment="1">
      <alignment horizontal="center"/>
    </xf>
    <xf numFmtId="176" fontId="13" fillId="4" borderId="2" xfId="0" applyNumberFormat="1" applyFont="1" applyFill="1" applyBorder="1" applyAlignment="1">
      <alignment horizontal="center"/>
    </xf>
    <xf numFmtId="176" fontId="13" fillId="2" borderId="2" xfId="0" applyNumberFormat="1" applyFont="1" applyFill="1" applyBorder="1" applyAlignment="1">
      <alignment horizontal="center"/>
    </xf>
    <xf numFmtId="176" fontId="13" fillId="3" borderId="2" xfId="0" applyNumberFormat="1" applyFont="1" applyFill="1" applyBorder="1" applyAlignment="1">
      <alignment horizontal="center"/>
    </xf>
    <xf numFmtId="176" fontId="13" fillId="0" borderId="2" xfId="0" applyNumberFormat="1" applyFont="1" applyFill="1" applyBorder="1" applyAlignment="1">
      <alignment horizontal="center"/>
    </xf>
    <xf numFmtId="176" fontId="13" fillId="3" borderId="0" xfId="0" applyNumberFormat="1" applyFont="1" applyFill="1" applyBorder="1" applyAlignment="1">
      <alignment horizontal="center"/>
    </xf>
    <xf numFmtId="176" fontId="13" fillId="0" borderId="0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right"/>
    </xf>
    <xf numFmtId="14" fontId="16" fillId="0" borderId="3" xfId="0" applyNumberFormat="1" applyFont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indent="1"/>
    </xf>
    <xf numFmtId="0" fontId="7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 textRotation="90"/>
    </xf>
    <xf numFmtId="0" fontId="10" fillId="0" borderId="1" xfId="0" applyFont="1" applyBorder="1" applyAlignment="1">
      <alignment horizontal="center" textRotation="90"/>
    </xf>
    <xf numFmtId="0" fontId="10" fillId="0" borderId="5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19" fillId="0" borderId="2" xfId="0" applyFont="1" applyFill="1" applyBorder="1" applyAlignment="1">
      <alignment wrapText="1"/>
    </xf>
    <xf numFmtId="0" fontId="20" fillId="0" borderId="2" xfId="0" applyFont="1" applyFill="1" applyBorder="1" applyAlignment="1">
      <alignment wrapText="1"/>
    </xf>
  </cellXfs>
  <cellStyles count="2">
    <cellStyle name="百分比" xfId="1" builtinId="5"/>
    <cellStyle name="常规" xfId="0" builtinId="0"/>
  </cellStyles>
  <dxfs count="18"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FFFF"/>
      <rgbColor rgb="00CCFFCC"/>
      <rgbColor rgb="00FFFFD7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5F5F5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J$9" horiz="1" max="100" page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114300</xdr:rowOff>
    </xdr:from>
    <xdr:to>
      <xdr:col>1</xdr:col>
      <xdr:colOff>104775</xdr:colOff>
      <xdr:row>2</xdr:row>
      <xdr:rowOff>57150</xdr:rowOff>
    </xdr:to>
    <xdr:pic>
      <xdr:nvPicPr>
        <xdr:cNvPr id="61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114300"/>
          <a:ext cx="342900" cy="3429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32"/>
  <sheetViews>
    <sheetView showGridLines="0" tabSelected="1" topLeftCell="A16" workbookViewId="0">
      <selection activeCell="M28" sqref="M28"/>
    </sheetView>
  </sheetViews>
  <sheetFormatPr defaultRowHeight="12.75"/>
  <cols>
    <col min="1" max="1" width="5.140625" style="5" customWidth="1"/>
    <col min="2" max="2" width="33.5703125" customWidth="1"/>
    <col min="3" max="4" width="12.7109375" customWidth="1"/>
    <col min="5" max="5" width="4.7109375" customWidth="1"/>
    <col min="6" max="6" width="6.85546875" bestFit="1" customWidth="1"/>
    <col min="7" max="8" width="3.85546875" bestFit="1" customWidth="1"/>
    <col min="9" max="9" width="4" bestFit="1" customWidth="1"/>
    <col min="10" max="10" width="2.7109375" customWidth="1"/>
    <col min="11" max="30" width="10.7109375" customWidth="1"/>
    <col min="31" max="16384" width="9.140625" style="5"/>
  </cols>
  <sheetData>
    <row r="2" spans="1:30" ht="18.75">
      <c r="A2" s="56"/>
      <c r="B2" s="57" t="s">
        <v>44</v>
      </c>
    </row>
    <row r="3" spans="1:30" ht="14.25">
      <c r="A3"/>
      <c r="B3" s="54" t="s">
        <v>46</v>
      </c>
      <c r="C3" s="58" t="s">
        <v>47</v>
      </c>
    </row>
    <row r="5" spans="1:30" ht="14.25">
      <c r="B5" s="54" t="s">
        <v>45</v>
      </c>
      <c r="C5" s="58" t="s">
        <v>48</v>
      </c>
      <c r="D5" s="15"/>
      <c r="E5" s="14"/>
      <c r="F5" s="14"/>
    </row>
    <row r="6" spans="1:30">
      <c r="B6" s="1"/>
      <c r="C6" s="6"/>
      <c r="D6" s="6"/>
      <c r="E6" s="14"/>
      <c r="F6" s="14"/>
    </row>
    <row r="7" spans="1:30" ht="15">
      <c r="B7" s="54" t="s">
        <v>25</v>
      </c>
      <c r="C7" s="55">
        <v>41616</v>
      </c>
      <c r="D7" s="2"/>
      <c r="E7" s="14"/>
      <c r="F7" s="14"/>
    </row>
    <row r="8" spans="1:30">
      <c r="B8" s="1"/>
      <c r="C8" s="14"/>
      <c r="D8" s="14"/>
      <c r="E8" s="14"/>
      <c r="F8" s="14"/>
    </row>
    <row r="9" spans="1:30" s="4" customFormat="1">
      <c r="A9" s="5"/>
      <c r="B9" s="1"/>
      <c r="C9"/>
      <c r="D9" s="14"/>
      <c r="E9" s="16"/>
      <c r="F9" s="14"/>
      <c r="G9"/>
      <c r="H9" s="14"/>
      <c r="I9"/>
      <c r="J9" s="8">
        <v>0</v>
      </c>
      <c r="K9" s="7">
        <f ca="1">(MIN(OFFSET(C10,0,0,500,1))-WEEKDAY(MIN(OFFSET(C10,0,0,500,1)))+2)+7*J9</f>
        <v>41596</v>
      </c>
      <c r="L9" s="7">
        <f ca="1">K9+1</f>
        <v>41597</v>
      </c>
      <c r="M9" s="7">
        <f ca="1">L9+1</f>
        <v>41598</v>
      </c>
      <c r="N9" s="7">
        <f ca="1">M9+1</f>
        <v>41599</v>
      </c>
      <c r="O9" s="7">
        <f ca="1">N9+1</f>
        <v>41600</v>
      </c>
      <c r="P9" s="7">
        <f ca="1">O9+3</f>
        <v>41603</v>
      </c>
      <c r="Q9" s="7">
        <f ca="1">P9+1</f>
        <v>41604</v>
      </c>
      <c r="R9" s="7">
        <f ca="1">Q9+1</f>
        <v>41605</v>
      </c>
      <c r="S9" s="7">
        <f ca="1">R9+1</f>
        <v>41606</v>
      </c>
      <c r="T9" s="7">
        <f ca="1">S9+1</f>
        <v>41607</v>
      </c>
      <c r="U9" s="7">
        <f ca="1">T9+3</f>
        <v>41610</v>
      </c>
      <c r="V9" s="7">
        <f ca="1">U9+1</f>
        <v>41611</v>
      </c>
      <c r="W9" s="7">
        <f ca="1">V9+1</f>
        <v>41612</v>
      </c>
      <c r="X9" s="7">
        <f ca="1">W9+1</f>
        <v>41613</v>
      </c>
      <c r="Y9" s="31">
        <f ca="1">X9+1</f>
        <v>41614</v>
      </c>
      <c r="Z9" s="7">
        <f ca="1">Y9+3</f>
        <v>41617</v>
      </c>
      <c r="AA9" s="7">
        <f ca="1">Z9+1</f>
        <v>41618</v>
      </c>
      <c r="AB9" s="7">
        <f ca="1">AA9+1</f>
        <v>41619</v>
      </c>
      <c r="AC9" s="7">
        <f ca="1">AB9+1</f>
        <v>41620</v>
      </c>
      <c r="AD9" s="7">
        <f ca="1">AC9+1</f>
        <v>41621</v>
      </c>
    </row>
    <row r="10" spans="1:30" s="20" customFormat="1" ht="81" customHeight="1" thickBot="1">
      <c r="A10" s="18"/>
      <c r="B10" s="53" t="s">
        <v>14</v>
      </c>
      <c r="C10" s="53" t="s">
        <v>15</v>
      </c>
      <c r="D10" s="53" t="s">
        <v>24</v>
      </c>
      <c r="E10" s="21" t="s">
        <v>10</v>
      </c>
      <c r="F10" s="22" t="s">
        <v>11</v>
      </c>
      <c r="G10" s="23" t="s">
        <v>26</v>
      </c>
      <c r="H10" s="24" t="s">
        <v>13</v>
      </c>
      <c r="I10" s="22" t="s">
        <v>12</v>
      </c>
      <c r="J10" s="19"/>
      <c r="K10" s="59" t="str">
        <f ca="1">TEXT(K9,"yy/m/dd")</f>
        <v>13/11/18</v>
      </c>
      <c r="L10" s="60"/>
      <c r="M10" s="60"/>
      <c r="N10" s="60"/>
      <c r="O10" s="61"/>
      <c r="P10" s="59" t="str">
        <f t="shared" ref="P10" ca="1" si="0">TEXT(P9,"yy/m/dd")</f>
        <v>13/11/25</v>
      </c>
      <c r="Q10" s="60"/>
      <c r="R10" s="60"/>
      <c r="S10" s="60"/>
      <c r="T10" s="61"/>
      <c r="U10" s="59" t="str">
        <f t="shared" ref="U10" ca="1" si="1">TEXT(U9,"yy/m/dd")</f>
        <v>13/12/02</v>
      </c>
      <c r="V10" s="60"/>
      <c r="W10" s="60"/>
      <c r="X10" s="60"/>
      <c r="Y10" s="62"/>
      <c r="Z10" s="60" t="str">
        <f t="shared" ref="Z10" ca="1" si="2">TEXT(Z9,"yy/m/dd")</f>
        <v>13/12/09</v>
      </c>
      <c r="AA10" s="60"/>
      <c r="AB10" s="60"/>
      <c r="AC10" s="60"/>
      <c r="AD10" s="61"/>
    </row>
    <row r="11" spans="1:30" s="12" customFormat="1" ht="11.25">
      <c r="A11" s="9"/>
      <c r="D11" s="17"/>
      <c r="E11" s="17"/>
      <c r="G11" s="17"/>
      <c r="Y11" s="25"/>
      <c r="Z11" s="29"/>
    </row>
    <row r="12" spans="1:30" s="10" customFormat="1" ht="15.75">
      <c r="A12" s="32" t="s">
        <v>27</v>
      </c>
      <c r="B12" s="33" t="s">
        <v>16</v>
      </c>
      <c r="C12" s="47">
        <v>41596</v>
      </c>
      <c r="D12" s="48">
        <f>C12+E12-1</f>
        <v>41600</v>
      </c>
      <c r="E12" s="36">
        <f>MAX(D13:D15)-C12+1</f>
        <v>5</v>
      </c>
      <c r="F12" s="45">
        <f>SUMPRODUCT(E13:E15,F13:F15)/SUM(E13:E15)</f>
        <v>1</v>
      </c>
      <c r="G12" s="37">
        <f t="shared" ref="G12:G25" si="3">NETWORKDAYS(C12,D12)</f>
        <v>5</v>
      </c>
      <c r="H12" s="38">
        <f t="shared" ref="H12:H25" si="4">ROUNDDOWN(F12*E12,0)</f>
        <v>5</v>
      </c>
      <c r="I12" s="37">
        <f>E12-H12</f>
        <v>0</v>
      </c>
      <c r="Y12" s="26"/>
    </row>
    <row r="13" spans="1:30" s="13" customFormat="1" ht="14.25">
      <c r="A13" s="34" t="s">
        <v>6</v>
      </c>
      <c r="B13" s="35" t="s">
        <v>17</v>
      </c>
      <c r="C13" s="49">
        <f>C12</f>
        <v>41596</v>
      </c>
      <c r="D13" s="50">
        <f t="shared" ref="D13:D25" si="5">C13+E13-1</f>
        <v>41597</v>
      </c>
      <c r="E13" s="39">
        <v>2</v>
      </c>
      <c r="F13" s="45">
        <v>1</v>
      </c>
      <c r="G13" s="40">
        <f t="shared" si="3"/>
        <v>2</v>
      </c>
      <c r="H13" s="41">
        <f t="shared" si="4"/>
        <v>2</v>
      </c>
      <c r="I13" s="40">
        <f t="shared" ref="I13:I25" si="6">E13-H13</f>
        <v>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27"/>
      <c r="Z13" s="11"/>
      <c r="AA13" s="11"/>
      <c r="AB13" s="11"/>
      <c r="AC13" s="11"/>
      <c r="AD13" s="11"/>
    </row>
    <row r="14" spans="1:30" s="13" customFormat="1" ht="14.25">
      <c r="A14" s="34" t="s">
        <v>0</v>
      </c>
      <c r="B14" s="35" t="s">
        <v>18</v>
      </c>
      <c r="C14" s="49">
        <f>D13+1</f>
        <v>41598</v>
      </c>
      <c r="D14" s="50">
        <f t="shared" si="5"/>
        <v>41598</v>
      </c>
      <c r="E14" s="39">
        <v>1</v>
      </c>
      <c r="F14" s="45">
        <v>1</v>
      </c>
      <c r="G14" s="40">
        <f t="shared" si="3"/>
        <v>1</v>
      </c>
      <c r="H14" s="41">
        <f t="shared" si="4"/>
        <v>1</v>
      </c>
      <c r="I14" s="40">
        <f t="shared" si="6"/>
        <v>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27"/>
      <c r="Z14" s="11"/>
      <c r="AA14" s="11"/>
      <c r="AB14" s="11"/>
      <c r="AC14" s="11"/>
      <c r="AD14" s="11"/>
    </row>
    <row r="15" spans="1:30" s="13" customFormat="1" ht="14.25">
      <c r="A15" s="34" t="s">
        <v>1</v>
      </c>
      <c r="B15" s="35" t="s">
        <v>19</v>
      </c>
      <c r="C15" s="49">
        <v>41599</v>
      </c>
      <c r="D15" s="50">
        <f t="shared" si="5"/>
        <v>41600</v>
      </c>
      <c r="E15" s="39">
        <v>2</v>
      </c>
      <c r="F15" s="45">
        <v>1</v>
      </c>
      <c r="G15" s="40">
        <f t="shared" si="3"/>
        <v>2</v>
      </c>
      <c r="H15" s="41">
        <f t="shared" si="4"/>
        <v>2</v>
      </c>
      <c r="I15" s="40">
        <f t="shared" si="6"/>
        <v>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27"/>
      <c r="Z15" s="11"/>
      <c r="AA15" s="11"/>
      <c r="AB15" s="11"/>
      <c r="AC15" s="11"/>
      <c r="AD15" s="11"/>
    </row>
    <row r="16" spans="1:30" s="10" customFormat="1" ht="15.75">
      <c r="A16" s="32" t="s">
        <v>28</v>
      </c>
      <c r="B16" s="33" t="s">
        <v>29</v>
      </c>
      <c r="C16" s="47">
        <v>41601</v>
      </c>
      <c r="D16" s="48">
        <f>C16+E16-1</f>
        <v>41610</v>
      </c>
      <c r="E16" s="36">
        <f>MAX(D17:D20)-C16+1</f>
        <v>10</v>
      </c>
      <c r="F16" s="45">
        <f>SUMPRODUCT(E17:E20,F17:F20)/SUM(E17:E20)</f>
        <v>0.88000000000000012</v>
      </c>
      <c r="G16" s="37">
        <f t="shared" si="3"/>
        <v>6</v>
      </c>
      <c r="H16" s="38">
        <f t="shared" si="4"/>
        <v>8</v>
      </c>
      <c r="I16" s="37">
        <f t="shared" si="6"/>
        <v>2</v>
      </c>
      <c r="Y16" s="26"/>
    </row>
    <row r="17" spans="1:30" s="13" customFormat="1" ht="14.25">
      <c r="A17" s="34" t="s">
        <v>2</v>
      </c>
      <c r="B17" s="35" t="s">
        <v>37</v>
      </c>
      <c r="C17" s="49">
        <f>C16</f>
        <v>41601</v>
      </c>
      <c r="D17" s="50">
        <f t="shared" si="5"/>
        <v>41603</v>
      </c>
      <c r="E17" s="39">
        <v>3</v>
      </c>
      <c r="F17" s="45">
        <v>1</v>
      </c>
      <c r="G17" s="40">
        <f t="shared" si="3"/>
        <v>1</v>
      </c>
      <c r="H17" s="41">
        <f t="shared" si="4"/>
        <v>3</v>
      </c>
      <c r="I17" s="40">
        <f t="shared" si="6"/>
        <v>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27"/>
      <c r="Z17" s="11"/>
      <c r="AA17" s="11"/>
      <c r="AB17" s="11"/>
      <c r="AC17" s="11"/>
      <c r="AD17" s="11"/>
    </row>
    <row r="18" spans="1:30" s="13" customFormat="1" ht="14.25">
      <c r="A18" s="34" t="s">
        <v>3</v>
      </c>
      <c r="B18" s="35" t="s">
        <v>32</v>
      </c>
      <c r="C18" s="49">
        <f>D17+1</f>
        <v>41604</v>
      </c>
      <c r="D18" s="50">
        <f t="shared" si="5"/>
        <v>41606</v>
      </c>
      <c r="E18" s="39">
        <v>3</v>
      </c>
      <c r="F18" s="45">
        <v>1</v>
      </c>
      <c r="G18" s="40">
        <f t="shared" si="3"/>
        <v>3</v>
      </c>
      <c r="H18" s="41">
        <f t="shared" si="4"/>
        <v>3</v>
      </c>
      <c r="I18" s="40">
        <f t="shared" si="6"/>
        <v>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27"/>
      <c r="Z18" s="11"/>
      <c r="AA18" s="11"/>
      <c r="AB18" s="11"/>
      <c r="AC18" s="11"/>
      <c r="AD18" s="11"/>
    </row>
    <row r="19" spans="1:30" s="13" customFormat="1" ht="14.25">
      <c r="A19" s="34" t="s">
        <v>4</v>
      </c>
      <c r="B19" s="35" t="s">
        <v>33</v>
      </c>
      <c r="C19" s="49">
        <f>D18+1</f>
        <v>41607</v>
      </c>
      <c r="D19" s="50">
        <f t="shared" si="5"/>
        <v>41608</v>
      </c>
      <c r="E19" s="39">
        <v>2</v>
      </c>
      <c r="F19" s="45">
        <v>1</v>
      </c>
      <c r="G19" s="40">
        <f t="shared" si="3"/>
        <v>1</v>
      </c>
      <c r="H19" s="41">
        <f t="shared" si="4"/>
        <v>2</v>
      </c>
      <c r="I19" s="40">
        <f t="shared" si="6"/>
        <v>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27"/>
      <c r="Z19" s="11"/>
      <c r="AA19" s="11"/>
      <c r="AB19" s="11"/>
      <c r="AC19" s="11"/>
      <c r="AD19" s="11"/>
    </row>
    <row r="20" spans="1:30" s="13" customFormat="1" ht="14.25">
      <c r="A20" s="34" t="s">
        <v>5</v>
      </c>
      <c r="B20" s="35" t="s">
        <v>35</v>
      </c>
      <c r="C20" s="49">
        <f>D19+1</f>
        <v>41609</v>
      </c>
      <c r="D20" s="50">
        <f t="shared" si="5"/>
        <v>41610</v>
      </c>
      <c r="E20" s="39">
        <v>2</v>
      </c>
      <c r="F20" s="45">
        <v>0.4</v>
      </c>
      <c r="G20" s="40">
        <f t="shared" si="3"/>
        <v>1</v>
      </c>
      <c r="H20" s="41">
        <f t="shared" si="4"/>
        <v>0</v>
      </c>
      <c r="I20" s="40">
        <f t="shared" si="6"/>
        <v>2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27"/>
      <c r="Z20" s="11"/>
      <c r="AA20" s="11"/>
      <c r="AB20" s="11"/>
      <c r="AC20" s="11"/>
      <c r="AD20" s="11"/>
    </row>
    <row r="21" spans="1:30" s="13" customFormat="1" ht="14.25">
      <c r="A21" s="34" t="s">
        <v>36</v>
      </c>
      <c r="B21" s="35" t="s">
        <v>34</v>
      </c>
      <c r="C21" s="49">
        <f>C20+1</f>
        <v>41610</v>
      </c>
      <c r="D21" s="50">
        <f t="shared" si="5"/>
        <v>41610</v>
      </c>
      <c r="E21" s="39">
        <v>1</v>
      </c>
      <c r="F21" s="45">
        <v>0.8</v>
      </c>
      <c r="G21" s="40">
        <f t="shared" ref="G21" si="7">NETWORKDAYS(C21,D21)</f>
        <v>1</v>
      </c>
      <c r="H21" s="41">
        <f t="shared" ref="H21" si="8">ROUNDDOWN(F21*E21,0)</f>
        <v>0</v>
      </c>
      <c r="I21" s="40">
        <f t="shared" ref="I21" si="9">E21-H21</f>
        <v>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27"/>
      <c r="Z21" s="11"/>
      <c r="AA21" s="11"/>
      <c r="AB21" s="11"/>
      <c r="AC21" s="11"/>
      <c r="AD21" s="11"/>
    </row>
    <row r="22" spans="1:30" s="10" customFormat="1" ht="15.75">
      <c r="A22" s="32" t="s">
        <v>30</v>
      </c>
      <c r="B22" s="33" t="s">
        <v>31</v>
      </c>
      <c r="C22" s="47">
        <f>D21+1</f>
        <v>41611</v>
      </c>
      <c r="D22" s="48">
        <f t="shared" si="5"/>
        <v>41615</v>
      </c>
      <c r="E22" s="36">
        <f>MAX(D23:D25)-C22+1</f>
        <v>5</v>
      </c>
      <c r="F22" s="45">
        <f>SUMPRODUCT(E23:E25,F23:F25)/SUM(E23:E25)</f>
        <v>0.8879999999999999</v>
      </c>
      <c r="G22" s="37">
        <f t="shared" si="3"/>
        <v>4</v>
      </c>
      <c r="H22" s="38">
        <f t="shared" si="4"/>
        <v>4</v>
      </c>
      <c r="I22" s="37">
        <f t="shared" si="6"/>
        <v>1</v>
      </c>
      <c r="Y22" s="26"/>
    </row>
    <row r="23" spans="1:30" s="13" customFormat="1" ht="14.25">
      <c r="A23" s="34" t="s">
        <v>7</v>
      </c>
      <c r="B23" s="64" t="s">
        <v>49</v>
      </c>
      <c r="C23" s="49">
        <f>C22</f>
        <v>41611</v>
      </c>
      <c r="D23" s="50">
        <f t="shared" si="5"/>
        <v>41611</v>
      </c>
      <c r="E23" s="39">
        <v>1</v>
      </c>
      <c r="F23" s="45">
        <v>1</v>
      </c>
      <c r="G23" s="40">
        <f t="shared" si="3"/>
        <v>1</v>
      </c>
      <c r="H23" s="41">
        <f t="shared" si="4"/>
        <v>1</v>
      </c>
      <c r="I23" s="40">
        <f t="shared" si="6"/>
        <v>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27"/>
      <c r="Z23" s="11"/>
      <c r="AA23" s="11"/>
      <c r="AB23" s="11"/>
      <c r="AC23" s="11"/>
      <c r="AD23" s="11"/>
    </row>
    <row r="24" spans="1:30" s="13" customFormat="1" ht="14.25">
      <c r="A24" s="34" t="s">
        <v>8</v>
      </c>
      <c r="B24" s="35" t="s">
        <v>39</v>
      </c>
      <c r="C24" s="49">
        <f>D23+1</f>
        <v>41612</v>
      </c>
      <c r="D24" s="50">
        <f t="shared" si="5"/>
        <v>41613</v>
      </c>
      <c r="E24" s="39">
        <v>2</v>
      </c>
      <c r="F24" s="45">
        <v>0.72</v>
      </c>
      <c r="G24" s="40">
        <f t="shared" si="3"/>
        <v>2</v>
      </c>
      <c r="H24" s="41">
        <f t="shared" si="4"/>
        <v>1</v>
      </c>
      <c r="I24" s="40">
        <f t="shared" si="6"/>
        <v>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27"/>
      <c r="Z24" s="11"/>
      <c r="AA24" s="11"/>
      <c r="AB24" s="11"/>
      <c r="AC24" s="11"/>
      <c r="AD24" s="11"/>
    </row>
    <row r="25" spans="1:30" s="13" customFormat="1" ht="14.25">
      <c r="A25" s="34" t="s">
        <v>9</v>
      </c>
      <c r="B25" s="63" t="s">
        <v>50</v>
      </c>
      <c r="C25" s="49">
        <f>D24+1</f>
        <v>41614</v>
      </c>
      <c r="D25" s="50">
        <f t="shared" si="5"/>
        <v>41615</v>
      </c>
      <c r="E25" s="39">
        <v>2</v>
      </c>
      <c r="F25" s="45">
        <v>1</v>
      </c>
      <c r="G25" s="40">
        <f t="shared" si="3"/>
        <v>1</v>
      </c>
      <c r="H25" s="41">
        <f t="shared" si="4"/>
        <v>2</v>
      </c>
      <c r="I25" s="40">
        <f t="shared" si="6"/>
        <v>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27"/>
      <c r="Z25" s="11"/>
      <c r="AA25" s="11"/>
      <c r="AB25" s="11"/>
      <c r="AC25" s="11"/>
      <c r="AD25" s="11"/>
    </row>
    <row r="26" spans="1:30" s="12" customFormat="1" ht="15.75">
      <c r="A26" s="32" t="s">
        <v>20</v>
      </c>
      <c r="B26" s="33" t="s">
        <v>21</v>
      </c>
      <c r="C26" s="47">
        <f>D25+1</f>
        <v>41616</v>
      </c>
      <c r="D26" s="48">
        <f t="shared" ref="D26:D29" si="10">C26+E26-1</f>
        <v>41621</v>
      </c>
      <c r="E26" s="36">
        <f>MAX(D27:D29)-C26+1</f>
        <v>6</v>
      </c>
      <c r="F26" s="45">
        <f>SUMPRODUCT(E27:E29,F27:F29)/SUM(E27:E29)</f>
        <v>0</v>
      </c>
      <c r="G26" s="37">
        <f t="shared" ref="G26:G29" si="11">NETWORKDAYS(C26,D26)</f>
        <v>5</v>
      </c>
      <c r="H26" s="38">
        <f t="shared" ref="H26:H29" si="12">ROUNDDOWN(F26*E26,0)</f>
        <v>0</v>
      </c>
      <c r="I26" s="37">
        <f t="shared" ref="I26:I29" si="13">E26-H26</f>
        <v>6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26"/>
      <c r="Z26" s="10"/>
      <c r="AA26" s="10"/>
      <c r="AB26" s="10"/>
      <c r="AC26" s="10"/>
      <c r="AD26" s="10"/>
    </row>
    <row r="27" spans="1:30" s="12" customFormat="1" ht="14.25">
      <c r="A27" s="34" t="s">
        <v>43</v>
      </c>
      <c r="B27" s="35" t="s">
        <v>40</v>
      </c>
      <c r="C27" s="49">
        <f>C26</f>
        <v>41616</v>
      </c>
      <c r="D27" s="50">
        <f t="shared" si="10"/>
        <v>41617</v>
      </c>
      <c r="E27" s="39">
        <v>2</v>
      </c>
      <c r="F27" s="45">
        <v>0</v>
      </c>
      <c r="G27" s="40">
        <f t="shared" si="11"/>
        <v>1</v>
      </c>
      <c r="H27" s="41">
        <f t="shared" si="12"/>
        <v>0</v>
      </c>
      <c r="I27" s="40">
        <f t="shared" si="13"/>
        <v>2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27"/>
      <c r="Z27" s="11"/>
      <c r="AA27" s="11"/>
      <c r="AB27" s="11"/>
      <c r="AC27" s="11"/>
      <c r="AD27" s="11"/>
    </row>
    <row r="28" spans="1:30" s="12" customFormat="1" ht="14.25">
      <c r="A28" s="34" t="s">
        <v>22</v>
      </c>
      <c r="B28" s="35" t="s">
        <v>41</v>
      </c>
      <c r="C28" s="51">
        <f>D27+1</f>
        <v>41618</v>
      </c>
      <c r="D28" s="52">
        <f t="shared" si="10"/>
        <v>41619</v>
      </c>
      <c r="E28" s="42">
        <v>2</v>
      </c>
      <c r="F28" s="46">
        <v>0</v>
      </c>
      <c r="G28" s="43">
        <f t="shared" si="11"/>
        <v>2</v>
      </c>
      <c r="H28" s="44">
        <f t="shared" si="12"/>
        <v>0</v>
      </c>
      <c r="I28" s="43">
        <f t="shared" si="13"/>
        <v>2</v>
      </c>
      <c r="Y28" s="28"/>
    </row>
    <row r="29" spans="1:30" s="12" customFormat="1" ht="14.25">
      <c r="A29" s="34" t="s">
        <v>23</v>
      </c>
      <c r="B29" s="35" t="s">
        <v>42</v>
      </c>
      <c r="C29" s="51">
        <f>D28+1</f>
        <v>41620</v>
      </c>
      <c r="D29" s="52">
        <f t="shared" si="10"/>
        <v>41621</v>
      </c>
      <c r="E29" s="42">
        <v>2</v>
      </c>
      <c r="F29" s="46">
        <v>0</v>
      </c>
      <c r="G29" s="43">
        <f t="shared" si="11"/>
        <v>2</v>
      </c>
      <c r="H29" s="44">
        <f t="shared" si="12"/>
        <v>0</v>
      </c>
      <c r="I29" s="43">
        <f t="shared" si="13"/>
        <v>2</v>
      </c>
      <c r="Y29" s="28"/>
    </row>
    <row r="30" spans="1:30" s="12" customFormat="1" ht="14.25">
      <c r="A30" s="34" t="s">
        <v>51</v>
      </c>
      <c r="B30" s="35" t="s">
        <v>52</v>
      </c>
      <c r="C30" s="51">
        <f>D29+1</f>
        <v>41622</v>
      </c>
      <c r="D30" s="52">
        <f t="shared" ref="D30" si="14">C30+E30-1</f>
        <v>41622</v>
      </c>
      <c r="E30" s="42">
        <v>1</v>
      </c>
      <c r="F30" s="46">
        <v>0</v>
      </c>
      <c r="G30" s="43">
        <f t="shared" ref="G30" si="15">NETWORKDAYS(C30,D30)</f>
        <v>0</v>
      </c>
      <c r="H30" s="44">
        <f t="shared" ref="H30" si="16">ROUNDDOWN(F30*E30,0)</f>
        <v>0</v>
      </c>
      <c r="I30" s="43">
        <f t="shared" ref="I30" si="17">E30-H30</f>
        <v>1</v>
      </c>
      <c r="Y30" s="28"/>
    </row>
    <row r="31" spans="1:30" s="12" customFormat="1" ht="14.25">
      <c r="A31" s="34" t="s">
        <v>53</v>
      </c>
      <c r="B31" s="35" t="s">
        <v>38</v>
      </c>
      <c r="C31" s="51">
        <f>D30+1</f>
        <v>41623</v>
      </c>
      <c r="D31" s="52">
        <f t="shared" ref="D31" si="18">C31+E31-1</f>
        <v>41624</v>
      </c>
      <c r="E31" s="42">
        <v>2</v>
      </c>
      <c r="F31" s="46">
        <v>0</v>
      </c>
      <c r="G31" s="43">
        <f t="shared" ref="G31" si="19">NETWORKDAYS(C31,D31)</f>
        <v>1</v>
      </c>
      <c r="H31" s="44">
        <f t="shared" ref="H31" si="20">ROUNDDOWN(F31*E31,0)</f>
        <v>0</v>
      </c>
      <c r="I31" s="43">
        <f t="shared" ref="I31" si="21">E31-H31</f>
        <v>2</v>
      </c>
      <c r="Y31" s="28"/>
    </row>
    <row r="32" spans="1:30" s="12" customFormat="1" ht="11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0"/>
      <c r="AA32" s="3"/>
      <c r="AB32" s="3"/>
      <c r="AC32" s="3"/>
      <c r="AD32" s="3"/>
    </row>
  </sheetData>
  <mergeCells count="4">
    <mergeCell ref="K10:O10"/>
    <mergeCell ref="P10:T10"/>
    <mergeCell ref="U10:Y10"/>
    <mergeCell ref="Z10:AD10"/>
  </mergeCells>
  <phoneticPr fontId="3" type="noConversion"/>
  <conditionalFormatting sqref="K13:AD15 K17:AD21 K23:AD25 K27:AD29">
    <cfRule type="expression" dxfId="17" priority="22" stopIfTrue="1">
      <formula>K$9=#REF!</formula>
    </cfRule>
    <cfRule type="expression" dxfId="16" priority="23" stopIfTrue="1">
      <formula>AND(K$9&gt;=$C13,K$9&lt;$C13+$H13)</formula>
    </cfRule>
    <cfRule type="expression" dxfId="15" priority="24" stopIfTrue="1">
      <formula>AND(K$9&gt;=$C13,K$9&lt;=$C13+$E13-1)</formula>
    </cfRule>
  </conditionalFormatting>
  <conditionalFormatting sqref="K12:AD12 K16:AD16 K22:AD22 K26:AD26">
    <cfRule type="expression" dxfId="14" priority="31" stopIfTrue="1">
      <formula>K$9=#REF!</formula>
    </cfRule>
    <cfRule type="expression" dxfId="13" priority="32" stopIfTrue="1">
      <formula>AND(K$9&gt;=$C12,K$9&lt;$C12+$H12)</formula>
    </cfRule>
    <cfRule type="expression" dxfId="12" priority="33" stopIfTrue="1">
      <formula>AND(K$9&gt;=$C12,K$9&lt;=$C12+$E12-1)</formula>
    </cfRule>
  </conditionalFormatting>
  <conditionalFormatting sqref="K30:AD30">
    <cfRule type="expression" dxfId="11" priority="4" stopIfTrue="1">
      <formula>K$9=#REF!</formula>
    </cfRule>
    <cfRule type="expression" dxfId="10" priority="5" stopIfTrue="1">
      <formula>AND(K$9&gt;=$C30,K$9&lt;$C30+$H30)</formula>
    </cfRule>
    <cfRule type="expression" dxfId="9" priority="6" stopIfTrue="1">
      <formula>AND(K$9&gt;=$C30,K$9&lt;=$C30+$E30-1)</formula>
    </cfRule>
  </conditionalFormatting>
  <conditionalFormatting sqref="K31:AD31">
    <cfRule type="expression" dxfId="5" priority="1" stopIfTrue="1">
      <formula>K$9=#REF!</formula>
    </cfRule>
    <cfRule type="expression" dxfId="4" priority="2" stopIfTrue="1">
      <formula>AND(K$9&gt;=$C31,K$9&lt;$C31+$H31)</formula>
    </cfRule>
    <cfRule type="expression" dxfId="3" priority="3" stopIfTrue="1">
      <formula>AND(K$9&gt;=$C31,K$9&lt;=$C31+$E31-1)</formula>
    </cfRule>
  </conditionalFormatting>
  <pageMargins left="0.5" right="0.5" top="0.5" bottom="1" header="0.5" footer="0.5"/>
  <pageSetup scale="75" orientation="landscape" r:id="rId1"/>
  <headerFooter alignWithMargins="0"/>
  <ignoredErrors>
    <ignoredError sqref="A12:A15 A22:A25 A16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项目进度甘特图</vt:lpstr>
      <vt:lpstr>项目进度甘特图!Print_Area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Gantt Chart Template</dc:title>
  <dc:creator>Vertex42 LLC</dc:creator>
  <cp:lastModifiedBy>Administrator</cp:lastModifiedBy>
  <cp:lastPrinted>2007-06-22T03:15:11Z</cp:lastPrinted>
  <dcterms:created xsi:type="dcterms:W3CDTF">2006-11-11T15:27:14Z</dcterms:created>
  <dcterms:modified xsi:type="dcterms:W3CDTF">2013-12-08T04:00:38Z</dcterms:modified>
  <cp:contentStatus/>
</cp:coreProperties>
</file>