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higantech-my.sharepoint.com/personal/tmbarnes_mtu_edu/Documents/PhD/Chapter1/"/>
    </mc:Choice>
  </mc:AlternateContent>
  <xr:revisionPtr revIDLastSave="2132" documentId="8_{998E5BBC-FBBE-4B91-A787-CBD5A2D21426}" xr6:coauthVersionLast="47" xr6:coauthVersionMax="47" xr10:uidLastSave="{92B638D5-581E-4F8E-A79A-4581FEA7F28B}"/>
  <bookViews>
    <workbookView xWindow="-110" yWindow="-110" windowWidth="19420" windowHeight="10300" activeTab="1" xr2:uid="{AC2D9D5A-71F2-4907-BCDF-64579CDD0D62}"/>
  </bookViews>
  <sheets>
    <sheet name="data" sheetId="3" r:id="rId1"/>
    <sheet name="scatte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2" i="3" l="1"/>
  <c r="H232" i="3"/>
  <c r="G232" i="3"/>
  <c r="F232" i="3"/>
  <c r="E232" i="3"/>
  <c r="E224" i="3"/>
  <c r="E225" i="3"/>
  <c r="E226" i="3"/>
  <c r="E227" i="3"/>
  <c r="E228" i="3"/>
  <c r="F228" i="3" s="1"/>
  <c r="E229" i="3"/>
  <c r="E230" i="3"/>
  <c r="E231" i="3"/>
  <c r="F218" i="3"/>
  <c r="F213" i="3"/>
  <c r="E214" i="3"/>
  <c r="F214" i="3" s="1"/>
  <c r="E215" i="3"/>
  <c r="F215" i="3" s="1"/>
  <c r="E216" i="3"/>
  <c r="F216" i="3" s="1"/>
  <c r="E217" i="3"/>
  <c r="F217" i="3" s="1"/>
  <c r="G221" i="3" s="1"/>
  <c r="E218" i="3"/>
  <c r="E219" i="3"/>
  <c r="F219" i="3" s="1"/>
  <c r="E220" i="3"/>
  <c r="F220" i="3" s="1"/>
  <c r="E221" i="3"/>
  <c r="F221" i="3" s="1"/>
  <c r="E213" i="3"/>
  <c r="E149" i="3"/>
  <c r="F149" i="3" s="1"/>
  <c r="E150" i="3"/>
  <c r="F150" i="3" s="1"/>
  <c r="E151" i="3"/>
  <c r="F151" i="3" s="1"/>
  <c r="E148" i="3"/>
  <c r="F148" i="3" s="1"/>
  <c r="G149" i="3" s="1"/>
  <c r="E140" i="3"/>
  <c r="F140" i="3" s="1"/>
  <c r="E141" i="3"/>
  <c r="F141" i="3" s="1"/>
  <c r="E142" i="3"/>
  <c r="F142" i="3" s="1"/>
  <c r="E143" i="3"/>
  <c r="F143" i="3" s="1"/>
  <c r="E144" i="3"/>
  <c r="F144" i="3" s="1"/>
  <c r="G146" i="3" s="1"/>
  <c r="E145" i="3"/>
  <c r="F145" i="3" s="1"/>
  <c r="E146" i="3"/>
  <c r="F146" i="3" s="1"/>
  <c r="E139" i="3"/>
  <c r="F139" i="3" s="1"/>
  <c r="J105" i="3"/>
  <c r="J104" i="3"/>
  <c r="E102" i="3"/>
  <c r="F102" i="3" s="1"/>
  <c r="E103" i="3"/>
  <c r="F103" i="3" s="1"/>
  <c r="E104" i="3"/>
  <c r="F104" i="3" s="1"/>
  <c r="E105" i="3"/>
  <c r="F105" i="3" s="1"/>
  <c r="E106" i="3"/>
  <c r="F106" i="3" s="1"/>
  <c r="E101" i="3"/>
  <c r="F101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6" i="3"/>
  <c r="F86" i="3" s="1"/>
  <c r="E87" i="3"/>
  <c r="F87" i="3" s="1"/>
  <c r="E88" i="3"/>
  <c r="F88" i="3" s="1"/>
  <c r="E75" i="3"/>
  <c r="F75" i="3" s="1"/>
  <c r="J38" i="3"/>
  <c r="J17" i="3"/>
  <c r="J18" i="3"/>
  <c r="J39" i="3"/>
  <c r="J40" i="3"/>
  <c r="J48" i="3"/>
  <c r="J49" i="3"/>
  <c r="J55" i="3"/>
  <c r="J56" i="3"/>
  <c r="J60" i="3"/>
  <c r="J61" i="3"/>
  <c r="J71" i="3"/>
  <c r="J72" i="3"/>
  <c r="J73" i="3"/>
  <c r="J98" i="3"/>
  <c r="J99" i="3"/>
  <c r="J115" i="3"/>
  <c r="J116" i="3"/>
  <c r="J117" i="3"/>
  <c r="J118" i="3"/>
  <c r="J119" i="3"/>
  <c r="J120" i="3"/>
  <c r="J124" i="3"/>
  <c r="J125" i="3"/>
  <c r="J126" i="3"/>
  <c r="J127" i="3"/>
  <c r="J130" i="3"/>
  <c r="J131" i="3"/>
  <c r="J135" i="3"/>
  <c r="J136" i="3"/>
  <c r="J159" i="3"/>
  <c r="J160" i="3"/>
  <c r="J161" i="3"/>
  <c r="J176" i="3"/>
  <c r="J177" i="3"/>
  <c r="J192" i="3"/>
  <c r="J193" i="3"/>
  <c r="J194" i="3"/>
  <c r="J195" i="3"/>
  <c r="J200" i="3"/>
  <c r="J201" i="3"/>
  <c r="J202" i="3"/>
  <c r="J209" i="3"/>
  <c r="J210" i="3"/>
  <c r="J211" i="3"/>
  <c r="J230" i="3"/>
  <c r="J231" i="3"/>
  <c r="J16" i="3"/>
  <c r="J13" i="3"/>
  <c r="J12" i="3"/>
  <c r="I92" i="3"/>
  <c r="J92" i="3" s="1"/>
  <c r="I93" i="3"/>
  <c r="J93" i="3" s="1"/>
  <c r="I94" i="3"/>
  <c r="J94" i="3" s="1"/>
  <c r="I91" i="3"/>
  <c r="J91" i="3" s="1"/>
  <c r="I62" i="3"/>
  <c r="I25" i="3"/>
  <c r="J25" i="3" s="1"/>
  <c r="I26" i="3"/>
  <c r="J26" i="3" s="1"/>
  <c r="I27" i="3"/>
  <c r="J27" i="3" s="1"/>
  <c r="I28" i="3"/>
  <c r="J28" i="3" s="1"/>
  <c r="I29" i="3"/>
  <c r="J29" i="3" s="1"/>
  <c r="I30" i="3"/>
  <c r="J30" i="3" s="1"/>
  <c r="I31" i="3"/>
  <c r="I24" i="3"/>
  <c r="J24" i="3" s="1"/>
  <c r="I6" i="3"/>
  <c r="J6" i="3" s="1"/>
  <c r="I7" i="3"/>
  <c r="J7" i="3" s="1"/>
  <c r="I5" i="3"/>
  <c r="J5" i="3" s="1"/>
  <c r="E204" i="3"/>
  <c r="F204" i="3" s="1"/>
  <c r="E4" i="3"/>
  <c r="F4" i="3" s="1"/>
  <c r="E5" i="3"/>
  <c r="E6" i="3"/>
  <c r="F6" i="3" s="1"/>
  <c r="E7" i="3"/>
  <c r="F7" i="3" s="1"/>
  <c r="E9" i="3"/>
  <c r="F9" i="3" s="1"/>
  <c r="E10" i="3"/>
  <c r="F10" i="3" s="1"/>
  <c r="E11" i="3"/>
  <c r="F11" i="3" s="1"/>
  <c r="E12" i="3"/>
  <c r="E13" i="3"/>
  <c r="F13" i="3" s="1"/>
  <c r="E15" i="3"/>
  <c r="F15" i="3" s="1"/>
  <c r="E16" i="3"/>
  <c r="E17" i="3"/>
  <c r="F17" i="3" s="1"/>
  <c r="E18" i="3"/>
  <c r="F18" i="3" s="1"/>
  <c r="E20" i="3"/>
  <c r="F20" i="3" s="1"/>
  <c r="E21" i="3"/>
  <c r="F21" i="3" s="1"/>
  <c r="E22" i="3"/>
  <c r="F22" i="3" s="1"/>
  <c r="E23" i="3"/>
  <c r="F23" i="3" s="1"/>
  <c r="E24" i="3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E39" i="3"/>
  <c r="F39" i="3" s="1"/>
  <c r="E40" i="3"/>
  <c r="F40" i="3" s="1"/>
  <c r="E41" i="3"/>
  <c r="F41" i="3" s="1"/>
  <c r="H41" i="3" s="1"/>
  <c r="J41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E49" i="3"/>
  <c r="F49" i="3" s="1"/>
  <c r="E51" i="3"/>
  <c r="F51" i="3" s="1"/>
  <c r="E52" i="3"/>
  <c r="F52" i="3" s="1"/>
  <c r="E53" i="3"/>
  <c r="F53" i="3" s="1"/>
  <c r="E54" i="3"/>
  <c r="F54" i="3" s="1"/>
  <c r="E55" i="3"/>
  <c r="E56" i="3"/>
  <c r="F56" i="3" s="1"/>
  <c r="E57" i="3"/>
  <c r="F57" i="3" s="1"/>
  <c r="H57" i="3" s="1"/>
  <c r="J57" i="3" s="1"/>
  <c r="E59" i="3"/>
  <c r="F59" i="3" s="1"/>
  <c r="E60" i="3"/>
  <c r="E61" i="3"/>
  <c r="F61" i="3" s="1"/>
  <c r="E62" i="3"/>
  <c r="F62" i="3" s="1"/>
  <c r="H62" i="3" s="1"/>
  <c r="J62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0" i="3"/>
  <c r="F70" i="3" s="1"/>
  <c r="E71" i="3"/>
  <c r="E72" i="3"/>
  <c r="F72" i="3" s="1"/>
  <c r="E73" i="3"/>
  <c r="F73" i="3" s="1"/>
  <c r="E90" i="3"/>
  <c r="F90" i="3" s="1"/>
  <c r="G90" i="3" s="1"/>
  <c r="E91" i="3"/>
  <c r="E92" i="3"/>
  <c r="F92" i="3" s="1"/>
  <c r="E93" i="3"/>
  <c r="F93" i="3" s="1"/>
  <c r="E94" i="3"/>
  <c r="F94" i="3" s="1"/>
  <c r="E96" i="3"/>
  <c r="F96" i="3" s="1"/>
  <c r="E97" i="3"/>
  <c r="F97" i="3" s="1"/>
  <c r="E98" i="3"/>
  <c r="E99" i="3"/>
  <c r="F99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E116" i="3"/>
  <c r="F116" i="3" s="1"/>
  <c r="E117" i="3"/>
  <c r="F117" i="3" s="1"/>
  <c r="E118" i="3"/>
  <c r="F118" i="3" s="1"/>
  <c r="E119" i="3"/>
  <c r="F119" i="3" s="1"/>
  <c r="E120" i="3"/>
  <c r="F120" i="3" s="1"/>
  <c r="E122" i="3"/>
  <c r="F122" i="3" s="1"/>
  <c r="E123" i="3"/>
  <c r="F123" i="3" s="1"/>
  <c r="E124" i="3"/>
  <c r="E125" i="3"/>
  <c r="F125" i="3" s="1"/>
  <c r="E126" i="3"/>
  <c r="F126" i="3" s="1"/>
  <c r="E127" i="3"/>
  <c r="F127" i="3" s="1"/>
  <c r="E128" i="3"/>
  <c r="F128" i="3" s="1"/>
  <c r="E130" i="3"/>
  <c r="E131" i="3"/>
  <c r="F131" i="3" s="1"/>
  <c r="G131" i="3" s="1"/>
  <c r="E133" i="3"/>
  <c r="F133" i="3" s="1"/>
  <c r="E134" i="3"/>
  <c r="F134" i="3" s="1"/>
  <c r="E135" i="3"/>
  <c r="E136" i="3"/>
  <c r="F136" i="3" s="1"/>
  <c r="E137" i="3"/>
  <c r="F137" i="3" s="1"/>
  <c r="H137" i="3" s="1"/>
  <c r="J137" i="3" s="1"/>
  <c r="E153" i="3"/>
  <c r="E154" i="3"/>
  <c r="F154" i="3" s="1"/>
  <c r="G154" i="3" s="1"/>
  <c r="E155" i="3"/>
  <c r="E156" i="3"/>
  <c r="F156" i="3" s="1"/>
  <c r="G156" i="3" s="1"/>
  <c r="E158" i="3"/>
  <c r="F158" i="3" s="1"/>
  <c r="G158" i="3" s="1"/>
  <c r="E159" i="3"/>
  <c r="E160" i="3"/>
  <c r="F160" i="3" s="1"/>
  <c r="E161" i="3"/>
  <c r="F161" i="3" s="1"/>
  <c r="E163" i="3"/>
  <c r="F163" i="3" s="1"/>
  <c r="E164" i="3"/>
  <c r="F164" i="3" s="1"/>
  <c r="E165" i="3"/>
  <c r="F165" i="3" s="1"/>
  <c r="E166" i="3"/>
  <c r="F166" i="3" s="1"/>
  <c r="E167" i="3"/>
  <c r="F167" i="3" s="1"/>
  <c r="E168" i="3"/>
  <c r="F168" i="3" s="1"/>
  <c r="E169" i="3"/>
  <c r="E170" i="3"/>
  <c r="F170" i="3" s="1"/>
  <c r="E171" i="3"/>
  <c r="F171" i="3" s="1"/>
  <c r="E173" i="3"/>
  <c r="F173" i="3" s="1"/>
  <c r="E174" i="3"/>
  <c r="F174" i="3" s="1"/>
  <c r="E175" i="3"/>
  <c r="F175" i="3" s="1"/>
  <c r="E176" i="3"/>
  <c r="E177" i="3"/>
  <c r="F177" i="3" s="1"/>
  <c r="G177" i="3" s="1"/>
  <c r="E179" i="3"/>
  <c r="F179" i="3" s="1"/>
  <c r="E180" i="3"/>
  <c r="F180" i="3" s="1"/>
  <c r="E181" i="3"/>
  <c r="F181" i="3" s="1"/>
  <c r="E182" i="3"/>
  <c r="E183" i="3"/>
  <c r="F183" i="3" s="1"/>
  <c r="G183" i="3" s="1"/>
  <c r="E185" i="3"/>
  <c r="F185" i="3" s="1"/>
  <c r="E186" i="3"/>
  <c r="F186" i="3" s="1"/>
  <c r="E187" i="3"/>
  <c r="F187" i="3" s="1"/>
  <c r="E188" i="3"/>
  <c r="F188" i="3" s="1"/>
  <c r="E189" i="3"/>
  <c r="F189" i="3" s="1"/>
  <c r="E190" i="3"/>
  <c r="F190" i="3" s="1"/>
  <c r="E191" i="3"/>
  <c r="F191" i="3" s="1"/>
  <c r="E192" i="3"/>
  <c r="E193" i="3"/>
  <c r="F193" i="3" s="1"/>
  <c r="E194" i="3"/>
  <c r="F194" i="3" s="1"/>
  <c r="E195" i="3"/>
  <c r="F195" i="3" s="1"/>
  <c r="E197" i="3"/>
  <c r="F197" i="3" s="1"/>
  <c r="E198" i="3"/>
  <c r="F198" i="3" s="1"/>
  <c r="E199" i="3"/>
  <c r="F199" i="3" s="1"/>
  <c r="E200" i="3"/>
  <c r="E201" i="3"/>
  <c r="F201" i="3" s="1"/>
  <c r="E202" i="3"/>
  <c r="F202" i="3" s="1"/>
  <c r="E205" i="3"/>
  <c r="F205" i="3" s="1"/>
  <c r="E206" i="3"/>
  <c r="F206" i="3" s="1"/>
  <c r="E207" i="3"/>
  <c r="F207" i="3" s="1"/>
  <c r="E208" i="3"/>
  <c r="F208" i="3" s="1"/>
  <c r="E209" i="3"/>
  <c r="E210" i="3"/>
  <c r="F210" i="3" s="1"/>
  <c r="E211" i="3"/>
  <c r="F211" i="3" s="1"/>
  <c r="E223" i="3"/>
  <c r="F223" i="3" s="1"/>
  <c r="F224" i="3"/>
  <c r="F225" i="3"/>
  <c r="F226" i="3"/>
  <c r="F227" i="3"/>
  <c r="F229" i="3"/>
  <c r="F231" i="3"/>
  <c r="E3" i="3"/>
  <c r="F3" i="3" s="1"/>
  <c r="G216" i="3" l="1"/>
  <c r="G151" i="3"/>
  <c r="G143" i="3"/>
  <c r="G4" i="3"/>
  <c r="G18" i="3"/>
  <c r="H106" i="3"/>
  <c r="J106" i="3" s="1"/>
  <c r="G106" i="3"/>
  <c r="G88" i="3"/>
  <c r="G202" i="3"/>
  <c r="G161" i="3"/>
  <c r="G195" i="3"/>
  <c r="G134" i="3"/>
  <c r="G23" i="3"/>
  <c r="G211" i="3"/>
  <c r="G191" i="3"/>
  <c r="G70" i="3"/>
  <c r="G11" i="3"/>
  <c r="G54" i="3"/>
  <c r="G97" i="3"/>
  <c r="G137" i="3"/>
  <c r="H128" i="3"/>
  <c r="J128" i="3" s="1"/>
  <c r="G175" i="3"/>
  <c r="G128" i="3"/>
  <c r="G41" i="3"/>
  <c r="G181" i="3"/>
  <c r="G171" i="3"/>
  <c r="G123" i="3"/>
  <c r="G73" i="3"/>
  <c r="H31" i="3"/>
  <c r="J31" i="3" s="1"/>
  <c r="G229" i="3"/>
  <c r="G199" i="3"/>
  <c r="G62" i="3"/>
  <c r="G37" i="3"/>
  <c r="G31" i="3"/>
  <c r="G168" i="3"/>
  <c r="G7" i="3"/>
  <c r="G208" i="3"/>
  <c r="G94" i="3"/>
  <c r="G120" i="3"/>
  <c r="G114" i="3"/>
  <c r="G47" i="3"/>
  <c r="G57" i="3"/>
</calcChain>
</file>

<file path=xl/sharedStrings.xml><?xml version="1.0" encoding="utf-8"?>
<sst xmlns="http://schemas.openxmlformats.org/spreadsheetml/2006/main" count="275" uniqueCount="44">
  <si>
    <t>Site</t>
  </si>
  <si>
    <t>Adventure Mine</t>
  </si>
  <si>
    <t>Child's Adit</t>
  </si>
  <si>
    <t>Delaware Mine</t>
  </si>
  <si>
    <t>Derby Adit</t>
  </si>
  <si>
    <t>Glen Adit #1</t>
  </si>
  <si>
    <t>Iron Mountain Iron Mine</t>
  </si>
  <si>
    <t>Jones' Adit</t>
  </si>
  <si>
    <t>Keel Ridge Shaft</t>
  </si>
  <si>
    <t>Lafayette East Shaft</t>
  </si>
  <si>
    <t>Mead Mine</t>
  </si>
  <si>
    <t>Norway Mine</t>
  </si>
  <si>
    <t>Quinnesec Adit</t>
  </si>
  <si>
    <t>South Bluff Adit</t>
  </si>
  <si>
    <t>South Lake Mine</t>
  </si>
  <si>
    <t>Taylor Adit</t>
  </si>
  <si>
    <t>Windsor Shaft #3</t>
  </si>
  <si>
    <t>Belt Mine</t>
  </si>
  <si>
    <t>Merchant Mine</t>
  </si>
  <si>
    <t>Year</t>
  </si>
  <si>
    <t>Count</t>
  </si>
  <si>
    <t>Mean Temp</t>
  </si>
  <si>
    <t>Adventure Adit/Rock Fall</t>
  </si>
  <si>
    <t>North Cliff Mine</t>
  </si>
  <si>
    <t>Quincy Mine Adit</t>
  </si>
  <si>
    <t>Silver Mountain Mine</t>
  </si>
  <si>
    <t>South Bluff East Adit</t>
  </si>
  <si>
    <t>Realized Population Growth</t>
  </si>
  <si>
    <t>Flintsteel Adit</t>
  </si>
  <si>
    <t>Year diff</t>
  </si>
  <si>
    <t>Average growth rates (yellow is after WNS)</t>
  </si>
  <si>
    <t>Average growth rate from minimum count (after pop crash)</t>
  </si>
  <si>
    <t>Relative year</t>
  </si>
  <si>
    <t>Estimated Population Size</t>
  </si>
  <si>
    <t>mean temp</t>
  </si>
  <si>
    <t>realized population growth from minimum value to current</t>
  </si>
  <si>
    <t>Keel Ridge Mine</t>
  </si>
  <si>
    <t>Mass C Adit</t>
  </si>
  <si>
    <t>Ohio Traprock #60</t>
  </si>
  <si>
    <t>Old Flintsteel River Adit B</t>
  </si>
  <si>
    <t>Young's Adit</t>
  </si>
  <si>
    <t>Old Flintsteel Adit B</t>
  </si>
  <si>
    <t>Normalized count</t>
  </si>
  <si>
    <t>Beta estimate (slope)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</si>
</sst>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2" fillId="3" borderId="0" xfId="0" applyFont="1" applyFill="1"/>
    <xf numFmtId="0" fontId="0" fillId="3" borderId="1" xfId="0" applyFill="1" applyBorder="1"/>
    <xf numFmtId="0" fontId="0" fillId="2" borderId="2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2" xfId="0" applyFill="1" applyBorder="1"/>
    <xf numFmtId="0" fontId="0" fillId="0" borderId="2" xfId="0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/>
    <xf numFmtId="0" fontId="2" fillId="0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growth by mean temperature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scatters!$B$2:$B$30</c:f>
              <c:numCache>
                <c:formatCode>General</c:formatCode>
                <c:ptCount val="29"/>
                <c:pt idx="0">
                  <c:v>7.1388999999999996</c:v>
                </c:pt>
                <c:pt idx="1">
                  <c:v>4.2704000000000004</c:v>
                </c:pt>
                <c:pt idx="2">
                  <c:v>6.7638999999999996</c:v>
                </c:pt>
                <c:pt idx="3">
                  <c:v>6.3056000000000001</c:v>
                </c:pt>
                <c:pt idx="4">
                  <c:v>7.2576000000000001</c:v>
                </c:pt>
                <c:pt idx="5">
                  <c:v>6.5952000000000002</c:v>
                </c:pt>
                <c:pt idx="6">
                  <c:v>4.1666999999999996</c:v>
                </c:pt>
                <c:pt idx="7">
                  <c:v>7.6566000000000001</c:v>
                </c:pt>
                <c:pt idx="8">
                  <c:v>8.6759000000000004</c:v>
                </c:pt>
                <c:pt idx="9">
                  <c:v>7.8372999999999999</c:v>
                </c:pt>
                <c:pt idx="10">
                  <c:v>5.9931000000000001</c:v>
                </c:pt>
                <c:pt idx="11">
                  <c:v>7.8756000000000004</c:v>
                </c:pt>
                <c:pt idx="12">
                  <c:v>4.2592999999999996</c:v>
                </c:pt>
                <c:pt idx="13">
                  <c:v>7.94</c:v>
                </c:pt>
                <c:pt idx="14">
                  <c:v>5.3</c:v>
                </c:pt>
                <c:pt idx="15">
                  <c:v>6.9370000000000003</c:v>
                </c:pt>
                <c:pt idx="16">
                  <c:v>2.4342999999999999</c:v>
                </c:pt>
                <c:pt idx="17">
                  <c:v>7.7037000000000004</c:v>
                </c:pt>
                <c:pt idx="18">
                  <c:v>6.133</c:v>
                </c:pt>
                <c:pt idx="19">
                  <c:v>8.0181000000000004</c:v>
                </c:pt>
                <c:pt idx="20">
                  <c:v>8.7870000000000008</c:v>
                </c:pt>
                <c:pt idx="21">
                  <c:v>7.5369999999999999</c:v>
                </c:pt>
                <c:pt idx="22">
                  <c:v>8.0925999999999991</c:v>
                </c:pt>
                <c:pt idx="23">
                  <c:v>8.2082999999999995</c:v>
                </c:pt>
                <c:pt idx="24">
                  <c:v>3.5667</c:v>
                </c:pt>
                <c:pt idx="25">
                  <c:v>8.4074000000000009</c:v>
                </c:pt>
                <c:pt idx="26">
                  <c:v>4.0712999999999999</c:v>
                </c:pt>
                <c:pt idx="27">
                  <c:v>3.5</c:v>
                </c:pt>
                <c:pt idx="28">
                  <c:v>3.754</c:v>
                </c:pt>
              </c:numCache>
            </c:numRef>
          </c:xVal>
          <c:yVal>
            <c:numRef>
              <c:f>scatters!$C$2:$C$30</c:f>
              <c:numCache>
                <c:formatCode>General</c:formatCode>
                <c:ptCount val="29"/>
                <c:pt idx="0">
                  <c:v>-7.8129748899679996E-2</c:v>
                </c:pt>
                <c:pt idx="1">
                  <c:v>0.11952607293703399</c:v>
                </c:pt>
                <c:pt idx="2">
                  <c:v>0.22067158925685754</c:v>
                </c:pt>
                <c:pt idx="3">
                  <c:v>0.13604133385684211</c:v>
                </c:pt>
                <c:pt idx="4">
                  <c:v>0.41985384556026406</c:v>
                </c:pt>
                <c:pt idx="5">
                  <c:v>1.2527629684953681</c:v>
                </c:pt>
                <c:pt idx="6">
                  <c:v>0.7591051483517427</c:v>
                </c:pt>
                <c:pt idx="7">
                  <c:v>0.10299494728233952</c:v>
                </c:pt>
                <c:pt idx="8">
                  <c:v>0.72784778128006011</c:v>
                </c:pt>
                <c:pt idx="9">
                  <c:v>0</c:v>
                </c:pt>
                <c:pt idx="10">
                  <c:v>0.44688640986923822</c:v>
                </c:pt>
                <c:pt idx="11">
                  <c:v>0.15241318952930072</c:v>
                </c:pt>
                <c:pt idx="12">
                  <c:v>-0.22599256187152861</c:v>
                </c:pt>
                <c:pt idx="13">
                  <c:v>0.27996285772454399</c:v>
                </c:pt>
                <c:pt idx="14">
                  <c:v>0.12807550110426508</c:v>
                </c:pt>
                <c:pt idx="15">
                  <c:v>0</c:v>
                </c:pt>
                <c:pt idx="16">
                  <c:v>0.16597474599411674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-4.5282947164591428E-2</c:v>
                </c:pt>
                <c:pt idx="21">
                  <c:v>0</c:v>
                </c:pt>
                <c:pt idx="22">
                  <c:v>0.18386239006265867</c:v>
                </c:pt>
                <c:pt idx="23">
                  <c:v>0</c:v>
                </c:pt>
                <c:pt idx="24">
                  <c:v>8.1350744079707091E-2</c:v>
                </c:pt>
                <c:pt idx="25">
                  <c:v>0.29096077272485998</c:v>
                </c:pt>
                <c:pt idx="26">
                  <c:v>3.7092697745030816E-2</c:v>
                </c:pt>
                <c:pt idx="27">
                  <c:v>0</c:v>
                </c:pt>
                <c:pt idx="28">
                  <c:v>0.1343085964348219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D-432E-A821-DB2F57668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230400"/>
        <c:axId val="972233280"/>
      </c:scatterChart>
      <c:valAx>
        <c:axId val="97223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Temperature C of the site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233280"/>
        <c:crosses val="autoZero"/>
        <c:crossBetween val="midCat"/>
      </c:valAx>
      <c:valAx>
        <c:axId val="972233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Realized</a:t>
                </a:r>
                <a:r>
                  <a:rPr lang="en-US" baseline="0"/>
                  <a:t> Population Growth</a:t>
                </a:r>
              </a:p>
            </c:rich>
          </c:tx>
          <c:layout>
            <c:manualLayout>
              <c:xMode val="edge"/>
              <c:yMode val="edge"/>
              <c:x val="2.5079616262123461E-2"/>
              <c:y val="0.197111427488883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23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</a:t>
            </a:r>
            <a:r>
              <a:rPr lang="en-US" baseline="0"/>
              <a:t> of population growth by mean temperature 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scatters!$B$2:$B$30</c:f>
              <c:numCache>
                <c:formatCode>General</c:formatCode>
                <c:ptCount val="29"/>
                <c:pt idx="0">
                  <c:v>7.1388999999999996</c:v>
                </c:pt>
                <c:pt idx="1">
                  <c:v>4.2704000000000004</c:v>
                </c:pt>
                <c:pt idx="2">
                  <c:v>6.7638999999999996</c:v>
                </c:pt>
                <c:pt idx="3">
                  <c:v>6.3056000000000001</c:v>
                </c:pt>
                <c:pt idx="4">
                  <c:v>7.2576000000000001</c:v>
                </c:pt>
                <c:pt idx="5">
                  <c:v>6.5952000000000002</c:v>
                </c:pt>
                <c:pt idx="6">
                  <c:v>4.1666999999999996</c:v>
                </c:pt>
                <c:pt idx="7">
                  <c:v>7.6566000000000001</c:v>
                </c:pt>
                <c:pt idx="8">
                  <c:v>8.6759000000000004</c:v>
                </c:pt>
                <c:pt idx="9">
                  <c:v>7.8372999999999999</c:v>
                </c:pt>
                <c:pt idx="10">
                  <c:v>5.9931000000000001</c:v>
                </c:pt>
                <c:pt idx="11">
                  <c:v>7.8756000000000004</c:v>
                </c:pt>
                <c:pt idx="12">
                  <c:v>4.2592999999999996</c:v>
                </c:pt>
                <c:pt idx="13">
                  <c:v>7.94</c:v>
                </c:pt>
                <c:pt idx="14">
                  <c:v>5.3</c:v>
                </c:pt>
                <c:pt idx="15">
                  <c:v>6.9370000000000003</c:v>
                </c:pt>
                <c:pt idx="16">
                  <c:v>2.4342999999999999</c:v>
                </c:pt>
                <c:pt idx="17">
                  <c:v>7.7037000000000004</c:v>
                </c:pt>
                <c:pt idx="18">
                  <c:v>6.133</c:v>
                </c:pt>
                <c:pt idx="19">
                  <c:v>8.0181000000000004</c:v>
                </c:pt>
                <c:pt idx="20">
                  <c:v>8.7870000000000008</c:v>
                </c:pt>
                <c:pt idx="21">
                  <c:v>7.5369999999999999</c:v>
                </c:pt>
                <c:pt idx="22">
                  <c:v>8.0925999999999991</c:v>
                </c:pt>
                <c:pt idx="23">
                  <c:v>8.2082999999999995</c:v>
                </c:pt>
                <c:pt idx="24">
                  <c:v>3.5667</c:v>
                </c:pt>
                <c:pt idx="25">
                  <c:v>8.4074000000000009</c:v>
                </c:pt>
                <c:pt idx="26">
                  <c:v>4.0712999999999999</c:v>
                </c:pt>
                <c:pt idx="27">
                  <c:v>3.5</c:v>
                </c:pt>
                <c:pt idx="28">
                  <c:v>3.754</c:v>
                </c:pt>
              </c:numCache>
            </c:numRef>
          </c:xVal>
          <c:yVal>
            <c:numRef>
              <c:f>scatters!$D$2:$D$30</c:f>
              <c:numCache>
                <c:formatCode>General</c:formatCode>
                <c:ptCount val="29"/>
                <c:pt idx="0">
                  <c:v>2.0999999999999999E-3</c:v>
                </c:pt>
                <c:pt idx="1">
                  <c:v>6.6E-3</c:v>
                </c:pt>
                <c:pt idx="2">
                  <c:v>2.9600000000000001E-2</c:v>
                </c:pt>
                <c:pt idx="3">
                  <c:v>0.13439999999999999</c:v>
                </c:pt>
                <c:pt idx="4">
                  <c:v>8.8800000000000004E-2</c:v>
                </c:pt>
                <c:pt idx="5">
                  <c:v>2.7099999999999999E-2</c:v>
                </c:pt>
                <c:pt idx="6">
                  <c:v>6.6500000000000004E-2</c:v>
                </c:pt>
                <c:pt idx="7">
                  <c:v>4.5999999999999999E-3</c:v>
                </c:pt>
                <c:pt idx="8">
                  <c:v>1.72E-2</c:v>
                </c:pt>
                <c:pt idx="9">
                  <c:v>0</c:v>
                </c:pt>
                <c:pt idx="10">
                  <c:v>5.4899999999999997E-2</c:v>
                </c:pt>
                <c:pt idx="11">
                  <c:v>5.2299999999999999E-2</c:v>
                </c:pt>
                <c:pt idx="12">
                  <c:v>9.2999999999999992E-3</c:v>
                </c:pt>
                <c:pt idx="13">
                  <c:v>5.4000000000000003E-3</c:v>
                </c:pt>
                <c:pt idx="14">
                  <c:v>3.2599999999999997E-2</c:v>
                </c:pt>
                <c:pt idx="15">
                  <c:v>0</c:v>
                </c:pt>
                <c:pt idx="16">
                  <c:v>9.6100000000000005E-2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2.9999999999999997E-4</c:v>
                </c:pt>
                <c:pt idx="21">
                  <c:v>0</c:v>
                </c:pt>
                <c:pt idx="22">
                  <c:v>1.5599999999999999E-2</c:v>
                </c:pt>
                <c:pt idx="23">
                  <c:v>0</c:v>
                </c:pt>
                <c:pt idx="24">
                  <c:v>5.16E-2</c:v>
                </c:pt>
                <c:pt idx="25">
                  <c:v>3.3799999999999997E-2</c:v>
                </c:pt>
                <c:pt idx="26">
                  <c:v>6.5500000000000003E-2</c:v>
                </c:pt>
                <c:pt idx="27">
                  <c:v>0</c:v>
                </c:pt>
                <c:pt idx="28">
                  <c:v>0.1067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2D-4983-BC14-CBA78D16E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752719"/>
        <c:axId val="1024193231"/>
      </c:scatterChart>
      <c:valAx>
        <c:axId val="1038752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Temperature 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193231"/>
        <c:crosses val="autoZero"/>
        <c:crossBetween val="midCat"/>
      </c:valAx>
      <c:valAx>
        <c:axId val="10241932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 Estimate (slope)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75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544285</xdr:colOff>
      <xdr:row>0</xdr:row>
      <xdr:rowOff>517072</xdr:rowOff>
    </xdr:from>
    <xdr:to>
      <xdr:col>16</xdr:col>
      <xdr:colOff>9069</xdr:colOff>
      <xdr:row>26</xdr:row>
      <xdr:rowOff>154216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C55605-6377-C2E9-C989-0099AB537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147411</xdr:colOff>
      <xdr:row>1</xdr:row>
      <xdr:rowOff>34018</xdr:rowOff>
    </xdr:from>
    <xdr:to>
      <xdr:col>27</xdr:col>
      <xdr:colOff>596447</xdr:colOff>
      <xdr:row>26</xdr:row>
      <xdr:rowOff>5216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5E81F7-BFDE-6984-D49A-949A75E9E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013F-1EBE-4E9D-A518-78EC72F0BD94}">
  <dimension ref="A1:K232"/>
  <sheetViews>
    <sheetView topLeftCell="A204" zoomScale="74" workbookViewId="0">
      <selection activeCell="Q145" sqref="Q145"/>
    </sheetView>
  </sheetViews>
  <sheetFormatPr defaultRowHeight="14.5" x14ac:dyDescent="0.35"/>
  <cols>
    <col min="1" max="1" width="21.36328125" bestFit="1" customWidth="1"/>
    <col min="4" max="4" width="10.7265625" customWidth="1"/>
    <col min="6" max="6" width="23.08984375" bestFit="1" customWidth="1"/>
    <col min="7" max="7" width="18.6328125" customWidth="1"/>
    <col min="8" max="8" width="24.26953125" customWidth="1"/>
    <col min="9" max="9" width="11.08984375" bestFit="1" customWidth="1"/>
    <col min="10" max="10" width="18.453125" customWidth="1"/>
    <col min="11" max="11" width="12.6328125" customWidth="1"/>
  </cols>
  <sheetData>
    <row r="1" spans="1:11" ht="44" thickBot="1" x14ac:dyDescent="0.4">
      <c r="A1" s="1" t="s">
        <v>0</v>
      </c>
      <c r="B1" s="1" t="s">
        <v>19</v>
      </c>
      <c r="C1" s="1" t="s">
        <v>20</v>
      </c>
      <c r="D1" s="8" t="s">
        <v>42</v>
      </c>
      <c r="E1" s="1" t="s">
        <v>29</v>
      </c>
      <c r="F1" s="1" t="s">
        <v>27</v>
      </c>
      <c r="G1" s="8" t="s">
        <v>30</v>
      </c>
      <c r="H1" s="8" t="s">
        <v>31</v>
      </c>
      <c r="I1" s="1" t="s">
        <v>32</v>
      </c>
      <c r="J1" s="9" t="s">
        <v>33</v>
      </c>
      <c r="K1" t="s">
        <v>21</v>
      </c>
    </row>
    <row r="2" spans="1:11" x14ac:dyDescent="0.35">
      <c r="A2" t="s">
        <v>22</v>
      </c>
      <c r="B2">
        <v>2010</v>
      </c>
      <c r="C2">
        <v>1227</v>
      </c>
      <c r="D2">
        <v>1.0058</v>
      </c>
    </row>
    <row r="3" spans="1:11" x14ac:dyDescent="0.35">
      <c r="A3" t="s">
        <v>22</v>
      </c>
      <c r="B3">
        <v>2012</v>
      </c>
      <c r="C3">
        <v>1276</v>
      </c>
      <c r="D3">
        <v>1.0467</v>
      </c>
      <c r="E3">
        <f>B3-B2</f>
        <v>2</v>
      </c>
      <c r="F3">
        <f>IF(AND(C3&gt;0, C2&gt;0), (LN(C3/C2) / E3))</f>
        <v>1.957900959691183E-2</v>
      </c>
    </row>
    <row r="4" spans="1:11" x14ac:dyDescent="0.35">
      <c r="A4" t="s">
        <v>22</v>
      </c>
      <c r="B4">
        <v>2015</v>
      </c>
      <c r="C4">
        <v>1157</v>
      </c>
      <c r="D4">
        <v>0.94740000000000002</v>
      </c>
      <c r="E4">
        <f t="shared" ref="E4:E67" si="0">B4-B3</f>
        <v>3</v>
      </c>
      <c r="F4">
        <f t="shared" ref="F4:F67" si="1">IF(AND(C4&gt;0, C3&gt;0), (LN(C4/C3) / E4))</f>
        <v>-3.263324557035286E-2</v>
      </c>
      <c r="G4">
        <f>AVERAGEIF(A2:A4, "Adventure Adit/Rock Fall", F2:F4)</f>
        <v>-6.527117986720515E-3</v>
      </c>
    </row>
    <row r="5" spans="1:11" x14ac:dyDescent="0.35">
      <c r="A5" s="7" t="s">
        <v>22</v>
      </c>
      <c r="B5" s="7">
        <v>2020</v>
      </c>
      <c r="C5" s="7">
        <v>22</v>
      </c>
      <c r="D5" s="7">
        <v>0</v>
      </c>
      <c r="E5" s="7">
        <f t="shared" si="0"/>
        <v>5</v>
      </c>
      <c r="F5" s="7"/>
      <c r="G5" s="7"/>
      <c r="H5" s="5">
        <v>-7.8129748899679996E-2</v>
      </c>
      <c r="I5">
        <f>B5-$B$5</f>
        <v>0</v>
      </c>
      <c r="J5">
        <f>C5 * EXP($H$7 *I5)</f>
        <v>22</v>
      </c>
    </row>
    <row r="6" spans="1:11" x14ac:dyDescent="0.35">
      <c r="A6" s="2" t="s">
        <v>22</v>
      </c>
      <c r="B6" s="2">
        <v>2022</v>
      </c>
      <c r="C6" s="2">
        <v>42</v>
      </c>
      <c r="D6" s="2">
        <v>1.67E-2</v>
      </c>
      <c r="E6" s="2">
        <f t="shared" si="0"/>
        <v>2</v>
      </c>
      <c r="F6" s="2">
        <f t="shared" si="1"/>
        <v>0.32331358246252623</v>
      </c>
      <c r="G6" s="2"/>
      <c r="H6" s="5">
        <v>-7.8129748899679996E-2</v>
      </c>
      <c r="I6">
        <f t="shared" ref="I6:I7" si="2">B6-$B$5</f>
        <v>2</v>
      </c>
      <c r="J6">
        <f t="shared" ref="J6:J7" si="3">C6 * EXP($H$7 *I6)</f>
        <v>35.924162544803387</v>
      </c>
    </row>
    <row r="7" spans="1:11" ht="15" thickBot="1" x14ac:dyDescent="0.4">
      <c r="A7" s="3" t="s">
        <v>22</v>
      </c>
      <c r="B7" s="3">
        <v>2023</v>
      </c>
      <c r="C7" s="3">
        <v>26</v>
      </c>
      <c r="D7" s="3">
        <v>3.3E-3</v>
      </c>
      <c r="E7" s="3">
        <f t="shared" si="0"/>
        <v>1</v>
      </c>
      <c r="F7" s="3">
        <f t="shared" si="1"/>
        <v>-0.47957308026188622</v>
      </c>
      <c r="G7" s="3">
        <f>AVERAGE(F6:F7)</f>
        <v>-7.8129748899679996E-2</v>
      </c>
      <c r="H7" s="5">
        <v>-7.8129748899679996E-2</v>
      </c>
      <c r="I7">
        <f t="shared" si="2"/>
        <v>3</v>
      </c>
      <c r="J7">
        <f t="shared" si="3"/>
        <v>20.567399862464544</v>
      </c>
    </row>
    <row r="8" spans="1:11" x14ac:dyDescent="0.35">
      <c r="A8" t="s">
        <v>1</v>
      </c>
      <c r="B8">
        <v>2009</v>
      </c>
      <c r="C8">
        <v>8330</v>
      </c>
      <c r="D8" s="12">
        <v>0.36599999999999999</v>
      </c>
    </row>
    <row r="9" spans="1:11" x14ac:dyDescent="0.35">
      <c r="A9" t="s">
        <v>1</v>
      </c>
      <c r="B9">
        <v>2011</v>
      </c>
      <c r="C9">
        <v>23534</v>
      </c>
      <c r="D9" s="12">
        <v>1.1125</v>
      </c>
      <c r="E9">
        <f t="shared" si="0"/>
        <v>2</v>
      </c>
      <c r="F9">
        <f t="shared" si="1"/>
        <v>0.519291363931493</v>
      </c>
    </row>
    <row r="10" spans="1:11" x14ac:dyDescent="0.35">
      <c r="A10" t="s">
        <v>1</v>
      </c>
      <c r="B10">
        <v>2013</v>
      </c>
      <c r="C10">
        <v>32733</v>
      </c>
      <c r="D10" s="12">
        <v>1.5642</v>
      </c>
      <c r="E10">
        <f t="shared" si="0"/>
        <v>2</v>
      </c>
      <c r="F10">
        <f t="shared" si="1"/>
        <v>0.16496877964966714</v>
      </c>
    </row>
    <row r="11" spans="1:11" x14ac:dyDescent="0.35">
      <c r="A11" t="s">
        <v>1</v>
      </c>
      <c r="B11">
        <v>2016</v>
      </c>
      <c r="C11">
        <v>20373</v>
      </c>
      <c r="D11" s="12">
        <v>0.95730000000000004</v>
      </c>
      <c r="E11">
        <f t="shared" si="0"/>
        <v>3</v>
      </c>
      <c r="F11">
        <f t="shared" si="1"/>
        <v>-0.15805774951376911</v>
      </c>
      <c r="G11">
        <f>AVERAGE(F9:F11)</f>
        <v>0.17540079802246367</v>
      </c>
      <c r="H11" s="4">
        <v>0.11952607293703399</v>
      </c>
    </row>
    <row r="12" spans="1:11" x14ac:dyDescent="0.35">
      <c r="A12" s="7" t="s">
        <v>1</v>
      </c>
      <c r="B12" s="7">
        <v>2020</v>
      </c>
      <c r="C12" s="7">
        <v>876</v>
      </c>
      <c r="D12" s="7">
        <v>0</v>
      </c>
      <c r="E12" s="7">
        <f t="shared" si="0"/>
        <v>4</v>
      </c>
      <c r="F12" s="7"/>
      <c r="G12" s="7"/>
      <c r="H12" s="4">
        <v>0.11952607293703399</v>
      </c>
      <c r="I12">
        <v>0</v>
      </c>
      <c r="J12">
        <f>C12 * EXP($H$13 *I12)</f>
        <v>876</v>
      </c>
    </row>
    <row r="13" spans="1:11" ht="15" thickBot="1" x14ac:dyDescent="0.4">
      <c r="A13" s="3" t="s">
        <v>1</v>
      </c>
      <c r="B13" s="3">
        <v>2024</v>
      </c>
      <c r="C13" s="3">
        <v>1413</v>
      </c>
      <c r="D13" s="3">
        <v>2.64E-2</v>
      </c>
      <c r="E13" s="3">
        <f t="shared" si="0"/>
        <v>4</v>
      </c>
      <c r="F13" s="3">
        <f t="shared" si="1"/>
        <v>0.11952607293703399</v>
      </c>
      <c r="G13" s="3">
        <v>0.11952607293703399</v>
      </c>
      <c r="H13" s="4">
        <v>0.11952607293703399</v>
      </c>
      <c r="I13">
        <v>4</v>
      </c>
      <c r="J13">
        <f>C13 * EXP($H$13 *I13)</f>
        <v>2279.1883561643835</v>
      </c>
    </row>
    <row r="14" spans="1:11" x14ac:dyDescent="0.35">
      <c r="A14" t="s">
        <v>2</v>
      </c>
      <c r="B14">
        <v>1997</v>
      </c>
      <c r="C14">
        <v>31</v>
      </c>
      <c r="D14" s="12">
        <v>0.31290000000000001</v>
      </c>
    </row>
    <row r="15" spans="1:11" x14ac:dyDescent="0.35">
      <c r="A15" t="s">
        <v>2</v>
      </c>
      <c r="B15">
        <v>2012</v>
      </c>
      <c r="C15">
        <v>132</v>
      </c>
      <c r="D15" s="12">
        <v>1.6871</v>
      </c>
      <c r="E15">
        <f t="shared" si="0"/>
        <v>15</v>
      </c>
      <c r="F15">
        <f t="shared" si="1"/>
        <v>9.6587647873414964E-2</v>
      </c>
      <c r="G15">
        <v>9.6587647873414964E-2</v>
      </c>
    </row>
    <row r="16" spans="1:11" x14ac:dyDescent="0.35">
      <c r="A16" s="7" t="s">
        <v>2</v>
      </c>
      <c r="B16" s="7">
        <v>2018</v>
      </c>
      <c r="C16" s="7">
        <v>8</v>
      </c>
      <c r="D16" s="7">
        <v>0</v>
      </c>
      <c r="E16" s="7">
        <f t="shared" si="0"/>
        <v>6</v>
      </c>
      <c r="F16" s="7"/>
      <c r="G16" s="7"/>
      <c r="H16" s="4">
        <v>0.22067158925685754</v>
      </c>
      <c r="I16">
        <v>0</v>
      </c>
      <c r="J16">
        <f>C16 * EXP(H16 *I16)</f>
        <v>8</v>
      </c>
    </row>
    <row r="17" spans="1:10" x14ac:dyDescent="0.35">
      <c r="A17" s="2" t="s">
        <v>2</v>
      </c>
      <c r="B17" s="2">
        <v>2020</v>
      </c>
      <c r="C17" s="2">
        <v>17</v>
      </c>
      <c r="D17" s="2">
        <v>0.12239999999999999</v>
      </c>
      <c r="E17" s="2">
        <f t="shared" si="0"/>
        <v>2</v>
      </c>
      <c r="F17" s="2">
        <f t="shared" si="1"/>
        <v>0.3768859011881901</v>
      </c>
      <c r="G17" s="2"/>
      <c r="H17" s="4">
        <v>0.22067158925685754</v>
      </c>
      <c r="I17">
        <v>2</v>
      </c>
      <c r="J17">
        <f t="shared" ref="J17:J94" si="4">C17 * EXP(H17 *I17)</f>
        <v>26.431501106823664</v>
      </c>
    </row>
    <row r="18" spans="1:10" ht="15" thickBot="1" x14ac:dyDescent="0.4">
      <c r="A18" s="3" t="s">
        <v>2</v>
      </c>
      <c r="B18" s="3">
        <v>2024</v>
      </c>
      <c r="C18" s="3">
        <v>22</v>
      </c>
      <c r="D18" s="3">
        <v>0.1905</v>
      </c>
      <c r="E18" s="3">
        <f t="shared" si="0"/>
        <v>4</v>
      </c>
      <c r="F18" s="3">
        <f t="shared" si="1"/>
        <v>6.4457277325524961E-2</v>
      </c>
      <c r="G18" s="3">
        <f>AVERAGE(F17:F18)</f>
        <v>0.22067158925685754</v>
      </c>
      <c r="H18" s="4">
        <v>0.22067158925685754</v>
      </c>
      <c r="I18">
        <v>6</v>
      </c>
      <c r="J18">
        <f t="shared" si="4"/>
        <v>82.687793295090856</v>
      </c>
    </row>
    <row r="19" spans="1:10" x14ac:dyDescent="0.35">
      <c r="A19" t="s">
        <v>3</v>
      </c>
      <c r="B19">
        <v>1996</v>
      </c>
      <c r="C19">
        <v>1702</v>
      </c>
      <c r="D19" s="12">
        <v>0.7238</v>
      </c>
    </row>
    <row r="20" spans="1:10" x14ac:dyDescent="0.35">
      <c r="A20" t="s">
        <v>3</v>
      </c>
      <c r="B20">
        <v>2012</v>
      </c>
      <c r="C20">
        <v>2352</v>
      </c>
      <c r="D20" s="12">
        <v>1.1933</v>
      </c>
      <c r="E20">
        <f t="shared" si="0"/>
        <v>16</v>
      </c>
      <c r="F20">
        <f t="shared" si="1"/>
        <v>2.0216374992824887E-2</v>
      </c>
    </row>
    <row r="21" spans="1:10" x14ac:dyDescent="0.35">
      <c r="A21" t="s">
        <v>3</v>
      </c>
      <c r="B21">
        <v>2013</v>
      </c>
      <c r="C21">
        <v>2664</v>
      </c>
      <c r="D21" s="12">
        <v>1.4186000000000001</v>
      </c>
      <c r="E21">
        <f t="shared" si="0"/>
        <v>1</v>
      </c>
      <c r="F21">
        <f t="shared" si="1"/>
        <v>0.12456272264176224</v>
      </c>
    </row>
    <row r="22" spans="1:10" x14ac:dyDescent="0.35">
      <c r="A22" t="s">
        <v>3</v>
      </c>
      <c r="B22">
        <v>2014</v>
      </c>
      <c r="C22">
        <v>2587</v>
      </c>
      <c r="D22" s="12">
        <v>1.363</v>
      </c>
      <c r="E22">
        <f t="shared" si="0"/>
        <v>1</v>
      </c>
      <c r="F22">
        <f t="shared" si="1"/>
        <v>-2.9329849474250567E-2</v>
      </c>
    </row>
    <row r="23" spans="1:10" x14ac:dyDescent="0.35">
      <c r="A23" t="s">
        <v>3</v>
      </c>
      <c r="B23">
        <v>2015</v>
      </c>
      <c r="C23">
        <v>3583</v>
      </c>
      <c r="D23" s="12">
        <v>2.0823999999999998</v>
      </c>
      <c r="E23">
        <f t="shared" si="0"/>
        <v>1</v>
      </c>
      <c r="F23">
        <f t="shared" si="1"/>
        <v>0.32570153511892469</v>
      </c>
      <c r="G23">
        <f>AVERAGE(F20:F23)</f>
        <v>0.11028769581981532</v>
      </c>
    </row>
    <row r="24" spans="1:10" x14ac:dyDescent="0.35">
      <c r="A24" s="7" t="s">
        <v>3</v>
      </c>
      <c r="B24" s="7">
        <v>2016</v>
      </c>
      <c r="C24" s="7">
        <v>841</v>
      </c>
      <c r="D24" s="7">
        <v>0.1018</v>
      </c>
      <c r="E24" s="7">
        <f t="shared" si="0"/>
        <v>1</v>
      </c>
      <c r="F24" s="7"/>
      <c r="G24" s="7"/>
      <c r="H24" s="4">
        <v>0.13604133385684211</v>
      </c>
      <c r="I24">
        <f>B24-$B$24</f>
        <v>0</v>
      </c>
      <c r="J24">
        <f t="shared" si="4"/>
        <v>841</v>
      </c>
    </row>
    <row r="25" spans="1:10" x14ac:dyDescent="0.35">
      <c r="A25" s="2" t="s">
        <v>3</v>
      </c>
      <c r="B25" s="2">
        <v>2017</v>
      </c>
      <c r="C25" s="2">
        <v>862</v>
      </c>
      <c r="D25" s="2">
        <v>0.11700000000000001</v>
      </c>
      <c r="E25" s="2">
        <f t="shared" si="0"/>
        <v>1</v>
      </c>
      <c r="F25" s="2">
        <f t="shared" si="1"/>
        <v>2.4663610690745009E-2</v>
      </c>
      <c r="G25" s="2"/>
      <c r="H25" s="4">
        <v>0.13604133385684211</v>
      </c>
      <c r="I25">
        <f t="shared" ref="I25:I31" si="5">B25-$B$24</f>
        <v>1</v>
      </c>
      <c r="J25">
        <f t="shared" si="4"/>
        <v>987.61861352150117</v>
      </c>
    </row>
    <row r="26" spans="1:10" x14ac:dyDescent="0.35">
      <c r="A26" s="2" t="s">
        <v>3</v>
      </c>
      <c r="B26" s="2">
        <v>2018</v>
      </c>
      <c r="C26" s="2">
        <v>700</v>
      </c>
      <c r="D26" s="2">
        <v>0</v>
      </c>
      <c r="E26" s="2">
        <f t="shared" si="0"/>
        <v>1</v>
      </c>
      <c r="F26" s="2">
        <f t="shared" si="1"/>
        <v>-0.20817493562028835</v>
      </c>
      <c r="G26" s="2"/>
      <c r="H26" s="4">
        <v>0.13604133385684211</v>
      </c>
      <c r="I26">
        <f t="shared" si="5"/>
        <v>2</v>
      </c>
      <c r="J26">
        <f t="shared" si="4"/>
        <v>918.88686005390366</v>
      </c>
    </row>
    <row r="27" spans="1:10" x14ac:dyDescent="0.35">
      <c r="A27" s="2" t="s">
        <v>3</v>
      </c>
      <c r="B27" s="2">
        <v>2019</v>
      </c>
      <c r="C27" s="2">
        <v>1297</v>
      </c>
      <c r="D27" s="2">
        <v>0.43120000000000003</v>
      </c>
      <c r="E27" s="2">
        <f t="shared" si="0"/>
        <v>1</v>
      </c>
      <c r="F27" s="2">
        <f t="shared" si="1"/>
        <v>0.61672884927303917</v>
      </c>
      <c r="G27" s="2"/>
      <c r="H27" s="4">
        <v>0.13604133385684211</v>
      </c>
      <c r="I27">
        <f t="shared" si="5"/>
        <v>3</v>
      </c>
      <c r="J27">
        <f t="shared" si="4"/>
        <v>1950.6797603949321</v>
      </c>
    </row>
    <row r="28" spans="1:10" x14ac:dyDescent="0.35">
      <c r="A28" s="2" t="s">
        <v>3</v>
      </c>
      <c r="B28" s="2">
        <v>2020</v>
      </c>
      <c r="C28" s="2">
        <v>1465</v>
      </c>
      <c r="D28" s="2">
        <v>0.55259999999999998</v>
      </c>
      <c r="E28" s="2">
        <f t="shared" si="0"/>
        <v>1</v>
      </c>
      <c r="F28" s="2">
        <f t="shared" si="1"/>
        <v>0.12180133713472387</v>
      </c>
      <c r="G28" s="2"/>
      <c r="H28" s="4">
        <v>0.13604133385684211</v>
      </c>
      <c r="I28">
        <f t="shared" si="5"/>
        <v>4</v>
      </c>
      <c r="J28">
        <f t="shared" si="4"/>
        <v>2524.4433371720265</v>
      </c>
    </row>
    <row r="29" spans="1:10" x14ac:dyDescent="0.35">
      <c r="A29" s="2" t="s">
        <v>3</v>
      </c>
      <c r="B29" s="2">
        <v>2021</v>
      </c>
      <c r="C29" s="2">
        <v>1491</v>
      </c>
      <c r="D29" s="2">
        <v>0.57140000000000002</v>
      </c>
      <c r="E29" s="2">
        <f t="shared" si="0"/>
        <v>1</v>
      </c>
      <c r="F29" s="2">
        <f t="shared" si="1"/>
        <v>1.7591793313570733E-2</v>
      </c>
      <c r="G29" s="2"/>
      <c r="H29" s="4">
        <v>0.13604133385684211</v>
      </c>
      <c r="I29">
        <f t="shared" si="5"/>
        <v>5</v>
      </c>
      <c r="J29">
        <f t="shared" si="4"/>
        <v>2943.6600000000003</v>
      </c>
    </row>
    <row r="30" spans="1:10" x14ac:dyDescent="0.35">
      <c r="A30" s="2" t="s">
        <v>3</v>
      </c>
      <c r="B30" s="2">
        <v>2022</v>
      </c>
      <c r="C30" s="2">
        <v>2322</v>
      </c>
      <c r="D30" s="2">
        <v>1.1716</v>
      </c>
      <c r="E30" s="2">
        <f t="shared" si="0"/>
        <v>1</v>
      </c>
      <c r="F30" s="2">
        <f t="shared" si="1"/>
        <v>0.44298184749309838</v>
      </c>
      <c r="G30" s="2"/>
      <c r="H30" s="4">
        <v>0.13604133385684211</v>
      </c>
      <c r="I30">
        <f t="shared" si="5"/>
        <v>6</v>
      </c>
      <c r="J30">
        <f t="shared" si="4"/>
        <v>5252.3567803529195</v>
      </c>
    </row>
    <row r="31" spans="1:10" ht="15" thickBot="1" x14ac:dyDescent="0.4">
      <c r="A31" s="3" t="s">
        <v>3</v>
      </c>
      <c r="B31" s="3">
        <v>2023</v>
      </c>
      <c r="C31" s="3">
        <v>1382</v>
      </c>
      <c r="D31" s="3">
        <v>0.49259999999999998</v>
      </c>
      <c r="E31" s="3">
        <f t="shared" si="0"/>
        <v>1</v>
      </c>
      <c r="F31" s="3">
        <f t="shared" si="1"/>
        <v>-0.51889715793022151</v>
      </c>
      <c r="G31" s="3">
        <f>AVERAGE(F25:F31)</f>
        <v>7.095647776495248E-2</v>
      </c>
      <c r="H31" s="4">
        <f>AVERAGE(F27:F31)</f>
        <v>0.13604133385684211</v>
      </c>
      <c r="I31">
        <f t="shared" si="5"/>
        <v>7</v>
      </c>
      <c r="J31">
        <f t="shared" si="4"/>
        <v>3581.6409536767178</v>
      </c>
    </row>
    <row r="32" spans="1:10" x14ac:dyDescent="0.35">
      <c r="A32" t="s">
        <v>4</v>
      </c>
      <c r="B32">
        <v>2000</v>
      </c>
      <c r="C32">
        <v>216</v>
      </c>
      <c r="D32" s="12">
        <v>1.4282999999999999</v>
      </c>
    </row>
    <row r="33" spans="1:10" x14ac:dyDescent="0.35">
      <c r="A33" t="s">
        <v>4</v>
      </c>
      <c r="B33">
        <v>2011</v>
      </c>
      <c r="C33">
        <v>234</v>
      </c>
      <c r="D33" s="12">
        <v>1.5615000000000001</v>
      </c>
      <c r="E33">
        <f t="shared" si="0"/>
        <v>11</v>
      </c>
      <c r="F33">
        <f t="shared" si="1"/>
        <v>7.276609788503305E-3</v>
      </c>
    </row>
    <row r="34" spans="1:10" x14ac:dyDescent="0.35">
      <c r="A34" t="s">
        <v>4</v>
      </c>
      <c r="B34">
        <v>2013</v>
      </c>
      <c r="C34">
        <v>146</v>
      </c>
      <c r="D34" s="12">
        <v>0.9103</v>
      </c>
      <c r="E34">
        <f t="shared" si="0"/>
        <v>2</v>
      </c>
      <c r="F34">
        <f t="shared" si="1"/>
        <v>-0.23585724682468248</v>
      </c>
    </row>
    <row r="35" spans="1:10" x14ac:dyDescent="0.35">
      <c r="A35" t="s">
        <v>4</v>
      </c>
      <c r="B35">
        <v>2015</v>
      </c>
      <c r="C35">
        <v>235</v>
      </c>
      <c r="D35" s="12">
        <v>1.5689</v>
      </c>
      <c r="E35">
        <f t="shared" si="0"/>
        <v>2</v>
      </c>
      <c r="F35">
        <f t="shared" si="1"/>
        <v>0.23798944621791127</v>
      </c>
    </row>
    <row r="36" spans="1:10" x14ac:dyDescent="0.35">
      <c r="A36" t="s">
        <v>4</v>
      </c>
      <c r="B36">
        <v>2016</v>
      </c>
      <c r="C36">
        <v>228</v>
      </c>
      <c r="D36" s="12">
        <v>1.5170999999999999</v>
      </c>
      <c r="E36">
        <f t="shared" si="0"/>
        <v>1</v>
      </c>
      <c r="F36">
        <f t="shared" si="1"/>
        <v>-3.0239885189718235E-2</v>
      </c>
    </row>
    <row r="37" spans="1:10" x14ac:dyDescent="0.35">
      <c r="A37" t="s">
        <v>4</v>
      </c>
      <c r="B37">
        <v>2017</v>
      </c>
      <c r="C37">
        <v>130</v>
      </c>
      <c r="D37" s="12">
        <v>0.79190000000000005</v>
      </c>
      <c r="E37">
        <f t="shared" si="0"/>
        <v>1</v>
      </c>
      <c r="F37">
        <f t="shared" si="1"/>
        <v>-0.56181117849885831</v>
      </c>
      <c r="G37">
        <f>AVERAGE(F33:F37)</f>
        <v>-0.1165284509013689</v>
      </c>
    </row>
    <row r="38" spans="1:10" x14ac:dyDescent="0.35">
      <c r="A38" s="7" t="s">
        <v>4</v>
      </c>
      <c r="B38" s="7">
        <v>2020</v>
      </c>
      <c r="C38" s="7">
        <v>32</v>
      </c>
      <c r="D38" s="7">
        <v>6.6600000000000006E-2</v>
      </c>
      <c r="E38" s="7">
        <f t="shared" si="0"/>
        <v>3</v>
      </c>
      <c r="F38" s="7"/>
      <c r="G38" s="7"/>
      <c r="H38">
        <v>0.41985384556026406</v>
      </c>
      <c r="I38">
        <v>0</v>
      </c>
      <c r="J38">
        <f t="shared" si="4"/>
        <v>32</v>
      </c>
    </row>
    <row r="39" spans="1:10" x14ac:dyDescent="0.35">
      <c r="A39" s="2" t="s">
        <v>4</v>
      </c>
      <c r="B39" s="2">
        <v>2022</v>
      </c>
      <c r="C39" s="2">
        <v>44</v>
      </c>
      <c r="D39" s="2">
        <v>0.15540000000000001</v>
      </c>
      <c r="E39" s="2">
        <f t="shared" si="0"/>
        <v>2</v>
      </c>
      <c r="F39" s="2">
        <f t="shared" si="1"/>
        <v>0.15922686555926729</v>
      </c>
      <c r="G39" s="2"/>
      <c r="H39">
        <v>0.41985384556026406</v>
      </c>
      <c r="I39">
        <v>2</v>
      </c>
      <c r="J39">
        <f t="shared" si="4"/>
        <v>101.89035916824197</v>
      </c>
    </row>
    <row r="40" spans="1:10" x14ac:dyDescent="0.35">
      <c r="A40" s="2" t="s">
        <v>4</v>
      </c>
      <c r="B40" s="2">
        <v>2023</v>
      </c>
      <c r="C40" s="2">
        <v>23</v>
      </c>
      <c r="D40" s="2">
        <v>0</v>
      </c>
      <c r="E40" s="2">
        <f t="shared" si="0"/>
        <v>1</v>
      </c>
      <c r="F40" s="2">
        <f t="shared" si="1"/>
        <v>-0.64869541798911146</v>
      </c>
      <c r="G40" s="2"/>
      <c r="H40">
        <v>0.41985384556026406</v>
      </c>
      <c r="I40">
        <v>3</v>
      </c>
      <c r="J40">
        <f t="shared" si="4"/>
        <v>81.049149338374306</v>
      </c>
    </row>
    <row r="41" spans="1:10" ht="15" thickBot="1" x14ac:dyDescent="0.4">
      <c r="A41" s="3" t="s">
        <v>4</v>
      </c>
      <c r="B41" s="3">
        <v>2024</v>
      </c>
      <c r="C41" s="3">
        <v>35</v>
      </c>
      <c r="D41" s="3">
        <v>8.8800000000000004E-2</v>
      </c>
      <c r="E41" s="3">
        <f t="shared" si="0"/>
        <v>1</v>
      </c>
      <c r="F41" s="3">
        <f t="shared" si="1"/>
        <v>0.41985384556026406</v>
      </c>
      <c r="G41" s="3">
        <f>AVERAGE(F39:F41)</f>
        <v>-2.3204902289860035E-2</v>
      </c>
      <c r="H41" s="4">
        <f>AVERAGE(F41)</f>
        <v>0.41985384556026406</v>
      </c>
      <c r="I41">
        <v>4</v>
      </c>
      <c r="J41">
        <f t="shared" si="4"/>
        <v>187.68470309925999</v>
      </c>
    </row>
    <row r="42" spans="1:10" x14ac:dyDescent="0.35">
      <c r="A42" t="s">
        <v>28</v>
      </c>
      <c r="B42">
        <v>1999</v>
      </c>
      <c r="C42">
        <v>497</v>
      </c>
      <c r="D42" s="12">
        <v>2.6878000000000002</v>
      </c>
    </row>
    <row r="43" spans="1:10" x14ac:dyDescent="0.35">
      <c r="A43" t="s">
        <v>28</v>
      </c>
      <c r="B43">
        <v>2010</v>
      </c>
      <c r="C43">
        <v>98</v>
      </c>
      <c r="D43" s="12">
        <v>0.52129999999999999</v>
      </c>
      <c r="E43">
        <f t="shared" si="0"/>
        <v>11</v>
      </c>
      <c r="F43">
        <f t="shared" si="1"/>
        <v>-0.14760204976600516</v>
      </c>
    </row>
    <row r="44" spans="1:10" x14ac:dyDescent="0.35">
      <c r="A44" t="s">
        <v>28</v>
      </c>
      <c r="B44">
        <v>2012</v>
      </c>
      <c r="C44">
        <v>98</v>
      </c>
      <c r="D44" s="12">
        <v>0.52129999999999999</v>
      </c>
      <c r="E44">
        <f t="shared" si="0"/>
        <v>2</v>
      </c>
      <c r="F44">
        <f t="shared" si="1"/>
        <v>0</v>
      </c>
    </row>
    <row r="45" spans="1:10" x14ac:dyDescent="0.35">
      <c r="A45" t="s">
        <v>28</v>
      </c>
      <c r="B45">
        <v>2014</v>
      </c>
      <c r="C45">
        <v>97</v>
      </c>
      <c r="D45" s="12">
        <v>0.51580000000000004</v>
      </c>
      <c r="E45">
        <f t="shared" si="0"/>
        <v>2</v>
      </c>
      <c r="F45">
        <f t="shared" si="1"/>
        <v>-5.1282500835945549E-3</v>
      </c>
    </row>
    <row r="46" spans="1:10" x14ac:dyDescent="0.35">
      <c r="A46" t="s">
        <v>28</v>
      </c>
      <c r="B46">
        <v>2015</v>
      </c>
      <c r="C46">
        <v>129</v>
      </c>
      <c r="D46" s="12">
        <v>0.68959999999999999</v>
      </c>
      <c r="E46">
        <f t="shared" si="0"/>
        <v>1</v>
      </c>
      <c r="F46">
        <f t="shared" si="1"/>
        <v>0.28510142585828924</v>
      </c>
    </row>
    <row r="47" spans="1:10" x14ac:dyDescent="0.35">
      <c r="A47" t="s">
        <v>28</v>
      </c>
      <c r="B47">
        <v>2016</v>
      </c>
      <c r="C47">
        <v>198</v>
      </c>
      <c r="D47" s="12">
        <v>1.0643</v>
      </c>
      <c r="E47">
        <f t="shared" si="0"/>
        <v>1</v>
      </c>
      <c r="F47">
        <f t="shared" si="1"/>
        <v>0.42845462633286319</v>
      </c>
      <c r="G47">
        <f>AVERAGE(F43:F47)</f>
        <v>0.11216515046831055</v>
      </c>
    </row>
    <row r="48" spans="1:10" x14ac:dyDescent="0.35">
      <c r="A48" s="7" t="s">
        <v>28</v>
      </c>
      <c r="B48" s="7">
        <v>2019</v>
      </c>
      <c r="C48" s="7">
        <v>2</v>
      </c>
      <c r="D48" s="7">
        <v>0</v>
      </c>
      <c r="E48" s="7">
        <f t="shared" si="0"/>
        <v>3</v>
      </c>
      <c r="F48" s="7"/>
      <c r="G48" s="7"/>
      <c r="H48" s="4">
        <v>1.2527629684953681</v>
      </c>
      <c r="I48">
        <v>0</v>
      </c>
      <c r="J48">
        <f t="shared" si="4"/>
        <v>2</v>
      </c>
    </row>
    <row r="49" spans="1:10" ht="15" thickBot="1" x14ac:dyDescent="0.4">
      <c r="A49" s="3" t="s">
        <v>28</v>
      </c>
      <c r="B49" s="3">
        <v>2020</v>
      </c>
      <c r="C49" s="3">
        <v>7</v>
      </c>
      <c r="D49" s="3">
        <v>2.7099999999999999E-2</v>
      </c>
      <c r="E49" s="3">
        <f t="shared" si="0"/>
        <v>1</v>
      </c>
      <c r="F49" s="3">
        <f t="shared" si="1"/>
        <v>1.2527629684953681</v>
      </c>
      <c r="G49" s="3">
        <v>1.2527629684953681</v>
      </c>
      <c r="H49" s="4">
        <v>1.2527629684953681</v>
      </c>
      <c r="I49">
        <v>1</v>
      </c>
      <c r="J49">
        <f t="shared" si="4"/>
        <v>24.5</v>
      </c>
    </row>
    <row r="50" spans="1:10" x14ac:dyDescent="0.35">
      <c r="A50" t="s">
        <v>5</v>
      </c>
      <c r="B50">
        <v>1998</v>
      </c>
      <c r="C50">
        <v>551</v>
      </c>
      <c r="D50" s="12">
        <v>1.4069</v>
      </c>
    </row>
    <row r="51" spans="1:10" x14ac:dyDescent="0.35">
      <c r="A51" t="s">
        <v>5</v>
      </c>
      <c r="B51">
        <v>2010</v>
      </c>
      <c r="C51">
        <v>617</v>
      </c>
      <c r="D51" s="12">
        <v>1.5824</v>
      </c>
      <c r="E51">
        <f t="shared" si="0"/>
        <v>12</v>
      </c>
      <c r="F51">
        <f t="shared" si="1"/>
        <v>9.4278512293727735E-3</v>
      </c>
    </row>
    <row r="52" spans="1:10" x14ac:dyDescent="0.35">
      <c r="A52" t="s">
        <v>5</v>
      </c>
      <c r="B52">
        <v>2012</v>
      </c>
      <c r="C52">
        <v>590</v>
      </c>
      <c r="D52" s="12">
        <v>1.5105999999999999</v>
      </c>
      <c r="E52">
        <f t="shared" si="0"/>
        <v>2</v>
      </c>
      <c r="F52">
        <f t="shared" si="1"/>
        <v>-2.2373243502811366E-2</v>
      </c>
    </row>
    <row r="53" spans="1:10" x14ac:dyDescent="0.35">
      <c r="A53" t="s">
        <v>5</v>
      </c>
      <c r="B53">
        <v>2013</v>
      </c>
      <c r="C53">
        <v>280</v>
      </c>
      <c r="D53" s="12">
        <v>0.68620000000000003</v>
      </c>
      <c r="E53">
        <f t="shared" si="0"/>
        <v>1</v>
      </c>
      <c r="F53">
        <f t="shared" si="1"/>
        <v>-0.74533293373051546</v>
      </c>
    </row>
    <row r="54" spans="1:10" x14ac:dyDescent="0.35">
      <c r="A54" t="s">
        <v>5</v>
      </c>
      <c r="B54">
        <v>2015</v>
      </c>
      <c r="C54">
        <v>306</v>
      </c>
      <c r="D54" s="12">
        <v>0.75529999999999997</v>
      </c>
      <c r="E54">
        <f t="shared" si="0"/>
        <v>2</v>
      </c>
      <c r="F54">
        <f t="shared" si="1"/>
        <v>4.439774939156553E-2</v>
      </c>
      <c r="G54">
        <f>AVERAGE(F51:F54)</f>
        <v>-0.17847014415309714</v>
      </c>
    </row>
    <row r="55" spans="1:10" x14ac:dyDescent="0.35">
      <c r="A55" s="7" t="s">
        <v>5</v>
      </c>
      <c r="B55" s="7">
        <v>2021</v>
      </c>
      <c r="C55" s="7">
        <v>44</v>
      </c>
      <c r="D55" s="7">
        <v>5.8500000000000003E-2</v>
      </c>
      <c r="E55" s="7">
        <f t="shared" si="0"/>
        <v>6</v>
      </c>
      <c r="F55" s="7"/>
      <c r="G55" s="7"/>
      <c r="H55">
        <v>0.7591051483517427</v>
      </c>
      <c r="I55">
        <v>0</v>
      </c>
      <c r="J55">
        <f t="shared" si="4"/>
        <v>44</v>
      </c>
    </row>
    <row r="56" spans="1:10" x14ac:dyDescent="0.35">
      <c r="A56" s="2" t="s">
        <v>5</v>
      </c>
      <c r="B56" s="2">
        <v>2022</v>
      </c>
      <c r="C56" s="2">
        <v>22</v>
      </c>
      <c r="D56" s="2">
        <v>0</v>
      </c>
      <c r="E56" s="2">
        <f t="shared" si="0"/>
        <v>1</v>
      </c>
      <c r="F56" s="2">
        <f t="shared" si="1"/>
        <v>-0.69314718055994529</v>
      </c>
      <c r="G56" s="2"/>
      <c r="H56">
        <v>0.7591051483517427</v>
      </c>
      <c r="I56">
        <v>1</v>
      </c>
      <c r="J56">
        <f t="shared" si="4"/>
        <v>47</v>
      </c>
    </row>
    <row r="57" spans="1:10" ht="15" thickBot="1" x14ac:dyDescent="0.4">
      <c r="A57" s="3" t="s">
        <v>5</v>
      </c>
      <c r="B57" s="3">
        <v>2023</v>
      </c>
      <c r="C57" s="3">
        <v>47</v>
      </c>
      <c r="D57" s="3">
        <v>6.6500000000000004E-2</v>
      </c>
      <c r="E57" s="3">
        <f t="shared" si="0"/>
        <v>1</v>
      </c>
      <c r="F57" s="3">
        <f t="shared" si="1"/>
        <v>0.7591051483517427</v>
      </c>
      <c r="G57" s="3">
        <f>AVERAGE(F56:F57)</f>
        <v>3.2978983895898706E-2</v>
      </c>
      <c r="H57" s="4">
        <f>AVERAGE(F57)</f>
        <v>0.7591051483517427</v>
      </c>
      <c r="I57">
        <v>2</v>
      </c>
      <c r="J57">
        <f t="shared" si="4"/>
        <v>214.51033057851237</v>
      </c>
    </row>
    <row r="58" spans="1:10" x14ac:dyDescent="0.35">
      <c r="A58" t="s">
        <v>6</v>
      </c>
      <c r="B58">
        <v>2009</v>
      </c>
      <c r="C58">
        <v>18713</v>
      </c>
      <c r="D58" s="18">
        <v>1.2948</v>
      </c>
    </row>
    <row r="59" spans="1:10" x14ac:dyDescent="0.35">
      <c r="A59" t="s">
        <v>6</v>
      </c>
      <c r="B59">
        <v>2013</v>
      </c>
      <c r="C59">
        <v>23888</v>
      </c>
      <c r="D59" s="17">
        <v>1.663</v>
      </c>
      <c r="E59">
        <f t="shared" si="0"/>
        <v>4</v>
      </c>
      <c r="F59">
        <f t="shared" si="1"/>
        <v>6.1039442825295755E-2</v>
      </c>
      <c r="G59">
        <v>6.1039442825295755E-2</v>
      </c>
    </row>
    <row r="60" spans="1:10" x14ac:dyDescent="0.35">
      <c r="A60" s="7" t="s">
        <v>6</v>
      </c>
      <c r="B60" s="7">
        <v>2017</v>
      </c>
      <c r="C60" s="7">
        <v>1103</v>
      </c>
      <c r="D60" s="7">
        <v>4.2200000000000001E-2</v>
      </c>
      <c r="E60" s="7">
        <f t="shared" si="0"/>
        <v>4</v>
      </c>
      <c r="F60" s="7"/>
      <c r="G60" s="7"/>
      <c r="H60">
        <v>0.10299494728233952</v>
      </c>
      <c r="I60">
        <v>0</v>
      </c>
      <c r="J60">
        <f t="shared" si="4"/>
        <v>1103</v>
      </c>
    </row>
    <row r="61" spans="1:10" x14ac:dyDescent="0.35">
      <c r="A61" s="2" t="s">
        <v>6</v>
      </c>
      <c r="B61" s="2">
        <v>2020</v>
      </c>
      <c r="C61" s="2">
        <v>510</v>
      </c>
      <c r="D61" s="2">
        <v>0</v>
      </c>
      <c r="E61" s="2">
        <f t="shared" si="0"/>
        <v>3</v>
      </c>
      <c r="F61" s="2">
        <f t="shared" si="1"/>
        <v>-0.25712609784504364</v>
      </c>
      <c r="G61" s="2"/>
      <c r="H61">
        <v>0.10299494728233952</v>
      </c>
      <c r="I61">
        <v>3</v>
      </c>
      <c r="J61">
        <f t="shared" si="4"/>
        <v>694.64127939816069</v>
      </c>
    </row>
    <row r="62" spans="1:10" ht="15" thickBot="1" x14ac:dyDescent="0.4">
      <c r="A62" s="3" t="s">
        <v>6</v>
      </c>
      <c r="B62" s="3">
        <v>2024</v>
      </c>
      <c r="C62" s="3">
        <v>770</v>
      </c>
      <c r="D62" s="3">
        <v>1.8499999999999999E-2</v>
      </c>
      <c r="E62" s="3">
        <f t="shared" si="0"/>
        <v>4</v>
      </c>
      <c r="F62" s="3">
        <f t="shared" si="1"/>
        <v>0.10299494728233952</v>
      </c>
      <c r="G62" s="3">
        <f>AVERAGE(F61:F62)</f>
        <v>-7.7065575281352064E-2</v>
      </c>
      <c r="H62" s="4">
        <f>AVERAGE(F62)</f>
        <v>0.10299494728233952</v>
      </c>
      <c r="I62">
        <f>B62-B60</f>
        <v>7</v>
      </c>
      <c r="J62">
        <f t="shared" si="4"/>
        <v>1583.4402712617052</v>
      </c>
    </row>
    <row r="63" spans="1:10" x14ac:dyDescent="0.35">
      <c r="A63" t="s">
        <v>7</v>
      </c>
      <c r="B63">
        <v>2008</v>
      </c>
      <c r="C63">
        <v>257</v>
      </c>
      <c r="D63" s="12">
        <v>0.57399999999999995</v>
      </c>
    </row>
    <row r="64" spans="1:10" x14ac:dyDescent="0.35">
      <c r="A64" t="s">
        <v>7</v>
      </c>
      <c r="B64">
        <v>2009</v>
      </c>
      <c r="C64">
        <v>438</v>
      </c>
      <c r="D64" s="12">
        <v>0.98140000000000005</v>
      </c>
      <c r="E64">
        <f t="shared" si="0"/>
        <v>1</v>
      </c>
      <c r="F64">
        <f t="shared" si="1"/>
        <v>0.53314282548122627</v>
      </c>
    </row>
    <row r="65" spans="1:10" x14ac:dyDescent="0.35">
      <c r="A65" t="s">
        <v>7</v>
      </c>
      <c r="B65">
        <v>2011</v>
      </c>
      <c r="C65">
        <v>411</v>
      </c>
      <c r="D65" s="12">
        <v>0.92069999999999996</v>
      </c>
      <c r="E65">
        <f t="shared" si="0"/>
        <v>2</v>
      </c>
      <c r="F65">
        <f t="shared" si="1"/>
        <v>-3.1812847940105776E-2</v>
      </c>
    </row>
    <row r="66" spans="1:10" x14ac:dyDescent="0.35">
      <c r="A66" t="s">
        <v>7</v>
      </c>
      <c r="B66">
        <v>2012</v>
      </c>
      <c r="C66">
        <v>293</v>
      </c>
      <c r="D66" s="12">
        <v>0.65500000000000003</v>
      </c>
      <c r="E66">
        <f t="shared" si="0"/>
        <v>1</v>
      </c>
      <c r="F66">
        <f t="shared" si="1"/>
        <v>-0.3384206054791673</v>
      </c>
    </row>
    <row r="67" spans="1:10" x14ac:dyDescent="0.35">
      <c r="A67" t="s">
        <v>7</v>
      </c>
      <c r="B67">
        <v>2013</v>
      </c>
      <c r="C67">
        <v>314</v>
      </c>
      <c r="D67" s="12">
        <v>0.70230000000000004</v>
      </c>
      <c r="E67">
        <f t="shared" si="0"/>
        <v>1</v>
      </c>
      <c r="F67">
        <f t="shared" si="1"/>
        <v>6.9220376891186014E-2</v>
      </c>
    </row>
    <row r="68" spans="1:10" x14ac:dyDescent="0.35">
      <c r="A68" t="s">
        <v>7</v>
      </c>
      <c r="B68">
        <v>2014</v>
      </c>
      <c r="C68">
        <v>435</v>
      </c>
      <c r="D68" s="12">
        <v>0.97470000000000001</v>
      </c>
      <c r="E68">
        <f t="shared" ref="E68:E167" si="6">B68-B67</f>
        <v>1</v>
      </c>
      <c r="F68">
        <f t="shared" ref="F68:F167" si="7">IF(AND(C68&gt;0, C67&gt;0), (LN(C68/C67) / E68))</f>
        <v>0.32595304518043072</v>
      </c>
    </row>
    <row r="69" spans="1:10" x14ac:dyDescent="0.35">
      <c r="A69" t="s">
        <v>7</v>
      </c>
      <c r="B69">
        <v>2015</v>
      </c>
      <c r="C69">
        <v>728</v>
      </c>
      <c r="D69" s="12">
        <v>1.6342000000000001</v>
      </c>
      <c r="E69">
        <f t="shared" si="6"/>
        <v>1</v>
      </c>
      <c r="F69">
        <f t="shared" si="7"/>
        <v>0.51495501710800196</v>
      </c>
    </row>
    <row r="70" spans="1:10" x14ac:dyDescent="0.35">
      <c r="A70" t="s">
        <v>7</v>
      </c>
      <c r="B70">
        <v>2016</v>
      </c>
      <c r="C70">
        <v>694</v>
      </c>
      <c r="D70" s="12">
        <v>1.5577000000000001</v>
      </c>
      <c r="E70">
        <f t="shared" si="6"/>
        <v>1</v>
      </c>
      <c r="F70">
        <f t="shared" si="7"/>
        <v>-4.7829087689881408E-2</v>
      </c>
      <c r="G70">
        <f>AVERAGE(F64:F70)</f>
        <v>0.14645838907881292</v>
      </c>
    </row>
    <row r="71" spans="1:10" x14ac:dyDescent="0.35">
      <c r="A71" s="7" t="s">
        <v>7</v>
      </c>
      <c r="B71" s="7">
        <v>2017</v>
      </c>
      <c r="C71" s="7">
        <v>2</v>
      </c>
      <c r="D71" s="7">
        <v>0</v>
      </c>
      <c r="E71" s="7">
        <f t="shared" si="6"/>
        <v>1</v>
      </c>
      <c r="F71" s="7"/>
      <c r="G71" s="7"/>
      <c r="H71" s="4">
        <v>0.72784778128006011</v>
      </c>
      <c r="I71">
        <v>0</v>
      </c>
      <c r="J71">
        <f t="shared" si="4"/>
        <v>2</v>
      </c>
    </row>
    <row r="72" spans="1:10" x14ac:dyDescent="0.35">
      <c r="A72" s="2" t="s">
        <v>7</v>
      </c>
      <c r="B72" s="2">
        <v>2019</v>
      </c>
      <c r="C72" s="2">
        <v>17</v>
      </c>
      <c r="D72" s="2">
        <v>3.3799999999999997E-2</v>
      </c>
      <c r="E72" s="2">
        <f t="shared" si="6"/>
        <v>2</v>
      </c>
      <c r="F72" s="2">
        <f t="shared" si="7"/>
        <v>1.0700330817481354</v>
      </c>
      <c r="G72" s="2"/>
      <c r="H72" s="4">
        <v>0.72784778128006011</v>
      </c>
      <c r="I72">
        <v>2</v>
      </c>
      <c r="J72">
        <f t="shared" si="4"/>
        <v>72.886898685566265</v>
      </c>
    </row>
    <row r="73" spans="1:10" ht="15" thickBot="1" x14ac:dyDescent="0.4">
      <c r="A73" s="3" t="s">
        <v>7</v>
      </c>
      <c r="B73" s="3">
        <v>2020</v>
      </c>
      <c r="C73" s="3">
        <v>25</v>
      </c>
      <c r="D73" s="3">
        <v>5.1799999999999999E-2</v>
      </c>
      <c r="E73" s="3">
        <f t="shared" si="6"/>
        <v>1</v>
      </c>
      <c r="F73" s="3">
        <f t="shared" si="7"/>
        <v>0.38566248081198473</v>
      </c>
      <c r="G73" s="3">
        <f>AVERAGE(F72:F73)</f>
        <v>0.72784778128006011</v>
      </c>
      <c r="H73" s="6">
        <v>0.72784778128006011</v>
      </c>
      <c r="I73">
        <v>3</v>
      </c>
      <c r="J73">
        <f t="shared" si="4"/>
        <v>221.94268407779586</v>
      </c>
    </row>
    <row r="74" spans="1:10" x14ac:dyDescent="0.35">
      <c r="A74" t="s">
        <v>36</v>
      </c>
      <c r="B74">
        <v>1996</v>
      </c>
      <c r="C74">
        <v>242</v>
      </c>
      <c r="D74" s="12">
        <v>1.0384</v>
      </c>
    </row>
    <row r="75" spans="1:10" x14ac:dyDescent="0.35">
      <c r="A75" t="s">
        <v>36</v>
      </c>
      <c r="B75">
        <v>2005</v>
      </c>
      <c r="C75">
        <v>393</v>
      </c>
      <c r="D75" s="12">
        <v>1.7383999999999999</v>
      </c>
      <c r="E75">
        <f>B75-B74</f>
        <v>9</v>
      </c>
      <c r="F75">
        <f t="shared" ref="F75:F88" si="8">IF(AND(C75&gt;0, C74&gt;0), (LN(C75/C74) / E75))</f>
        <v>5.3874653968063874E-2</v>
      </c>
    </row>
    <row r="76" spans="1:10" x14ac:dyDescent="0.35">
      <c r="A76" t="s">
        <v>36</v>
      </c>
      <c r="B76">
        <v>2007</v>
      </c>
      <c r="C76">
        <v>267</v>
      </c>
      <c r="D76" s="12">
        <v>1.1543000000000001</v>
      </c>
      <c r="E76">
        <f t="shared" ref="E76:E88" si="9">B76-B75</f>
        <v>2</v>
      </c>
      <c r="F76">
        <f t="shared" si="8"/>
        <v>-0.19328047673450582</v>
      </c>
    </row>
    <row r="77" spans="1:10" x14ac:dyDescent="0.35">
      <c r="A77" t="s">
        <v>36</v>
      </c>
      <c r="B77">
        <v>2009</v>
      </c>
      <c r="C77">
        <v>203</v>
      </c>
      <c r="D77" s="12">
        <v>0.85760000000000003</v>
      </c>
      <c r="E77">
        <f t="shared" si="9"/>
        <v>2</v>
      </c>
      <c r="F77">
        <f t="shared" si="8"/>
        <v>-0.13702133967923111</v>
      </c>
    </row>
    <row r="78" spans="1:10" x14ac:dyDescent="0.35">
      <c r="A78" t="s">
        <v>36</v>
      </c>
      <c r="B78">
        <v>2010</v>
      </c>
      <c r="C78">
        <v>290</v>
      </c>
      <c r="D78" s="12">
        <v>1.2608999999999999</v>
      </c>
      <c r="E78">
        <f t="shared" si="9"/>
        <v>1</v>
      </c>
      <c r="F78">
        <f t="shared" si="8"/>
        <v>0.35667494393873239</v>
      </c>
    </row>
    <row r="79" spans="1:10" x14ac:dyDescent="0.35">
      <c r="A79" t="s">
        <v>36</v>
      </c>
      <c r="B79">
        <v>2011</v>
      </c>
      <c r="C79">
        <v>262</v>
      </c>
      <c r="D79" s="12">
        <v>1.1311</v>
      </c>
      <c r="E79">
        <f t="shared" si="9"/>
        <v>1</v>
      </c>
      <c r="F79">
        <f t="shared" si="8"/>
        <v>-0.10153641921942283</v>
      </c>
    </row>
    <row r="80" spans="1:10" x14ac:dyDescent="0.35">
      <c r="A80" t="s">
        <v>36</v>
      </c>
      <c r="B80">
        <v>2013</v>
      </c>
      <c r="C80">
        <v>222</v>
      </c>
      <c r="D80" s="12">
        <v>0.94569999999999999</v>
      </c>
      <c r="E80">
        <f t="shared" si="9"/>
        <v>2</v>
      </c>
      <c r="F80">
        <f t="shared" si="8"/>
        <v>-8.2833560944408718E-2</v>
      </c>
    </row>
    <row r="81" spans="1:10" x14ac:dyDescent="0.35">
      <c r="A81" t="s">
        <v>36</v>
      </c>
      <c r="B81">
        <v>2014</v>
      </c>
      <c r="C81">
        <v>300</v>
      </c>
      <c r="D81" s="12">
        <v>1.3072999999999999</v>
      </c>
      <c r="E81">
        <f t="shared" si="9"/>
        <v>1</v>
      </c>
      <c r="F81">
        <f t="shared" si="8"/>
        <v>0.30110509278392161</v>
      </c>
    </row>
    <row r="82" spans="1:10" x14ac:dyDescent="0.35">
      <c r="A82" t="s">
        <v>36</v>
      </c>
      <c r="B82">
        <v>2015</v>
      </c>
      <c r="C82">
        <v>587</v>
      </c>
      <c r="D82" s="12">
        <v>2.6377000000000002</v>
      </c>
      <c r="E82">
        <f t="shared" si="9"/>
        <v>1</v>
      </c>
      <c r="F82">
        <f t="shared" si="8"/>
        <v>0.6712423451718954</v>
      </c>
    </row>
    <row r="83" spans="1:10" x14ac:dyDescent="0.35">
      <c r="A83" t="s">
        <v>36</v>
      </c>
      <c r="B83">
        <v>2016</v>
      </c>
      <c r="C83">
        <v>221</v>
      </c>
      <c r="D83" s="12">
        <v>0.94110000000000005</v>
      </c>
      <c r="E83">
        <f t="shared" si="9"/>
        <v>1</v>
      </c>
      <c r="F83">
        <f t="shared" si="8"/>
        <v>-0.97686211831034364</v>
      </c>
    </row>
    <row r="84" spans="1:10" x14ac:dyDescent="0.35">
      <c r="A84" s="7" t="s">
        <v>36</v>
      </c>
      <c r="B84" s="7">
        <v>2017</v>
      </c>
      <c r="C84" s="7">
        <v>45</v>
      </c>
      <c r="D84" s="7">
        <v>0.12520000000000001</v>
      </c>
      <c r="E84" s="7">
        <f t="shared" si="9"/>
        <v>1</v>
      </c>
      <c r="F84" s="7">
        <f t="shared" si="8"/>
        <v>-1.5915002117474331</v>
      </c>
      <c r="G84" s="7"/>
      <c r="H84" s="11"/>
      <c r="I84" s="11">
        <v>0</v>
      </c>
      <c r="J84" s="11"/>
    </row>
    <row r="85" spans="1:10" x14ac:dyDescent="0.35">
      <c r="A85" s="2" t="s">
        <v>36</v>
      </c>
      <c r="B85" s="2">
        <v>2019</v>
      </c>
      <c r="C85" s="2">
        <v>103</v>
      </c>
      <c r="D85" s="2">
        <v>0.39400000000000002</v>
      </c>
      <c r="E85" s="2">
        <f t="shared" si="9"/>
        <v>2</v>
      </c>
      <c r="F85" s="2">
        <f t="shared" si="8"/>
        <v>0.41403324922965795</v>
      </c>
      <c r="G85" s="2"/>
      <c r="I85">
        <v>2</v>
      </c>
    </row>
    <row r="86" spans="1:10" x14ac:dyDescent="0.35">
      <c r="A86" s="2" t="s">
        <v>36</v>
      </c>
      <c r="B86" s="2">
        <v>2021</v>
      </c>
      <c r="C86" s="2">
        <v>107</v>
      </c>
      <c r="D86" s="2">
        <v>0.41260000000000002</v>
      </c>
      <c r="E86" s="2">
        <f t="shared" si="9"/>
        <v>2</v>
      </c>
      <c r="F86" s="2">
        <f t="shared" si="8"/>
        <v>1.9049923116135192E-2</v>
      </c>
      <c r="G86" s="2"/>
      <c r="I86">
        <v>4</v>
      </c>
    </row>
    <row r="87" spans="1:10" x14ac:dyDescent="0.35">
      <c r="A87" s="2" t="s">
        <v>36</v>
      </c>
      <c r="B87" s="2">
        <v>2023</v>
      </c>
      <c r="C87" s="2">
        <v>30</v>
      </c>
      <c r="D87" s="2">
        <v>5.5599999999999997E-2</v>
      </c>
      <c r="E87" s="2">
        <f t="shared" si="9"/>
        <v>2</v>
      </c>
      <c r="F87" s="2">
        <f t="shared" si="8"/>
        <v>-0.63581572639987549</v>
      </c>
      <c r="G87" s="2"/>
      <c r="I87">
        <v>6</v>
      </c>
    </row>
    <row r="88" spans="1:10" ht="15" thickBot="1" x14ac:dyDescent="0.4">
      <c r="A88" s="3" t="s">
        <v>36</v>
      </c>
      <c r="B88" s="3">
        <v>2024</v>
      </c>
      <c r="C88" s="3">
        <v>18</v>
      </c>
      <c r="D88" s="3">
        <v>0</v>
      </c>
      <c r="E88" s="3">
        <f t="shared" si="9"/>
        <v>1</v>
      </c>
      <c r="F88" s="3">
        <f t="shared" si="8"/>
        <v>-0.51082562376599072</v>
      </c>
      <c r="G88" s="3">
        <f>AVERAGE(F84:F88)</f>
        <v>-0.46101167791350123</v>
      </c>
      <c r="H88" s="6">
        <v>0</v>
      </c>
      <c r="I88" s="1">
        <v>7</v>
      </c>
      <c r="J88" s="1"/>
    </row>
    <row r="89" spans="1:10" x14ac:dyDescent="0.35">
      <c r="A89" t="s">
        <v>8</v>
      </c>
      <c r="B89">
        <v>2014</v>
      </c>
      <c r="C89">
        <v>784</v>
      </c>
      <c r="D89" s="12">
        <v>1.1505000000000001</v>
      </c>
    </row>
    <row r="90" spans="1:10" x14ac:dyDescent="0.35">
      <c r="A90" t="s">
        <v>8</v>
      </c>
      <c r="B90">
        <v>2016</v>
      </c>
      <c r="C90">
        <v>593</v>
      </c>
      <c r="D90" s="12">
        <v>0.84950000000000003</v>
      </c>
      <c r="E90">
        <f t="shared" si="6"/>
        <v>2</v>
      </c>
      <c r="F90">
        <f t="shared" si="7"/>
        <v>-0.13960731067634119</v>
      </c>
      <c r="G90">
        <f>AVERAGE(F90)</f>
        <v>-0.13960731067634119</v>
      </c>
    </row>
    <row r="91" spans="1:10" x14ac:dyDescent="0.35">
      <c r="A91" s="7" t="s">
        <v>8</v>
      </c>
      <c r="B91" s="7">
        <v>2017</v>
      </c>
      <c r="C91" s="7">
        <v>54</v>
      </c>
      <c r="D91" s="7">
        <v>0</v>
      </c>
      <c r="E91" s="7">
        <f t="shared" si="6"/>
        <v>1</v>
      </c>
      <c r="F91" s="7"/>
      <c r="G91" s="7"/>
      <c r="H91" s="4">
        <v>0.44688640986923822</v>
      </c>
      <c r="I91">
        <f>B91-$B$91</f>
        <v>0</v>
      </c>
      <c r="J91">
        <f t="shared" si="4"/>
        <v>54</v>
      </c>
    </row>
    <row r="92" spans="1:10" x14ac:dyDescent="0.35">
      <c r="A92" s="2" t="s">
        <v>8</v>
      </c>
      <c r="B92" s="2">
        <v>2019</v>
      </c>
      <c r="C92" s="2">
        <v>112</v>
      </c>
      <c r="D92" s="2">
        <v>9.1399999999999995E-2</v>
      </c>
      <c r="E92" s="2">
        <f t="shared" si="6"/>
        <v>2</v>
      </c>
      <c r="F92" s="2">
        <f t="shared" si="7"/>
        <v>0.36475741236541004</v>
      </c>
      <c r="G92" s="2"/>
      <c r="H92" s="4">
        <v>0.44688640986923822</v>
      </c>
      <c r="I92">
        <f t="shared" ref="I92:I94" si="10">B92-$B$91</f>
        <v>2</v>
      </c>
      <c r="J92">
        <f t="shared" si="4"/>
        <v>273.76544264646304</v>
      </c>
    </row>
    <row r="93" spans="1:10" x14ac:dyDescent="0.35">
      <c r="A93" s="2" t="s">
        <v>8</v>
      </c>
      <c r="B93" s="2">
        <v>2023</v>
      </c>
      <c r="C93" s="2">
        <v>150</v>
      </c>
      <c r="D93" s="2">
        <v>0.15129999999999999</v>
      </c>
      <c r="E93" s="2">
        <f t="shared" si="6"/>
        <v>4</v>
      </c>
      <c r="F93" s="2">
        <f t="shared" si="7"/>
        <v>7.3034105700290286E-2</v>
      </c>
      <c r="G93" s="2"/>
      <c r="H93" s="4">
        <v>0.44688640986923822</v>
      </c>
      <c r="I93">
        <f t="shared" si="10"/>
        <v>6</v>
      </c>
      <c r="J93">
        <f t="shared" si="4"/>
        <v>2190.650374350706</v>
      </c>
    </row>
    <row r="94" spans="1:10" ht="15" thickBot="1" x14ac:dyDescent="0.4">
      <c r="A94" s="3" t="s">
        <v>8</v>
      </c>
      <c r="B94" s="3">
        <v>2024</v>
      </c>
      <c r="C94" s="3">
        <v>370</v>
      </c>
      <c r="D94" s="3">
        <v>0.498</v>
      </c>
      <c r="E94" s="3">
        <f t="shared" si="6"/>
        <v>1</v>
      </c>
      <c r="F94" s="3">
        <f t="shared" si="7"/>
        <v>0.9028677115420144</v>
      </c>
      <c r="G94" s="3">
        <f>AVERAGE(F92:F94)</f>
        <v>0.44688640986923822</v>
      </c>
      <c r="H94" s="6">
        <v>0.44688640986923822</v>
      </c>
      <c r="I94">
        <f t="shared" si="10"/>
        <v>7</v>
      </c>
      <c r="J94">
        <f t="shared" si="4"/>
        <v>8448.1931976362976</v>
      </c>
    </row>
    <row r="95" spans="1:10" x14ac:dyDescent="0.35">
      <c r="A95" t="s">
        <v>9</v>
      </c>
      <c r="B95">
        <v>2006</v>
      </c>
      <c r="C95">
        <v>2259</v>
      </c>
      <c r="D95" s="12">
        <v>0.86260000000000003</v>
      </c>
    </row>
    <row r="96" spans="1:10" x14ac:dyDescent="0.35">
      <c r="A96" t="s">
        <v>9</v>
      </c>
      <c r="B96">
        <v>2012</v>
      </c>
      <c r="C96">
        <v>2804</v>
      </c>
      <c r="D96" s="12">
        <v>1.1214</v>
      </c>
      <c r="E96">
        <f t="shared" si="6"/>
        <v>6</v>
      </c>
      <c r="F96">
        <f t="shared" si="7"/>
        <v>3.6020788614412901E-2</v>
      </c>
    </row>
    <row r="97" spans="1:10" x14ac:dyDescent="0.35">
      <c r="A97" t="s">
        <v>9</v>
      </c>
      <c r="B97">
        <v>2016</v>
      </c>
      <c r="C97">
        <v>2582</v>
      </c>
      <c r="D97" s="12">
        <v>1.016</v>
      </c>
      <c r="E97">
        <f t="shared" si="6"/>
        <v>4</v>
      </c>
      <c r="F97">
        <f t="shared" si="7"/>
        <v>-2.0620669186973219E-2</v>
      </c>
      <c r="G97">
        <f>AVERAGE(F96:F97)</f>
        <v>7.7000597137198406E-3</v>
      </c>
    </row>
    <row r="98" spans="1:10" ht="15" thickBot="1" x14ac:dyDescent="0.4">
      <c r="A98" s="7" t="s">
        <v>9</v>
      </c>
      <c r="B98" s="7">
        <v>2018</v>
      </c>
      <c r="C98" s="7">
        <v>442</v>
      </c>
      <c r="D98" s="7">
        <v>0</v>
      </c>
      <c r="E98" s="7">
        <f t="shared" si="6"/>
        <v>2</v>
      </c>
      <c r="F98" s="7"/>
      <c r="G98" s="7"/>
      <c r="H98" s="6">
        <v>0.15241318952930072</v>
      </c>
      <c r="I98">
        <v>0</v>
      </c>
      <c r="J98">
        <f t="shared" ref="J98:J177" si="11">C98 * EXP(H98 *I98)</f>
        <v>442</v>
      </c>
    </row>
    <row r="99" spans="1:10" ht="15" thickBot="1" x14ac:dyDescent="0.4">
      <c r="A99" s="3" t="s">
        <v>9</v>
      </c>
      <c r="B99" s="3">
        <v>2024</v>
      </c>
      <c r="C99" s="3">
        <v>1103</v>
      </c>
      <c r="D99" s="3">
        <v>0.31380000000000002</v>
      </c>
      <c r="E99" s="3">
        <f t="shared" si="6"/>
        <v>6</v>
      </c>
      <c r="F99" s="3">
        <f t="shared" si="7"/>
        <v>0.15241318952930072</v>
      </c>
      <c r="G99" s="3">
        <v>0.15241318952930072</v>
      </c>
      <c r="H99" s="6">
        <v>0.15241318952930072</v>
      </c>
      <c r="I99">
        <v>6</v>
      </c>
      <c r="J99">
        <f t="shared" si="11"/>
        <v>2752.5090497737556</v>
      </c>
    </row>
    <row r="100" spans="1:10" x14ac:dyDescent="0.35">
      <c r="A100" t="s">
        <v>37</v>
      </c>
      <c r="B100">
        <v>2006</v>
      </c>
      <c r="C100">
        <v>172</v>
      </c>
      <c r="D100" s="12">
        <v>1.5513999999999999</v>
      </c>
    </row>
    <row r="101" spans="1:10" x14ac:dyDescent="0.35">
      <c r="A101" t="s">
        <v>37</v>
      </c>
      <c r="B101">
        <v>2012</v>
      </c>
      <c r="C101">
        <v>109</v>
      </c>
      <c r="D101" s="12">
        <v>0.96260000000000001</v>
      </c>
      <c r="E101">
        <f>B101-B100</f>
        <v>6</v>
      </c>
      <c r="F101">
        <f t="shared" si="7"/>
        <v>-7.6024432430718228E-2</v>
      </c>
    </row>
    <row r="102" spans="1:10" x14ac:dyDescent="0.35">
      <c r="A102" t="s">
        <v>37</v>
      </c>
      <c r="B102">
        <v>2013</v>
      </c>
      <c r="C102">
        <v>113</v>
      </c>
      <c r="D102" s="12">
        <v>1</v>
      </c>
      <c r="E102">
        <f t="shared" ref="E102:E106" si="12">B102-B101</f>
        <v>1</v>
      </c>
      <c r="F102">
        <f t="shared" si="7"/>
        <v>3.6039936483196873E-2</v>
      </c>
    </row>
    <row r="103" spans="1:10" x14ac:dyDescent="0.35">
      <c r="A103" t="s">
        <v>37</v>
      </c>
      <c r="B103">
        <v>2015</v>
      </c>
      <c r="C103">
        <v>160</v>
      </c>
      <c r="D103" s="12">
        <v>1.4393</v>
      </c>
      <c r="E103">
        <f t="shared" si="12"/>
        <v>2</v>
      </c>
      <c r="F103">
        <f t="shared" si="7"/>
        <v>0.17389299826074317</v>
      </c>
    </row>
    <row r="104" spans="1:10" x14ac:dyDescent="0.35">
      <c r="A104" s="7" t="s">
        <v>37</v>
      </c>
      <c r="B104" s="7">
        <v>2021</v>
      </c>
      <c r="C104" s="7">
        <v>11</v>
      </c>
      <c r="D104" s="7">
        <v>4.6699999999999998E-2</v>
      </c>
      <c r="E104" s="7">
        <f t="shared" si="12"/>
        <v>6</v>
      </c>
      <c r="F104" s="7">
        <f t="shared" si="7"/>
        <v>-0.4462130904059094</v>
      </c>
      <c r="G104" s="7"/>
      <c r="H104" s="10"/>
      <c r="I104">
        <v>0</v>
      </c>
      <c r="J104">
        <f t="shared" si="11"/>
        <v>11</v>
      </c>
    </row>
    <row r="105" spans="1:10" x14ac:dyDescent="0.35">
      <c r="A105" s="2" t="s">
        <v>37</v>
      </c>
      <c r="B105" s="2">
        <v>2022</v>
      </c>
      <c r="C105" s="2">
        <v>6</v>
      </c>
      <c r="D105" s="2">
        <v>0</v>
      </c>
      <c r="E105" s="2">
        <f t="shared" si="12"/>
        <v>1</v>
      </c>
      <c r="F105" s="2">
        <f t="shared" si="7"/>
        <v>-0.6061358035703156</v>
      </c>
      <c r="G105" s="2"/>
      <c r="H105" s="4"/>
      <c r="I105">
        <v>1</v>
      </c>
      <c r="J105">
        <f t="shared" si="11"/>
        <v>6</v>
      </c>
    </row>
    <row r="106" spans="1:10" ht="15" thickBot="1" x14ac:dyDescent="0.4">
      <c r="A106" s="3" t="s">
        <v>37</v>
      </c>
      <c r="B106" s="3">
        <v>2023</v>
      </c>
      <c r="C106" s="3">
        <v>7</v>
      </c>
      <c r="D106" s="3">
        <v>9.2999999999999992E-3</v>
      </c>
      <c r="E106" s="3">
        <f t="shared" si="12"/>
        <v>1</v>
      </c>
      <c r="F106" s="3">
        <f t="shared" si="7"/>
        <v>0.15415067982725836</v>
      </c>
      <c r="G106" s="3">
        <f>AVERAGE(F104:F106)</f>
        <v>-0.29939940471632215</v>
      </c>
      <c r="H106" s="6">
        <f>AVERAGE(F105:F106)</f>
        <v>-0.22599256187152861</v>
      </c>
      <c r="I106" s="1">
        <v>2</v>
      </c>
      <c r="J106">
        <f t="shared" si="11"/>
        <v>4.4545454545454541</v>
      </c>
    </row>
    <row r="107" spans="1:10" x14ac:dyDescent="0.35">
      <c r="A107" t="s">
        <v>10</v>
      </c>
      <c r="B107">
        <v>1996</v>
      </c>
      <c r="C107">
        <v>13539</v>
      </c>
      <c r="D107" s="12">
        <v>0.84460000000000002</v>
      </c>
    </row>
    <row r="108" spans="1:10" x14ac:dyDescent="0.35">
      <c r="A108" t="s">
        <v>10</v>
      </c>
      <c r="B108">
        <v>1998</v>
      </c>
      <c r="C108">
        <v>14046</v>
      </c>
      <c r="D108" s="12">
        <v>0.87649999999999995</v>
      </c>
      <c r="E108">
        <f t="shared" si="6"/>
        <v>2</v>
      </c>
      <c r="F108">
        <f t="shared" si="7"/>
        <v>1.8381624111927421E-2</v>
      </c>
    </row>
    <row r="109" spans="1:10" x14ac:dyDescent="0.35">
      <c r="A109" t="s">
        <v>10</v>
      </c>
      <c r="B109">
        <v>2001</v>
      </c>
      <c r="C109">
        <v>16735</v>
      </c>
      <c r="D109" s="12">
        <v>1.0452999999999999</v>
      </c>
      <c r="E109">
        <f t="shared" si="6"/>
        <v>3</v>
      </c>
      <c r="F109">
        <f t="shared" si="7"/>
        <v>5.8388225642153763E-2</v>
      </c>
    </row>
    <row r="110" spans="1:10" x14ac:dyDescent="0.35">
      <c r="A110" t="s">
        <v>10</v>
      </c>
      <c r="B110">
        <v>2005</v>
      </c>
      <c r="C110">
        <v>13342</v>
      </c>
      <c r="D110" s="12">
        <v>0.83220000000000005</v>
      </c>
      <c r="E110">
        <f t="shared" si="6"/>
        <v>4</v>
      </c>
      <c r="F110">
        <f t="shared" si="7"/>
        <v>-5.6646345093991579E-2</v>
      </c>
    </row>
    <row r="111" spans="1:10" x14ac:dyDescent="0.35">
      <c r="A111" t="s">
        <v>10</v>
      </c>
      <c r="B111">
        <v>2009</v>
      </c>
      <c r="C111">
        <v>17508</v>
      </c>
      <c r="D111" s="12">
        <v>1.0939000000000001</v>
      </c>
      <c r="E111">
        <f t="shared" si="6"/>
        <v>4</v>
      </c>
      <c r="F111">
        <f t="shared" si="7"/>
        <v>6.7935241260331306E-2</v>
      </c>
    </row>
    <row r="112" spans="1:10" x14ac:dyDescent="0.35">
      <c r="A112" t="s">
        <v>10</v>
      </c>
      <c r="B112">
        <v>2011</v>
      </c>
      <c r="C112">
        <v>19263</v>
      </c>
      <c r="D112" s="12">
        <v>1.2040999999999999</v>
      </c>
      <c r="E112">
        <f t="shared" si="6"/>
        <v>2</v>
      </c>
      <c r="F112">
        <f t="shared" si="7"/>
        <v>4.7764119075686097E-2</v>
      </c>
    </row>
    <row r="113" spans="1:10" x14ac:dyDescent="0.35">
      <c r="A113" t="s">
        <v>10</v>
      </c>
      <c r="B113">
        <v>2013</v>
      </c>
      <c r="C113">
        <v>17700</v>
      </c>
      <c r="D113" s="12">
        <v>1.1060000000000001</v>
      </c>
      <c r="E113">
        <f t="shared" si="6"/>
        <v>2</v>
      </c>
      <c r="F113">
        <f t="shared" si="7"/>
        <v>-4.2310758950118751E-2</v>
      </c>
    </row>
    <row r="114" spans="1:10" x14ac:dyDescent="0.35">
      <c r="A114" t="s">
        <v>10</v>
      </c>
      <c r="B114">
        <v>2015</v>
      </c>
      <c r="C114">
        <v>15971</v>
      </c>
      <c r="D114" s="12">
        <v>0.99739999999999995</v>
      </c>
      <c r="E114">
        <f t="shared" si="6"/>
        <v>2</v>
      </c>
      <c r="F114">
        <f t="shared" si="7"/>
        <v>-5.1395030952805551E-2</v>
      </c>
      <c r="G114">
        <f>AVERAGE(F108:F114)</f>
        <v>6.0167250133118166E-3</v>
      </c>
    </row>
    <row r="115" spans="1:10" x14ac:dyDescent="0.35">
      <c r="A115" s="7" t="s">
        <v>10</v>
      </c>
      <c r="B115" s="7">
        <v>2017</v>
      </c>
      <c r="C115" s="7">
        <v>92</v>
      </c>
      <c r="D115" s="7">
        <v>0</v>
      </c>
      <c r="E115" s="7">
        <f t="shared" si="6"/>
        <v>2</v>
      </c>
      <c r="F115" s="7"/>
      <c r="G115" s="7"/>
      <c r="H115" s="4">
        <v>0.27996285772454399</v>
      </c>
      <c r="I115">
        <v>0</v>
      </c>
      <c r="J115">
        <f t="shared" si="11"/>
        <v>92</v>
      </c>
    </row>
    <row r="116" spans="1:10" x14ac:dyDescent="0.35">
      <c r="A116" s="2" t="s">
        <v>10</v>
      </c>
      <c r="B116" s="2">
        <v>2019</v>
      </c>
      <c r="C116" s="2">
        <v>208</v>
      </c>
      <c r="D116" s="2">
        <v>7.3000000000000001E-3</v>
      </c>
      <c r="E116" s="2">
        <f t="shared" si="6"/>
        <v>2</v>
      </c>
      <c r="F116" s="2">
        <f t="shared" si="7"/>
        <v>0.40787475132613882</v>
      </c>
      <c r="G116" s="2"/>
      <c r="H116" s="4">
        <v>0.27996285772454399</v>
      </c>
      <c r="I116">
        <v>2</v>
      </c>
      <c r="J116">
        <f t="shared" si="11"/>
        <v>364.11283109880196</v>
      </c>
    </row>
    <row r="117" spans="1:10" x14ac:dyDescent="0.35">
      <c r="A117" s="2" t="s">
        <v>10</v>
      </c>
      <c r="B117" s="2">
        <v>2020</v>
      </c>
      <c r="C117" s="2">
        <v>312</v>
      </c>
      <c r="D117" s="2">
        <v>1.38E-2</v>
      </c>
      <c r="E117" s="2">
        <f t="shared" si="6"/>
        <v>1</v>
      </c>
      <c r="F117" s="2">
        <f t="shared" si="7"/>
        <v>0.40546510810816438</v>
      </c>
      <c r="G117" s="2"/>
      <c r="H117" s="4">
        <v>0.27996285772454399</v>
      </c>
      <c r="I117">
        <v>3</v>
      </c>
      <c r="J117">
        <f t="shared" si="11"/>
        <v>722.62597235074429</v>
      </c>
    </row>
    <row r="118" spans="1:10" x14ac:dyDescent="0.35">
      <c r="A118" s="2" t="s">
        <v>10</v>
      </c>
      <c r="B118" s="2">
        <v>2022</v>
      </c>
      <c r="C118" s="2">
        <v>486</v>
      </c>
      <c r="D118" s="2">
        <v>2.47E-2</v>
      </c>
      <c r="E118" s="2">
        <f t="shared" si="6"/>
        <v>2</v>
      </c>
      <c r="F118" s="2">
        <f t="shared" si="7"/>
        <v>0.22160271804550571</v>
      </c>
      <c r="G118" s="2"/>
      <c r="H118" s="4">
        <v>0.27996285772454399</v>
      </c>
      <c r="I118">
        <v>5</v>
      </c>
      <c r="J118">
        <f t="shared" si="11"/>
        <v>1970.4612128393569</v>
      </c>
    </row>
    <row r="119" spans="1:10" x14ac:dyDescent="0.35">
      <c r="A119" s="2" t="s">
        <v>10</v>
      </c>
      <c r="B119" s="2">
        <v>2023</v>
      </c>
      <c r="C119" s="2">
        <v>546</v>
      </c>
      <c r="D119" s="2">
        <v>2.8500000000000001E-2</v>
      </c>
      <c r="E119" s="2">
        <f t="shared" si="6"/>
        <v>1</v>
      </c>
      <c r="F119" s="2">
        <f t="shared" si="7"/>
        <v>0.11641035184441137</v>
      </c>
      <c r="G119" s="2"/>
      <c r="H119" s="4">
        <v>0.27996285772454399</v>
      </c>
      <c r="I119">
        <v>6</v>
      </c>
      <c r="J119">
        <f t="shared" si="11"/>
        <v>2928.9407623485663</v>
      </c>
    </row>
    <row r="120" spans="1:10" ht="15" thickBot="1" x14ac:dyDescent="0.4">
      <c r="A120" s="3" t="s">
        <v>10</v>
      </c>
      <c r="B120" s="3">
        <v>2024</v>
      </c>
      <c r="C120" s="3">
        <v>700</v>
      </c>
      <c r="D120" s="3">
        <v>3.8199999999999998E-2</v>
      </c>
      <c r="E120" s="3">
        <f t="shared" si="6"/>
        <v>1</v>
      </c>
      <c r="F120" s="3">
        <f t="shared" si="7"/>
        <v>0.24846135929849972</v>
      </c>
      <c r="G120" s="3">
        <f>AVERAGE(F116:F120)</f>
        <v>0.27996285772454399</v>
      </c>
      <c r="H120" s="4">
        <v>0.27996285772454399</v>
      </c>
      <c r="I120">
        <v>7</v>
      </c>
      <c r="J120">
        <f t="shared" si="11"/>
        <v>4968.237056269013</v>
      </c>
    </row>
    <row r="121" spans="1:10" x14ac:dyDescent="0.35">
      <c r="A121" t="s">
        <v>18</v>
      </c>
      <c r="B121">
        <v>2009</v>
      </c>
      <c r="C121">
        <v>208</v>
      </c>
      <c r="D121" s="12">
        <v>1.2269000000000001</v>
      </c>
    </row>
    <row r="122" spans="1:10" x14ac:dyDescent="0.35">
      <c r="A122" t="s">
        <v>18</v>
      </c>
      <c r="B122">
        <v>2011</v>
      </c>
      <c r="C122">
        <v>217</v>
      </c>
      <c r="D122" s="12">
        <v>1.2833000000000001</v>
      </c>
      <c r="E122">
        <f t="shared" si="6"/>
        <v>2</v>
      </c>
      <c r="F122">
        <f t="shared" si="7"/>
        <v>2.117963691957082E-2</v>
      </c>
    </row>
    <row r="123" spans="1:10" x14ac:dyDescent="0.35">
      <c r="A123" t="s">
        <v>18</v>
      </c>
      <c r="B123">
        <v>2013</v>
      </c>
      <c r="C123">
        <v>214</v>
      </c>
      <c r="D123" s="12">
        <v>1.2645</v>
      </c>
      <c r="E123">
        <f t="shared" si="6"/>
        <v>2</v>
      </c>
      <c r="F123">
        <f t="shared" si="7"/>
        <v>-6.9606692593040601E-3</v>
      </c>
      <c r="G123">
        <f>AVERAGE(F122:F123)</f>
        <v>7.1094838301333802E-3</v>
      </c>
    </row>
    <row r="124" spans="1:10" x14ac:dyDescent="0.35">
      <c r="A124" s="7" t="s">
        <v>18</v>
      </c>
      <c r="B124" s="7">
        <v>2017</v>
      </c>
      <c r="C124" s="7">
        <v>48</v>
      </c>
      <c r="D124" s="7">
        <v>0.22539999999999999</v>
      </c>
      <c r="E124" s="7">
        <f t="shared" si="6"/>
        <v>4</v>
      </c>
      <c r="F124" s="7"/>
      <c r="G124" s="7"/>
      <c r="H124">
        <v>0.12807550110426508</v>
      </c>
      <c r="I124">
        <v>0</v>
      </c>
      <c r="J124">
        <f t="shared" si="11"/>
        <v>48</v>
      </c>
    </row>
    <row r="125" spans="1:10" x14ac:dyDescent="0.35">
      <c r="A125" s="2" t="s">
        <v>18</v>
      </c>
      <c r="B125" s="2">
        <v>2019</v>
      </c>
      <c r="C125" s="2">
        <v>12</v>
      </c>
      <c r="D125" s="2">
        <v>0</v>
      </c>
      <c r="E125" s="2">
        <f t="shared" si="6"/>
        <v>2</v>
      </c>
      <c r="F125" s="2">
        <f t="shared" si="7"/>
        <v>-0.69314718055994529</v>
      </c>
      <c r="G125" s="2"/>
      <c r="H125">
        <v>0.12807550110426508</v>
      </c>
      <c r="I125">
        <v>2</v>
      </c>
      <c r="J125">
        <f t="shared" si="11"/>
        <v>15.503373602187562</v>
      </c>
    </row>
    <row r="126" spans="1:10" x14ac:dyDescent="0.35">
      <c r="A126" s="2" t="s">
        <v>18</v>
      </c>
      <c r="B126" s="2">
        <v>2022</v>
      </c>
      <c r="C126" s="2">
        <v>38</v>
      </c>
      <c r="D126" s="2">
        <v>0.1628</v>
      </c>
      <c r="E126" s="2">
        <f t="shared" si="6"/>
        <v>3</v>
      </c>
      <c r="F126" s="2">
        <f t="shared" si="7"/>
        <v>0.38422650331279512</v>
      </c>
      <c r="G126" s="2"/>
      <c r="H126">
        <v>0.12807550110426508</v>
      </c>
      <c r="I126">
        <v>5</v>
      </c>
      <c r="J126">
        <f t="shared" si="11"/>
        <v>72.093483965446765</v>
      </c>
    </row>
    <row r="127" spans="1:10" x14ac:dyDescent="0.35">
      <c r="A127" s="2" t="s">
        <v>18</v>
      </c>
      <c r="B127" s="2">
        <v>2023</v>
      </c>
      <c r="C127" s="2">
        <v>33</v>
      </c>
      <c r="D127" s="2">
        <v>0.13150000000000001</v>
      </c>
      <c r="E127" s="2">
        <f t="shared" si="6"/>
        <v>1</v>
      </c>
      <c r="F127" s="2">
        <f t="shared" si="7"/>
        <v>-0.14107859825990549</v>
      </c>
      <c r="G127" s="2"/>
      <c r="H127">
        <v>0.12807550110426508</v>
      </c>
      <c r="I127">
        <v>6</v>
      </c>
      <c r="J127">
        <f t="shared" si="11"/>
        <v>71.162113860148352</v>
      </c>
    </row>
    <row r="128" spans="1:10" ht="15" thickBot="1" x14ac:dyDescent="0.4">
      <c r="A128" s="3" t="s">
        <v>18</v>
      </c>
      <c r="B128" s="3">
        <v>2024</v>
      </c>
      <c r="C128" s="3">
        <v>38</v>
      </c>
      <c r="D128" s="3">
        <v>0.1628</v>
      </c>
      <c r="E128" s="3">
        <f t="shared" si="6"/>
        <v>1</v>
      </c>
      <c r="F128" s="3">
        <f t="shared" si="7"/>
        <v>0.1410785982599056</v>
      </c>
      <c r="G128" s="3">
        <f>AVERAGE(F125:F128)</f>
        <v>-7.7230169311787514E-2</v>
      </c>
      <c r="H128" s="4">
        <f>AVERAGE(F126:F128)</f>
        <v>0.12807550110426508</v>
      </c>
      <c r="I128">
        <v>7</v>
      </c>
      <c r="J128">
        <f t="shared" si="11"/>
        <v>93.141018016636622</v>
      </c>
    </row>
    <row r="129" spans="1:10" x14ac:dyDescent="0.35">
      <c r="A129" t="s">
        <v>23</v>
      </c>
      <c r="B129">
        <v>1997</v>
      </c>
      <c r="C129">
        <v>2958</v>
      </c>
      <c r="D129" s="12">
        <v>1.998</v>
      </c>
    </row>
    <row r="130" spans="1:10" x14ac:dyDescent="0.35">
      <c r="A130" s="7" t="s">
        <v>23</v>
      </c>
      <c r="B130" s="7">
        <v>2016</v>
      </c>
      <c r="C130" s="7">
        <v>29</v>
      </c>
      <c r="D130" s="7">
        <v>2E-3</v>
      </c>
      <c r="E130" s="7">
        <f t="shared" si="6"/>
        <v>19</v>
      </c>
      <c r="F130" s="7"/>
      <c r="G130" s="7"/>
      <c r="I130">
        <v>0</v>
      </c>
      <c r="J130">
        <f t="shared" si="11"/>
        <v>29</v>
      </c>
    </row>
    <row r="131" spans="1:10" ht="15" thickBot="1" x14ac:dyDescent="0.4">
      <c r="A131" s="3" t="s">
        <v>23</v>
      </c>
      <c r="B131" s="3">
        <v>2024</v>
      </c>
      <c r="C131" s="3">
        <v>26</v>
      </c>
      <c r="D131" s="3">
        <v>0</v>
      </c>
      <c r="E131" s="3">
        <f t="shared" si="6"/>
        <v>8</v>
      </c>
      <c r="F131" s="3">
        <f t="shared" si="7"/>
        <v>-1.3649911495623996E-2</v>
      </c>
      <c r="G131" s="3">
        <f>AVERAGE(F131)</f>
        <v>-1.3649911495623996E-2</v>
      </c>
      <c r="H131" s="4">
        <v>0</v>
      </c>
      <c r="I131">
        <v>8</v>
      </c>
      <c r="J131">
        <f t="shared" si="11"/>
        <v>26</v>
      </c>
    </row>
    <row r="132" spans="1:10" x14ac:dyDescent="0.35">
      <c r="A132" t="s">
        <v>11</v>
      </c>
      <c r="B132">
        <v>1996</v>
      </c>
      <c r="C132">
        <v>23855</v>
      </c>
      <c r="D132" s="12">
        <v>1.5744</v>
      </c>
    </row>
    <row r="133" spans="1:10" x14ac:dyDescent="0.35">
      <c r="A133" t="s">
        <v>11</v>
      </c>
      <c r="B133">
        <v>1998</v>
      </c>
      <c r="C133">
        <v>18781</v>
      </c>
      <c r="D133" s="12">
        <v>1.1528</v>
      </c>
      <c r="E133">
        <f t="shared" si="6"/>
        <v>2</v>
      </c>
      <c r="F133">
        <f t="shared" si="7"/>
        <v>-0.11957405923463496</v>
      </c>
    </row>
    <row r="134" spans="1:10" x14ac:dyDescent="0.35">
      <c r="A134" t="s">
        <v>11</v>
      </c>
      <c r="B134">
        <v>2005</v>
      </c>
      <c r="C134">
        <v>16676</v>
      </c>
      <c r="D134" s="12">
        <v>0.9778</v>
      </c>
      <c r="E134">
        <f t="shared" si="6"/>
        <v>7</v>
      </c>
      <c r="F134">
        <f t="shared" si="7"/>
        <v>-1.6982165782892838E-2</v>
      </c>
      <c r="G134">
        <f>AVERAGE(F133:F134)</f>
        <v>-6.8278112508763894E-2</v>
      </c>
    </row>
    <row r="135" spans="1:10" x14ac:dyDescent="0.35">
      <c r="A135" s="7" t="s">
        <v>11</v>
      </c>
      <c r="B135" s="7">
        <v>2017</v>
      </c>
      <c r="C135" s="7">
        <v>8459</v>
      </c>
      <c r="D135" s="7">
        <v>0.29499999999999998</v>
      </c>
      <c r="E135" s="7">
        <f t="shared" si="6"/>
        <v>12</v>
      </c>
      <c r="F135" s="7"/>
      <c r="G135" s="7"/>
      <c r="H135">
        <v>0.16597474599411674</v>
      </c>
      <c r="I135">
        <v>0</v>
      </c>
      <c r="J135">
        <f t="shared" si="11"/>
        <v>8459</v>
      </c>
    </row>
    <row r="136" spans="1:10" x14ac:dyDescent="0.35">
      <c r="A136" s="2" t="s">
        <v>11</v>
      </c>
      <c r="B136" s="2">
        <v>2020</v>
      </c>
      <c r="C136" s="2">
        <v>4909</v>
      </c>
      <c r="D136" s="2">
        <v>0</v>
      </c>
      <c r="E136" s="2">
        <f t="shared" si="6"/>
        <v>3</v>
      </c>
      <c r="F136" s="2">
        <f t="shared" si="7"/>
        <v>-0.18138690274865402</v>
      </c>
      <c r="G136" s="2"/>
      <c r="H136">
        <v>0.16597474599411674</v>
      </c>
      <c r="I136">
        <v>3</v>
      </c>
      <c r="J136">
        <f t="shared" si="11"/>
        <v>8076.7898117178238</v>
      </c>
    </row>
    <row r="137" spans="1:10" ht="15" thickBot="1" x14ac:dyDescent="0.4">
      <c r="A137" s="3" t="s">
        <v>11</v>
      </c>
      <c r="B137" s="3">
        <v>2024</v>
      </c>
      <c r="C137" s="3">
        <v>9535</v>
      </c>
      <c r="D137" s="3">
        <v>0.38440000000000002</v>
      </c>
      <c r="E137" s="3">
        <f t="shared" si="6"/>
        <v>4</v>
      </c>
      <c r="F137" s="3">
        <f t="shared" si="7"/>
        <v>0.16597474599411674</v>
      </c>
      <c r="G137" s="3">
        <f>AVERAGE(F136:F137)</f>
        <v>-7.7060783772686381E-3</v>
      </c>
      <c r="H137" s="4">
        <f>AVERAGE(F137)</f>
        <v>0.16597474599411674</v>
      </c>
      <c r="I137">
        <v>7</v>
      </c>
      <c r="J137">
        <f t="shared" si="11"/>
        <v>30471.519516261156</v>
      </c>
    </row>
    <row r="138" spans="1:10" x14ac:dyDescent="0.35">
      <c r="A138" t="s">
        <v>38</v>
      </c>
      <c r="B138">
        <v>1996</v>
      </c>
      <c r="C138">
        <v>291</v>
      </c>
      <c r="D138" s="12">
        <v>1.423</v>
      </c>
    </row>
    <row r="139" spans="1:10" x14ac:dyDescent="0.35">
      <c r="A139" t="s">
        <v>38</v>
      </c>
      <c r="B139">
        <v>2009</v>
      </c>
      <c r="C139">
        <v>247</v>
      </c>
      <c r="D139" s="12">
        <v>1.1765000000000001</v>
      </c>
      <c r="E139">
        <f>B139-B138</f>
        <v>13</v>
      </c>
      <c r="F139">
        <f t="shared" si="7"/>
        <v>-1.2610379272578104E-2</v>
      </c>
    </row>
    <row r="140" spans="1:10" x14ac:dyDescent="0.35">
      <c r="A140" t="s">
        <v>38</v>
      </c>
      <c r="B140">
        <v>2011</v>
      </c>
      <c r="C140">
        <v>305</v>
      </c>
      <c r="D140" s="12">
        <v>1.5014000000000001</v>
      </c>
      <c r="E140">
        <f t="shared" ref="E140:E146" si="13">B140-B139</f>
        <v>2</v>
      </c>
      <c r="F140">
        <f t="shared" si="7"/>
        <v>0.10546171998971721</v>
      </c>
    </row>
    <row r="141" spans="1:10" x14ac:dyDescent="0.35">
      <c r="A141" t="s">
        <v>38</v>
      </c>
      <c r="B141">
        <v>2013</v>
      </c>
      <c r="C141">
        <v>270</v>
      </c>
      <c r="D141" s="12">
        <v>1.3052999999999999</v>
      </c>
      <c r="E141">
        <f t="shared" si="13"/>
        <v>2</v>
      </c>
      <c r="F141">
        <f t="shared" si="7"/>
        <v>-6.0944908804518444E-2</v>
      </c>
    </row>
    <row r="142" spans="1:10" x14ac:dyDescent="0.35">
      <c r="A142" t="s">
        <v>38</v>
      </c>
      <c r="B142">
        <v>2015</v>
      </c>
      <c r="C142">
        <v>299</v>
      </c>
      <c r="D142" s="12">
        <v>1.4678</v>
      </c>
      <c r="E142">
        <f t="shared" si="13"/>
        <v>2</v>
      </c>
      <c r="F142">
        <f t="shared" si="7"/>
        <v>5.1010807196155826E-2</v>
      </c>
    </row>
    <row r="143" spans="1:10" x14ac:dyDescent="0.35">
      <c r="A143" t="s">
        <v>38</v>
      </c>
      <c r="B143">
        <v>2016</v>
      </c>
      <c r="C143">
        <v>188</v>
      </c>
      <c r="D143" s="12">
        <v>0.84589999999999999</v>
      </c>
      <c r="E143">
        <f t="shared" si="13"/>
        <v>1</v>
      </c>
      <c r="F143">
        <f t="shared" si="7"/>
        <v>-0.46400161056073719</v>
      </c>
      <c r="G143">
        <f>AVERAGE(F139:F143)</f>
        <v>-7.6216874290392145E-2</v>
      </c>
    </row>
    <row r="144" spans="1:10" x14ac:dyDescent="0.35">
      <c r="A144" s="7" t="s">
        <v>38</v>
      </c>
      <c r="B144" s="7">
        <v>2017</v>
      </c>
      <c r="C144" s="7">
        <v>74</v>
      </c>
      <c r="D144" s="7">
        <v>0.20730000000000001</v>
      </c>
      <c r="E144" s="7">
        <f t="shared" si="13"/>
        <v>1</v>
      </c>
      <c r="F144" s="7">
        <f t="shared" si="7"/>
        <v>-0.93237686962577937</v>
      </c>
      <c r="G144" s="7"/>
      <c r="H144" s="10"/>
      <c r="I144" s="11">
        <v>0</v>
      </c>
    </row>
    <row r="145" spans="1:10" x14ac:dyDescent="0.35">
      <c r="A145" s="2" t="s">
        <v>38</v>
      </c>
      <c r="B145" s="2">
        <v>2018</v>
      </c>
      <c r="C145" s="2">
        <v>50</v>
      </c>
      <c r="D145" s="2">
        <v>7.2800000000000004E-2</v>
      </c>
      <c r="E145" s="2">
        <f t="shared" si="13"/>
        <v>1</v>
      </c>
      <c r="F145" s="2">
        <f t="shared" si="7"/>
        <v>-0.39204208777602373</v>
      </c>
      <c r="G145" s="2"/>
      <c r="H145" s="4"/>
      <c r="I145">
        <v>1</v>
      </c>
    </row>
    <row r="146" spans="1:10" ht="15" thickBot="1" x14ac:dyDescent="0.4">
      <c r="A146" s="3" t="s">
        <v>38</v>
      </c>
      <c r="B146" s="3">
        <v>2020</v>
      </c>
      <c r="C146" s="3">
        <v>37</v>
      </c>
      <c r="D146" s="3">
        <v>0</v>
      </c>
      <c r="E146" s="3">
        <f t="shared" si="13"/>
        <v>2</v>
      </c>
      <c r="F146" s="3">
        <f t="shared" si="7"/>
        <v>-0.15055254639196081</v>
      </c>
      <c r="G146" s="3">
        <f>AVERAGE(F144:F146)</f>
        <v>-0.49165716793125464</v>
      </c>
      <c r="H146" s="6">
        <v>0</v>
      </c>
      <c r="I146" s="1">
        <v>3</v>
      </c>
    </row>
    <row r="147" spans="1:10" x14ac:dyDescent="0.35">
      <c r="A147" t="s">
        <v>39</v>
      </c>
      <c r="B147">
        <v>2006</v>
      </c>
      <c r="C147">
        <v>214</v>
      </c>
      <c r="D147" s="12">
        <v>1.1729000000000001</v>
      </c>
    </row>
    <row r="148" spans="1:10" x14ac:dyDescent="0.35">
      <c r="A148" t="s">
        <v>39</v>
      </c>
      <c r="B148">
        <v>2010</v>
      </c>
      <c r="C148">
        <v>250</v>
      </c>
      <c r="D148" s="12">
        <v>1.3721000000000001</v>
      </c>
      <c r="E148">
        <f>B148-B147</f>
        <v>4</v>
      </c>
      <c r="F148">
        <f t="shared" si="7"/>
        <v>3.8871225710098739E-2</v>
      </c>
    </row>
    <row r="149" spans="1:10" x14ac:dyDescent="0.35">
      <c r="A149" t="s">
        <v>39</v>
      </c>
      <c r="B149">
        <v>2012</v>
      </c>
      <c r="C149">
        <v>264</v>
      </c>
      <c r="D149" s="12">
        <v>1.4495</v>
      </c>
      <c r="E149">
        <f t="shared" ref="E149:E151" si="14">B149-B148</f>
        <v>2</v>
      </c>
      <c r="F149">
        <f t="shared" si="7"/>
        <v>2.7244092642034888E-2</v>
      </c>
      <c r="G149">
        <f>AVERAGE(F148:F149)</f>
        <v>3.3057659176066817E-2</v>
      </c>
    </row>
    <row r="150" spans="1:10" x14ac:dyDescent="0.35">
      <c r="A150" s="7" t="s">
        <v>39</v>
      </c>
      <c r="B150" s="7">
        <v>2018</v>
      </c>
      <c r="C150" s="7">
        <v>3</v>
      </c>
      <c r="D150" s="7">
        <v>5.4999999999999997E-3</v>
      </c>
      <c r="E150" s="7">
        <f t="shared" si="14"/>
        <v>6</v>
      </c>
      <c r="F150" s="7">
        <f t="shared" si="7"/>
        <v>-0.74622280241303451</v>
      </c>
      <c r="G150" s="7"/>
      <c r="H150" s="10"/>
      <c r="I150" s="11">
        <v>0</v>
      </c>
    </row>
    <row r="151" spans="1:10" ht="15" thickBot="1" x14ac:dyDescent="0.4">
      <c r="A151" s="3" t="s">
        <v>39</v>
      </c>
      <c r="B151" s="3">
        <v>2020</v>
      </c>
      <c r="C151" s="3">
        <v>2</v>
      </c>
      <c r="D151" s="3">
        <v>0</v>
      </c>
      <c r="E151" s="3">
        <f t="shared" si="14"/>
        <v>2</v>
      </c>
      <c r="F151" s="3">
        <f t="shared" si="7"/>
        <v>-0.20273255405408222</v>
      </c>
      <c r="G151" s="3">
        <f>AVERAGE(F150:F151)</f>
        <v>-0.47447767823355835</v>
      </c>
      <c r="H151" s="6">
        <v>0</v>
      </c>
      <c r="I151" s="1">
        <v>2</v>
      </c>
    </row>
    <row r="152" spans="1:10" x14ac:dyDescent="0.35">
      <c r="A152" t="s">
        <v>24</v>
      </c>
      <c r="B152">
        <v>1997</v>
      </c>
      <c r="C152">
        <v>0</v>
      </c>
    </row>
    <row r="153" spans="1:10" x14ac:dyDescent="0.35">
      <c r="A153" t="s">
        <v>24</v>
      </c>
      <c r="B153">
        <v>1999</v>
      </c>
      <c r="C153">
        <v>1</v>
      </c>
      <c r="D153" s="12">
        <v>-8.6999999999999994E-3</v>
      </c>
      <c r="E153">
        <f t="shared" si="6"/>
        <v>2</v>
      </c>
    </row>
    <row r="154" spans="1:10" x14ac:dyDescent="0.35">
      <c r="A154" t="s">
        <v>24</v>
      </c>
      <c r="B154">
        <v>2011</v>
      </c>
      <c r="C154">
        <v>3691</v>
      </c>
      <c r="D154" s="12">
        <v>3.9956999999999998</v>
      </c>
      <c r="E154">
        <f t="shared" si="6"/>
        <v>12</v>
      </c>
      <c r="F154">
        <f t="shared" si="7"/>
        <v>0.68447105858583324</v>
      </c>
      <c r="G154">
        <f>AVERAGE(F154)</f>
        <v>0.68447105858583324</v>
      </c>
    </row>
    <row r="155" spans="1:10" x14ac:dyDescent="0.35">
      <c r="A155" s="7" t="s">
        <v>24</v>
      </c>
      <c r="B155" s="7">
        <v>2017</v>
      </c>
      <c r="C155" s="7">
        <v>30</v>
      </c>
      <c r="D155" s="7">
        <v>2.2800000000000001E-2</v>
      </c>
      <c r="E155" s="7">
        <f t="shared" si="6"/>
        <v>6</v>
      </c>
      <c r="F155" s="7"/>
      <c r="G155" s="7"/>
      <c r="I155">
        <v>0</v>
      </c>
    </row>
    <row r="156" spans="1:10" ht="15" thickBot="1" x14ac:dyDescent="0.4">
      <c r="A156" s="3" t="s">
        <v>24</v>
      </c>
      <c r="B156" s="3">
        <v>2024</v>
      </c>
      <c r="C156" s="3">
        <v>9</v>
      </c>
      <c r="D156" s="3">
        <v>0</v>
      </c>
      <c r="E156" s="3">
        <f t="shared" si="6"/>
        <v>7</v>
      </c>
      <c r="F156" s="3">
        <f t="shared" si="7"/>
        <v>-0.17199611490370517</v>
      </c>
      <c r="G156" s="3">
        <f>AVERAGE(F156)</f>
        <v>-0.17199611490370517</v>
      </c>
      <c r="H156" s="4">
        <v>0</v>
      </c>
      <c r="I156">
        <v>7</v>
      </c>
    </row>
    <row r="157" spans="1:10" x14ac:dyDescent="0.35">
      <c r="A157" t="s">
        <v>12</v>
      </c>
      <c r="B157">
        <v>2011</v>
      </c>
      <c r="C157">
        <v>2572</v>
      </c>
      <c r="D157" s="12">
        <v>1.0036</v>
      </c>
    </row>
    <row r="158" spans="1:10" x14ac:dyDescent="0.35">
      <c r="A158" t="s">
        <v>12</v>
      </c>
      <c r="B158">
        <v>2013</v>
      </c>
      <c r="C158">
        <v>2554</v>
      </c>
      <c r="D158" s="12">
        <v>0.99639999999999995</v>
      </c>
      <c r="E158">
        <f t="shared" si="6"/>
        <v>2</v>
      </c>
      <c r="F158">
        <f t="shared" si="7"/>
        <v>-3.5115243825126906E-3</v>
      </c>
      <c r="G158">
        <f>AVERAGE(F158)</f>
        <v>-3.5115243825126906E-3</v>
      </c>
    </row>
    <row r="159" spans="1:10" x14ac:dyDescent="0.35">
      <c r="A159" s="7" t="s">
        <v>12</v>
      </c>
      <c r="B159" s="7">
        <v>2017</v>
      </c>
      <c r="C159" s="7">
        <v>28</v>
      </c>
      <c r="D159" s="7">
        <v>0</v>
      </c>
      <c r="E159" s="7">
        <f t="shared" si="6"/>
        <v>4</v>
      </c>
      <c r="F159" s="7"/>
      <c r="G159" s="7"/>
      <c r="H159">
        <v>-4.5282947164591428E-2</v>
      </c>
      <c r="I159">
        <v>0</v>
      </c>
      <c r="J159">
        <f t="shared" si="11"/>
        <v>28</v>
      </c>
    </row>
    <row r="160" spans="1:10" x14ac:dyDescent="0.35">
      <c r="A160" s="2" t="s">
        <v>12</v>
      </c>
      <c r="B160" s="2">
        <v>2019</v>
      </c>
      <c r="C160" s="2">
        <v>36</v>
      </c>
      <c r="D160" s="2">
        <v>3.2000000000000002E-3</v>
      </c>
      <c r="E160" s="2">
        <f t="shared" si="6"/>
        <v>2</v>
      </c>
      <c r="F160" s="2">
        <f t="shared" si="7"/>
        <v>0.12565721414045308</v>
      </c>
      <c r="G160" s="2"/>
      <c r="H160">
        <v>-4.5282947164591428E-2</v>
      </c>
      <c r="I160">
        <v>2</v>
      </c>
      <c r="J160">
        <f t="shared" si="11"/>
        <v>32.882909151802771</v>
      </c>
    </row>
    <row r="161" spans="1:10" ht="15" thickBot="1" x14ac:dyDescent="0.4">
      <c r="A161" s="3" t="s">
        <v>12</v>
      </c>
      <c r="B161" s="3">
        <v>2020</v>
      </c>
      <c r="C161" s="3">
        <v>29</v>
      </c>
      <c r="D161" s="3">
        <v>4.0000000000000002E-4</v>
      </c>
      <c r="E161" s="3">
        <f t="shared" si="6"/>
        <v>1</v>
      </c>
      <c r="F161" s="3">
        <f t="shared" si="7"/>
        <v>-0.21622310846963594</v>
      </c>
      <c r="G161" s="3">
        <f>AVERAGE(F160:F161)</f>
        <v>-4.5282947164591428E-2</v>
      </c>
      <c r="H161" s="4">
        <v>-4.5282947164591428E-2</v>
      </c>
      <c r="I161">
        <v>3</v>
      </c>
      <c r="J161">
        <f t="shared" si="11"/>
        <v>25.316262821434435</v>
      </c>
    </row>
    <row r="162" spans="1:10" x14ac:dyDescent="0.35">
      <c r="A162" t="s">
        <v>25</v>
      </c>
      <c r="B162">
        <v>1997</v>
      </c>
      <c r="C162">
        <v>1036</v>
      </c>
      <c r="D162" s="12">
        <v>0.94589999999999996</v>
      </c>
    </row>
    <row r="163" spans="1:10" x14ac:dyDescent="0.35">
      <c r="A163" t="s">
        <v>25</v>
      </c>
      <c r="B163">
        <v>2002</v>
      </c>
      <c r="C163">
        <v>1131</v>
      </c>
      <c r="D163" s="12">
        <v>1.0430999999999999</v>
      </c>
      <c r="E163">
        <f t="shared" si="6"/>
        <v>5</v>
      </c>
      <c r="F163">
        <f t="shared" si="7"/>
        <v>1.7547010659338436E-2</v>
      </c>
    </row>
    <row r="164" spans="1:10" x14ac:dyDescent="0.35">
      <c r="A164" t="s">
        <v>25</v>
      </c>
      <c r="B164">
        <v>2010</v>
      </c>
      <c r="C164">
        <v>1401</v>
      </c>
      <c r="D164" s="12">
        <v>1.3191999999999999</v>
      </c>
      <c r="E164">
        <f t="shared" si="6"/>
        <v>8</v>
      </c>
      <c r="F164">
        <f t="shared" si="7"/>
        <v>2.6760508777610829E-2</v>
      </c>
    </row>
    <row r="165" spans="1:10" x14ac:dyDescent="0.35">
      <c r="A165" t="s">
        <v>25</v>
      </c>
      <c r="B165">
        <v>2011</v>
      </c>
      <c r="C165">
        <v>1524</v>
      </c>
      <c r="D165" s="12">
        <v>1.4449000000000001</v>
      </c>
      <c r="E165">
        <f t="shared" si="6"/>
        <v>1</v>
      </c>
      <c r="F165">
        <f t="shared" si="7"/>
        <v>8.4152189909584577E-2</v>
      </c>
    </row>
    <row r="166" spans="1:10" x14ac:dyDescent="0.35">
      <c r="A166" t="s">
        <v>25</v>
      </c>
      <c r="B166">
        <v>2013</v>
      </c>
      <c r="C166">
        <v>1280</v>
      </c>
      <c r="D166" s="12">
        <v>1.1954</v>
      </c>
      <c r="E166">
        <f t="shared" si="6"/>
        <v>2</v>
      </c>
      <c r="F166">
        <f t="shared" si="7"/>
        <v>-8.7239189666464378E-2</v>
      </c>
    </row>
    <row r="167" spans="1:10" x14ac:dyDescent="0.35">
      <c r="A167" t="s">
        <v>25</v>
      </c>
      <c r="B167">
        <v>2015</v>
      </c>
      <c r="C167">
        <v>1572</v>
      </c>
      <c r="D167" s="12">
        <v>1.494</v>
      </c>
      <c r="E167">
        <f t="shared" si="6"/>
        <v>2</v>
      </c>
      <c r="F167">
        <f t="shared" si="7"/>
        <v>0.10274430803774447</v>
      </c>
    </row>
    <row r="168" spans="1:10" x14ac:dyDescent="0.35">
      <c r="A168" t="s">
        <v>25</v>
      </c>
      <c r="B168">
        <v>2016</v>
      </c>
      <c r="C168">
        <v>1340</v>
      </c>
      <c r="D168" s="12">
        <v>1.2567999999999999</v>
      </c>
      <c r="E168">
        <f t="shared" ref="E168:E231" si="15">B168-B167</f>
        <v>1</v>
      </c>
      <c r="F168">
        <f t="shared" ref="F168:F232" si="16">IF(AND(C168&gt;0, C167&gt;0), (LN(C168/C167) / E168))</f>
        <v>-0.15967908004419479</v>
      </c>
      <c r="G168">
        <f>AVERAGE(F163:F168)</f>
        <v>-2.6190420543968085E-3</v>
      </c>
    </row>
    <row r="169" spans="1:10" x14ac:dyDescent="0.35">
      <c r="A169" s="7" t="s">
        <v>25</v>
      </c>
      <c r="B169" s="7">
        <v>2017</v>
      </c>
      <c r="C169" s="7">
        <v>247</v>
      </c>
      <c r="D169" s="7">
        <v>0.1391</v>
      </c>
      <c r="E169" s="7">
        <f t="shared" si="15"/>
        <v>1</v>
      </c>
      <c r="F169" s="7"/>
      <c r="G169" s="7"/>
      <c r="I169">
        <v>0</v>
      </c>
    </row>
    <row r="170" spans="1:10" x14ac:dyDescent="0.35">
      <c r="A170" s="2" t="s">
        <v>25</v>
      </c>
      <c r="B170" s="2">
        <v>2018</v>
      </c>
      <c r="C170" s="2">
        <v>269</v>
      </c>
      <c r="D170" s="2">
        <v>0.16159999999999999</v>
      </c>
      <c r="E170" s="2">
        <f t="shared" si="15"/>
        <v>1</v>
      </c>
      <c r="F170" s="2">
        <f t="shared" si="16"/>
        <v>8.5323042973861868E-2</v>
      </c>
      <c r="G170" s="2"/>
      <c r="I170">
        <v>1</v>
      </c>
    </row>
    <row r="171" spans="1:10" ht="15" thickBot="1" x14ac:dyDescent="0.4">
      <c r="A171" s="3" t="s">
        <v>25</v>
      </c>
      <c r="B171" s="3">
        <v>2020</v>
      </c>
      <c r="C171" s="3">
        <v>111</v>
      </c>
      <c r="D171" s="3">
        <v>0</v>
      </c>
      <c r="E171" s="3">
        <f t="shared" si="15"/>
        <v>2</v>
      </c>
      <c r="F171" s="3">
        <f t="shared" si="16"/>
        <v>-0.44259058914475247</v>
      </c>
      <c r="G171" s="3">
        <f>AVERAGE(F170:F171)</f>
        <v>-0.17863377308544531</v>
      </c>
      <c r="H171" s="4">
        <v>0</v>
      </c>
      <c r="I171">
        <v>3</v>
      </c>
    </row>
    <row r="172" spans="1:10" x14ac:dyDescent="0.35">
      <c r="A172" t="s">
        <v>13</v>
      </c>
      <c r="B172">
        <v>1999</v>
      </c>
      <c r="C172">
        <v>234</v>
      </c>
      <c r="D172" s="12">
        <v>1.7509999999999999</v>
      </c>
    </row>
    <row r="173" spans="1:10" x14ac:dyDescent="0.35">
      <c r="A173" t="s">
        <v>13</v>
      </c>
      <c r="B173">
        <v>2010</v>
      </c>
      <c r="C173">
        <v>113</v>
      </c>
      <c r="D173" s="12">
        <v>0.80930000000000002</v>
      </c>
      <c r="E173">
        <f t="shared" si="15"/>
        <v>11</v>
      </c>
      <c r="F173">
        <f t="shared" si="16"/>
        <v>-6.6175754240487356E-2</v>
      </c>
    </row>
    <row r="174" spans="1:10" x14ac:dyDescent="0.35">
      <c r="A174" t="s">
        <v>13</v>
      </c>
      <c r="B174">
        <v>2012</v>
      </c>
      <c r="C174">
        <v>105</v>
      </c>
      <c r="D174" s="12">
        <v>0.74709999999999999</v>
      </c>
      <c r="E174">
        <f t="shared" si="15"/>
        <v>2</v>
      </c>
      <c r="F174">
        <f t="shared" si="16"/>
        <v>-3.6713734277408601E-2</v>
      </c>
    </row>
    <row r="175" spans="1:10" x14ac:dyDescent="0.35">
      <c r="A175" t="s">
        <v>13</v>
      </c>
      <c r="B175">
        <v>2016</v>
      </c>
      <c r="C175">
        <v>98</v>
      </c>
      <c r="D175" s="12">
        <v>0.69259999999999999</v>
      </c>
      <c r="E175">
        <f t="shared" si="15"/>
        <v>4</v>
      </c>
      <c r="F175">
        <f t="shared" si="16"/>
        <v>-1.7248217871737859E-2</v>
      </c>
      <c r="G175">
        <f>AVERAGE(F173:F175)</f>
        <v>-4.0045902129877936E-2</v>
      </c>
    </row>
    <row r="176" spans="1:10" x14ac:dyDescent="0.35">
      <c r="A176" s="7" t="s">
        <v>13</v>
      </c>
      <c r="B176" s="7">
        <v>2017</v>
      </c>
      <c r="C176" s="7">
        <v>9</v>
      </c>
      <c r="D176" s="7">
        <v>0</v>
      </c>
      <c r="E176" s="7">
        <f t="shared" si="15"/>
        <v>1</v>
      </c>
      <c r="F176" s="7"/>
      <c r="G176" s="7"/>
      <c r="H176" s="4">
        <v>0.18386239006265867</v>
      </c>
      <c r="I176">
        <v>0</v>
      </c>
      <c r="J176">
        <f t="shared" si="11"/>
        <v>9</v>
      </c>
    </row>
    <row r="177" spans="1:10" ht="15" thickBot="1" x14ac:dyDescent="0.4">
      <c r="A177" s="3" t="s">
        <v>13</v>
      </c>
      <c r="B177" s="3">
        <v>2019</v>
      </c>
      <c r="C177" s="3">
        <v>13</v>
      </c>
      <c r="D177" s="3">
        <v>3.1099999999999999E-2</v>
      </c>
      <c r="E177" s="3">
        <f t="shared" si="15"/>
        <v>2</v>
      </c>
      <c r="F177" s="3">
        <f t="shared" si="16"/>
        <v>0.18386239006265867</v>
      </c>
      <c r="G177" s="3">
        <f>AVERAGE(F177)</f>
        <v>0.18386239006265867</v>
      </c>
      <c r="H177" s="4">
        <v>0.18386239006265867</v>
      </c>
      <c r="I177">
        <v>2</v>
      </c>
      <c r="J177">
        <f t="shared" si="11"/>
        <v>18.777777777777779</v>
      </c>
    </row>
    <row r="178" spans="1:10" x14ac:dyDescent="0.35">
      <c r="A178" t="s">
        <v>26</v>
      </c>
      <c r="B178">
        <v>2007</v>
      </c>
      <c r="C178">
        <v>2381</v>
      </c>
      <c r="D178" s="12">
        <v>1.5290999999999999</v>
      </c>
    </row>
    <row r="179" spans="1:10" x14ac:dyDescent="0.35">
      <c r="A179" t="s">
        <v>26</v>
      </c>
      <c r="B179">
        <v>2010</v>
      </c>
      <c r="C179">
        <v>2063</v>
      </c>
      <c r="D179" s="12">
        <v>1.3205</v>
      </c>
      <c r="E179">
        <f t="shared" si="15"/>
        <v>3</v>
      </c>
      <c r="F179">
        <f t="shared" si="16"/>
        <v>-4.7786444471870332E-2</v>
      </c>
    </row>
    <row r="180" spans="1:10" x14ac:dyDescent="0.35">
      <c r="A180" t="s">
        <v>26</v>
      </c>
      <c r="B180">
        <v>2012</v>
      </c>
      <c r="C180">
        <v>1996</v>
      </c>
      <c r="D180" s="12">
        <v>1.2766</v>
      </c>
      <c r="E180">
        <f t="shared" si="15"/>
        <v>2</v>
      </c>
      <c r="F180">
        <f t="shared" si="16"/>
        <v>-1.650802809992126E-2</v>
      </c>
    </row>
    <row r="181" spans="1:10" x14ac:dyDescent="0.35">
      <c r="A181" t="s">
        <v>26</v>
      </c>
      <c r="B181">
        <v>2016</v>
      </c>
      <c r="C181">
        <v>1317</v>
      </c>
      <c r="D181" s="12">
        <v>0.83109999999999995</v>
      </c>
      <c r="E181">
        <f t="shared" si="15"/>
        <v>4</v>
      </c>
      <c r="F181">
        <f t="shared" si="16"/>
        <v>-0.10394718878203205</v>
      </c>
      <c r="G181">
        <f>AVERAGE(F179:F181)</f>
        <v>-5.6080553784607877E-2</v>
      </c>
    </row>
    <row r="182" spans="1:10" x14ac:dyDescent="0.35">
      <c r="A182" s="7" t="s">
        <v>26</v>
      </c>
      <c r="B182" s="7">
        <v>2017</v>
      </c>
      <c r="C182" s="7">
        <v>115</v>
      </c>
      <c r="D182" s="7">
        <v>4.2599999999999999E-2</v>
      </c>
      <c r="E182" s="7">
        <f t="shared" si="15"/>
        <v>1</v>
      </c>
      <c r="F182" s="7"/>
      <c r="G182" s="7"/>
      <c r="I182">
        <v>0</v>
      </c>
    </row>
    <row r="183" spans="1:10" ht="15" thickBot="1" x14ac:dyDescent="0.4">
      <c r="A183" s="3" t="s">
        <v>26</v>
      </c>
      <c r="B183" s="3">
        <v>2019</v>
      </c>
      <c r="C183" s="3">
        <v>50</v>
      </c>
      <c r="D183" s="3">
        <v>0</v>
      </c>
      <c r="E183" s="3">
        <f t="shared" si="15"/>
        <v>2</v>
      </c>
      <c r="F183" s="3">
        <f t="shared" si="16"/>
        <v>-0.416454561467552</v>
      </c>
      <c r="G183" s="3">
        <f>AVERAGE(F183)</f>
        <v>-0.416454561467552</v>
      </c>
      <c r="H183" s="4">
        <v>0</v>
      </c>
      <c r="I183">
        <v>2</v>
      </c>
    </row>
    <row r="184" spans="1:10" x14ac:dyDescent="0.35">
      <c r="A184" t="s">
        <v>14</v>
      </c>
      <c r="B184">
        <v>1996</v>
      </c>
      <c r="C184">
        <v>1568</v>
      </c>
      <c r="D184" s="12">
        <v>0.64880000000000004</v>
      </c>
    </row>
    <row r="185" spans="1:10" x14ac:dyDescent="0.35">
      <c r="A185" t="s">
        <v>14</v>
      </c>
      <c r="B185">
        <v>2002</v>
      </c>
      <c r="C185">
        <v>1831</v>
      </c>
      <c r="D185" s="12">
        <v>0.84340000000000004</v>
      </c>
      <c r="E185">
        <f t="shared" si="15"/>
        <v>6</v>
      </c>
      <c r="F185">
        <f t="shared" si="16"/>
        <v>2.5843557294026265E-2</v>
      </c>
    </row>
    <row r="186" spans="1:10" x14ac:dyDescent="0.35">
      <c r="A186" t="s">
        <v>14</v>
      </c>
      <c r="B186">
        <v>2009</v>
      </c>
      <c r="C186">
        <v>1536</v>
      </c>
      <c r="D186" s="12">
        <v>0.62509999999999999</v>
      </c>
      <c r="E186">
        <f t="shared" si="15"/>
        <v>7</v>
      </c>
      <c r="F186">
        <f t="shared" si="16"/>
        <v>-2.5097232995270467E-2</v>
      </c>
    </row>
    <row r="187" spans="1:10" x14ac:dyDescent="0.35">
      <c r="A187" t="s">
        <v>14</v>
      </c>
      <c r="B187">
        <v>2011</v>
      </c>
      <c r="C187">
        <v>2520</v>
      </c>
      <c r="D187" s="12">
        <v>1.3531</v>
      </c>
      <c r="E187">
        <f t="shared" si="15"/>
        <v>2</v>
      </c>
      <c r="F187">
        <f t="shared" si="16"/>
        <v>0.24753863339892576</v>
      </c>
    </row>
    <row r="188" spans="1:10" x14ac:dyDescent="0.35">
      <c r="A188" t="s">
        <v>14</v>
      </c>
      <c r="B188">
        <v>2013</v>
      </c>
      <c r="C188">
        <v>2982</v>
      </c>
      <c r="D188" s="12">
        <v>1.6948000000000001</v>
      </c>
      <c r="E188">
        <f t="shared" si="15"/>
        <v>2</v>
      </c>
      <c r="F188">
        <f t="shared" si="16"/>
        <v>8.4167657409607369E-2</v>
      </c>
    </row>
    <row r="189" spans="1:10" x14ac:dyDescent="0.35">
      <c r="A189" t="s">
        <v>14</v>
      </c>
      <c r="B189">
        <v>2015</v>
      </c>
      <c r="C189">
        <v>2782</v>
      </c>
      <c r="D189" s="12">
        <v>1.5468999999999999</v>
      </c>
      <c r="E189">
        <f t="shared" si="15"/>
        <v>2</v>
      </c>
      <c r="F189">
        <f t="shared" si="16"/>
        <v>-3.4712061420647769E-2</v>
      </c>
    </row>
    <row r="190" spans="1:10" x14ac:dyDescent="0.35">
      <c r="A190" t="s">
        <v>14</v>
      </c>
      <c r="B190">
        <v>2017</v>
      </c>
      <c r="C190">
        <v>1798</v>
      </c>
      <c r="D190" s="12">
        <v>0.81889999999999996</v>
      </c>
      <c r="E190">
        <f t="shared" si="15"/>
        <v>2</v>
      </c>
      <c r="F190">
        <f t="shared" si="16"/>
        <v>-0.21824757872591133</v>
      </c>
    </row>
    <row r="191" spans="1:10" x14ac:dyDescent="0.35">
      <c r="A191" t="s">
        <v>14</v>
      </c>
      <c r="B191">
        <v>2020</v>
      </c>
      <c r="C191">
        <v>1325</v>
      </c>
      <c r="D191" s="12">
        <v>0.46899999999999997</v>
      </c>
      <c r="E191">
        <f t="shared" si="15"/>
        <v>3</v>
      </c>
      <c r="F191">
        <f t="shared" si="16"/>
        <v>-0.10175415887041435</v>
      </c>
      <c r="G191">
        <f>AVERAGE(F185:F191)</f>
        <v>-3.1801691299549323E-3</v>
      </c>
    </row>
    <row r="192" spans="1:10" x14ac:dyDescent="0.35">
      <c r="A192" s="7" t="s">
        <v>14</v>
      </c>
      <c r="B192" s="7">
        <v>2021</v>
      </c>
      <c r="C192" s="7">
        <v>691</v>
      </c>
      <c r="D192" s="7">
        <v>0</v>
      </c>
      <c r="E192" s="7">
        <f t="shared" si="15"/>
        <v>1</v>
      </c>
      <c r="F192" s="7"/>
      <c r="G192" s="7"/>
      <c r="H192" s="4">
        <v>8.1350744079707091E-2</v>
      </c>
      <c r="I192">
        <v>0</v>
      </c>
      <c r="J192">
        <f t="shared" ref="J192:J232" si="17">C192 * EXP(H192 *I192)</f>
        <v>691</v>
      </c>
    </row>
    <row r="193" spans="1:10" x14ac:dyDescent="0.35">
      <c r="A193" s="2" t="s">
        <v>14</v>
      </c>
      <c r="B193" s="2">
        <v>2022</v>
      </c>
      <c r="C193" s="2">
        <v>719</v>
      </c>
      <c r="D193" s="2">
        <v>2.07E-2</v>
      </c>
      <c r="E193" s="2">
        <f t="shared" si="15"/>
        <v>1</v>
      </c>
      <c r="F193" s="2">
        <f t="shared" si="16"/>
        <v>3.9721533953376707E-2</v>
      </c>
      <c r="G193" s="2"/>
      <c r="H193" s="4">
        <v>8.1350744079707091E-2</v>
      </c>
      <c r="I193">
        <v>1</v>
      </c>
      <c r="J193">
        <f t="shared" si="17"/>
        <v>779.93618466200417</v>
      </c>
    </row>
    <row r="194" spans="1:10" x14ac:dyDescent="0.35">
      <c r="A194" s="2" t="s">
        <v>14</v>
      </c>
      <c r="B194" s="2">
        <v>2023</v>
      </c>
      <c r="C194" s="2">
        <v>844</v>
      </c>
      <c r="D194" s="2">
        <v>0.1132</v>
      </c>
      <c r="E194" s="2">
        <f t="shared" si="15"/>
        <v>1</v>
      </c>
      <c r="F194" s="2">
        <f t="shared" si="16"/>
        <v>0.16029113687491042</v>
      </c>
      <c r="G194" s="2"/>
      <c r="H194" s="4">
        <v>8.1350744079707091E-2</v>
      </c>
      <c r="I194">
        <v>2</v>
      </c>
      <c r="J194">
        <f t="shared" si="17"/>
        <v>993.1224630300635</v>
      </c>
    </row>
    <row r="195" spans="1:10" ht="15" thickBot="1" x14ac:dyDescent="0.4">
      <c r="A195" s="3" t="s">
        <v>14</v>
      </c>
      <c r="B195" s="3">
        <v>2024</v>
      </c>
      <c r="C195" s="3">
        <v>882</v>
      </c>
      <c r="D195" s="3">
        <v>0.14130000000000001</v>
      </c>
      <c r="E195" s="3">
        <f t="shared" si="15"/>
        <v>1</v>
      </c>
      <c r="F195" s="3">
        <f t="shared" si="16"/>
        <v>4.4039561410834156E-2</v>
      </c>
      <c r="G195" s="3">
        <f>AVERAGE(F193:F195)</f>
        <v>8.1350744079707091E-2</v>
      </c>
      <c r="H195" s="4">
        <v>8.1350744079707091E-2</v>
      </c>
      <c r="I195">
        <v>3</v>
      </c>
      <c r="J195">
        <f t="shared" si="17"/>
        <v>1125.7945007235887</v>
      </c>
    </row>
    <row r="196" spans="1:10" x14ac:dyDescent="0.35">
      <c r="A196" t="s">
        <v>15</v>
      </c>
      <c r="B196">
        <v>2010</v>
      </c>
      <c r="C196">
        <v>250</v>
      </c>
      <c r="D196" s="12">
        <v>1.0405</v>
      </c>
    </row>
    <row r="197" spans="1:10" x14ac:dyDescent="0.35">
      <c r="A197" t="s">
        <v>15</v>
      </c>
      <c r="B197">
        <v>2012</v>
      </c>
      <c r="C197">
        <v>229</v>
      </c>
      <c r="D197" s="12">
        <v>0.94589999999999996</v>
      </c>
      <c r="E197">
        <f t="shared" si="15"/>
        <v>2</v>
      </c>
      <c r="F197">
        <f t="shared" si="16"/>
        <v>-4.3869457154003373E-2</v>
      </c>
    </row>
    <row r="198" spans="1:10" x14ac:dyDescent="0.35">
      <c r="A198" t="s">
        <v>15</v>
      </c>
      <c r="B198">
        <v>2013</v>
      </c>
      <c r="C198">
        <v>200</v>
      </c>
      <c r="D198" s="12">
        <v>0.81530000000000002</v>
      </c>
      <c r="E198">
        <f t="shared" si="15"/>
        <v>1</v>
      </c>
      <c r="F198">
        <f t="shared" si="16"/>
        <v>-0.13540463700620292</v>
      </c>
    </row>
    <row r="199" spans="1:10" x14ac:dyDescent="0.35">
      <c r="A199" t="s">
        <v>15</v>
      </c>
      <c r="B199">
        <v>2015</v>
      </c>
      <c r="C199">
        <v>285</v>
      </c>
      <c r="D199" s="12">
        <v>1.1981999999999999</v>
      </c>
      <c r="E199">
        <f t="shared" si="15"/>
        <v>2</v>
      </c>
      <c r="F199">
        <f t="shared" si="16"/>
        <v>0.17708590686030695</v>
      </c>
      <c r="G199">
        <f>AVERAGE(F197:F199)</f>
        <v>-7.293957666331119E-4</v>
      </c>
    </row>
    <row r="200" spans="1:10" x14ac:dyDescent="0.35">
      <c r="A200" s="7" t="s">
        <v>15</v>
      </c>
      <c r="B200" s="7">
        <v>2021</v>
      </c>
      <c r="C200" s="7">
        <v>19</v>
      </c>
      <c r="D200" s="7">
        <v>0</v>
      </c>
      <c r="E200" s="7">
        <f t="shared" si="15"/>
        <v>6</v>
      </c>
      <c r="F200" s="7"/>
      <c r="G200" s="7"/>
      <c r="H200" s="4">
        <v>0.29096077272485998</v>
      </c>
      <c r="I200">
        <v>0</v>
      </c>
      <c r="J200">
        <f t="shared" si="17"/>
        <v>19</v>
      </c>
    </row>
    <row r="201" spans="1:10" x14ac:dyDescent="0.35">
      <c r="A201" s="2" t="s">
        <v>15</v>
      </c>
      <c r="B201" s="2">
        <v>2022</v>
      </c>
      <c r="C201" s="2">
        <v>27</v>
      </c>
      <c r="D201" s="2">
        <v>3.5999999999999997E-2</v>
      </c>
      <c r="E201" s="2">
        <f t="shared" si="15"/>
        <v>1</v>
      </c>
      <c r="F201" s="2">
        <f t="shared" si="16"/>
        <v>0.35139788683788858</v>
      </c>
      <c r="G201" s="2"/>
      <c r="H201" s="4">
        <v>0.29096077272485998</v>
      </c>
      <c r="I201">
        <v>1</v>
      </c>
      <c r="J201">
        <f t="shared" si="17"/>
        <v>36.118226919236669</v>
      </c>
    </row>
    <row r="202" spans="1:10" ht="15" thickBot="1" x14ac:dyDescent="0.4">
      <c r="A202" s="3" t="s">
        <v>15</v>
      </c>
      <c r="B202" s="3">
        <v>2023</v>
      </c>
      <c r="C202" s="3">
        <v>34</v>
      </c>
      <c r="D202" s="3">
        <v>6.7599999999999993E-2</v>
      </c>
      <c r="E202" s="3">
        <f t="shared" si="15"/>
        <v>1</v>
      </c>
      <c r="F202" s="3">
        <f t="shared" si="16"/>
        <v>0.23052365861183235</v>
      </c>
      <c r="G202" s="3">
        <f>AVERAGE(F201:F202)</f>
        <v>0.29096077272486048</v>
      </c>
      <c r="H202" s="4">
        <v>0.29096077272485998</v>
      </c>
      <c r="I202">
        <v>2</v>
      </c>
      <c r="J202">
        <f t="shared" si="17"/>
        <v>60.842105263157833</v>
      </c>
    </row>
    <row r="203" spans="1:10" x14ac:dyDescent="0.35">
      <c r="A203" t="s">
        <v>16</v>
      </c>
      <c r="B203">
        <v>1999</v>
      </c>
      <c r="C203">
        <v>2450</v>
      </c>
      <c r="D203" s="12">
        <v>0.76419999999999999</v>
      </c>
    </row>
    <row r="204" spans="1:10" x14ac:dyDescent="0.35">
      <c r="A204" t="s">
        <v>16</v>
      </c>
      <c r="B204">
        <v>2011</v>
      </c>
      <c r="C204">
        <v>3285</v>
      </c>
      <c r="D204" s="12">
        <v>1.5501</v>
      </c>
      <c r="E204">
        <f t="shared" si="15"/>
        <v>12</v>
      </c>
      <c r="F204">
        <f t="shared" si="16"/>
        <v>2.4439885614994855E-2</v>
      </c>
    </row>
    <row r="205" spans="1:10" x14ac:dyDescent="0.35">
      <c r="A205" t="s">
        <v>16</v>
      </c>
      <c r="B205">
        <v>2013</v>
      </c>
      <c r="C205">
        <v>2646</v>
      </c>
      <c r="D205" s="12">
        <v>0.94869999999999999</v>
      </c>
      <c r="E205">
        <f t="shared" si="15"/>
        <v>2</v>
      </c>
      <c r="F205">
        <f t="shared" si="16"/>
        <v>-0.10815879312190493</v>
      </c>
    </row>
    <row r="206" spans="1:10" x14ac:dyDescent="0.35">
      <c r="A206" t="s">
        <v>16</v>
      </c>
      <c r="B206">
        <v>2015</v>
      </c>
      <c r="C206">
        <v>1884</v>
      </c>
      <c r="D206" s="12">
        <v>0.23150000000000001</v>
      </c>
      <c r="E206">
        <f t="shared" si="15"/>
        <v>2</v>
      </c>
      <c r="F206">
        <f t="shared" si="16"/>
        <v>-0.16982594476929633</v>
      </c>
    </row>
    <row r="207" spans="1:10" x14ac:dyDescent="0.35">
      <c r="A207" t="s">
        <v>16</v>
      </c>
      <c r="B207">
        <v>2016</v>
      </c>
      <c r="C207">
        <v>2892</v>
      </c>
      <c r="D207" s="12">
        <v>1.1801999999999999</v>
      </c>
      <c r="E207">
        <f t="shared" si="15"/>
        <v>1</v>
      </c>
      <c r="F207">
        <f t="shared" si="16"/>
        <v>0.42855112814234703</v>
      </c>
    </row>
    <row r="208" spans="1:10" x14ac:dyDescent="0.35">
      <c r="A208" t="s">
        <v>16</v>
      </c>
      <c r="B208">
        <v>2017</v>
      </c>
      <c r="C208">
        <v>3046</v>
      </c>
      <c r="D208" s="12">
        <v>1.3251999999999999</v>
      </c>
      <c r="E208">
        <f t="shared" si="15"/>
        <v>1</v>
      </c>
      <c r="F208">
        <f t="shared" si="16"/>
        <v>5.1880950176451848E-2</v>
      </c>
      <c r="G208">
        <f>AVERAGE(F204:F208)</f>
        <v>4.5377445208518497E-2</v>
      </c>
    </row>
    <row r="209" spans="1:10" x14ac:dyDescent="0.35">
      <c r="A209" s="7" t="s">
        <v>16</v>
      </c>
      <c r="B209" s="7">
        <v>2018</v>
      </c>
      <c r="C209" s="7">
        <v>1638</v>
      </c>
      <c r="D209" s="7">
        <v>0</v>
      </c>
      <c r="E209" s="7">
        <f t="shared" si="15"/>
        <v>1</v>
      </c>
      <c r="F209" s="7"/>
      <c r="G209" s="7"/>
      <c r="H209" s="4">
        <v>3.7092697745030816E-2</v>
      </c>
      <c r="I209">
        <v>0</v>
      </c>
      <c r="J209">
        <f t="shared" si="17"/>
        <v>1638</v>
      </c>
    </row>
    <row r="210" spans="1:10" x14ac:dyDescent="0.35">
      <c r="A210" s="2" t="s">
        <v>16</v>
      </c>
      <c r="B210" s="2">
        <v>2020</v>
      </c>
      <c r="C210" s="2">
        <v>1746</v>
      </c>
      <c r="D210" s="2">
        <v>0.1016</v>
      </c>
      <c r="E210" s="2">
        <f t="shared" si="15"/>
        <v>2</v>
      </c>
      <c r="F210" s="2">
        <f t="shared" si="16"/>
        <v>3.1925735993266383E-2</v>
      </c>
      <c r="G210" s="2"/>
      <c r="H210" s="4">
        <v>3.7092697745030816E-2</v>
      </c>
      <c r="I210">
        <v>2</v>
      </c>
      <c r="J210">
        <f t="shared" si="17"/>
        <v>1880.4532776383544</v>
      </c>
    </row>
    <row r="211" spans="1:10" ht="15" thickBot="1" x14ac:dyDescent="0.4">
      <c r="A211" s="3" t="s">
        <v>16</v>
      </c>
      <c r="B211" s="3">
        <v>2023</v>
      </c>
      <c r="C211" s="3">
        <v>1982</v>
      </c>
      <c r="D211" s="3">
        <v>0.32379999999999998</v>
      </c>
      <c r="E211" s="3">
        <f t="shared" si="15"/>
        <v>3</v>
      </c>
      <c r="F211" s="3">
        <f t="shared" si="16"/>
        <v>4.2259659496795249E-2</v>
      </c>
      <c r="G211" s="3">
        <f>AVERAGE(F210:F211)</f>
        <v>3.7092697745030816E-2</v>
      </c>
      <c r="H211" s="4">
        <v>3.7092697745030816E-2</v>
      </c>
      <c r="I211">
        <v>5</v>
      </c>
      <c r="J211">
        <f t="shared" si="17"/>
        <v>2385.8845226784597</v>
      </c>
    </row>
    <row r="212" spans="1:10" x14ac:dyDescent="0.35">
      <c r="A212" t="s">
        <v>40</v>
      </c>
      <c r="B212">
        <v>2010</v>
      </c>
      <c r="C212">
        <v>265</v>
      </c>
      <c r="D212" s="12">
        <v>2.1334</v>
      </c>
    </row>
    <row r="213" spans="1:10" x14ac:dyDescent="0.35">
      <c r="A213" t="s">
        <v>40</v>
      </c>
      <c r="B213">
        <v>2012</v>
      </c>
      <c r="C213">
        <v>203</v>
      </c>
      <c r="D213" s="12">
        <v>1.5979000000000001</v>
      </c>
      <c r="E213">
        <f>B213-B212</f>
        <v>2</v>
      </c>
      <c r="F213">
        <f t="shared" si="16"/>
        <v>-0.13326192347221741</v>
      </c>
    </row>
    <row r="214" spans="1:10" x14ac:dyDescent="0.35">
      <c r="A214" t="s">
        <v>40</v>
      </c>
      <c r="B214">
        <v>2014</v>
      </c>
      <c r="C214">
        <v>182</v>
      </c>
      <c r="D214" s="12">
        <v>1.4165000000000001</v>
      </c>
      <c r="E214">
        <f t="shared" ref="E214:E221" si="18">B214-B213</f>
        <v>2</v>
      </c>
      <c r="F214">
        <f t="shared" si="16"/>
        <v>-5.4599645982495983E-2</v>
      </c>
    </row>
    <row r="215" spans="1:10" x14ac:dyDescent="0.35">
      <c r="A215" t="s">
        <v>40</v>
      </c>
      <c r="B215">
        <v>2015</v>
      </c>
      <c r="C215">
        <v>219</v>
      </c>
      <c r="D215" s="12">
        <v>1.7361</v>
      </c>
      <c r="E215">
        <f t="shared" si="18"/>
        <v>1</v>
      </c>
      <c r="F215">
        <f t="shared" si="16"/>
        <v>0.18506504273970542</v>
      </c>
    </row>
    <row r="216" spans="1:10" x14ac:dyDescent="0.35">
      <c r="A216" t="s">
        <v>40</v>
      </c>
      <c r="B216">
        <v>2016</v>
      </c>
      <c r="C216">
        <v>205</v>
      </c>
      <c r="D216" s="12">
        <v>1.6152</v>
      </c>
      <c r="E216">
        <f t="shared" si="18"/>
        <v>1</v>
      </c>
      <c r="F216">
        <f t="shared" si="16"/>
        <v>-6.606175067809264E-2</v>
      </c>
      <c r="G216">
        <f>AVERAGE(F213:F216)</f>
        <v>-1.7214569348275151E-2</v>
      </c>
    </row>
    <row r="217" spans="1:10" x14ac:dyDescent="0.35">
      <c r="A217" s="7" t="s">
        <v>40</v>
      </c>
      <c r="B217" s="7">
        <v>2017</v>
      </c>
      <c r="C217" s="7">
        <v>50</v>
      </c>
      <c r="D217" s="7">
        <v>0.27639999999999998</v>
      </c>
      <c r="E217" s="7">
        <f t="shared" si="18"/>
        <v>1</v>
      </c>
      <c r="F217" s="7">
        <f t="shared" si="16"/>
        <v>-1.410986973710262</v>
      </c>
      <c r="G217" s="7"/>
      <c r="H217" s="11"/>
      <c r="I217" s="11">
        <v>0</v>
      </c>
    </row>
    <row r="218" spans="1:10" x14ac:dyDescent="0.35">
      <c r="A218" s="2" t="s">
        <v>40</v>
      </c>
      <c r="B218" s="2">
        <v>2020</v>
      </c>
      <c r="C218" s="2">
        <v>22</v>
      </c>
      <c r="D218" s="2">
        <v>3.4500000000000003E-2</v>
      </c>
      <c r="E218" s="2">
        <f t="shared" si="18"/>
        <v>3</v>
      </c>
      <c r="F218" s="2">
        <f t="shared" si="16"/>
        <v>-0.27366018402327674</v>
      </c>
      <c r="G218" s="2"/>
      <c r="I218">
        <v>3</v>
      </c>
    </row>
    <row r="219" spans="1:10" x14ac:dyDescent="0.35">
      <c r="A219" s="2" t="s">
        <v>40</v>
      </c>
      <c r="B219" s="2">
        <v>2022</v>
      </c>
      <c r="C219" s="2">
        <v>29</v>
      </c>
      <c r="D219" s="2">
        <v>9.5000000000000001E-2</v>
      </c>
      <c r="E219" s="2">
        <f t="shared" si="18"/>
        <v>2</v>
      </c>
      <c r="F219" s="2">
        <f t="shared" si="16"/>
        <v>0.13812668831407907</v>
      </c>
      <c r="G219" s="2"/>
      <c r="I219">
        <v>5</v>
      </c>
    </row>
    <row r="220" spans="1:10" x14ac:dyDescent="0.35">
      <c r="A220" s="2" t="s">
        <v>40</v>
      </c>
      <c r="B220" s="2">
        <v>2023</v>
      </c>
      <c r="C220" s="2">
        <v>29</v>
      </c>
      <c r="D220" s="2">
        <v>9.5000000000000001E-2</v>
      </c>
      <c r="E220" s="2">
        <f t="shared" si="18"/>
        <v>1</v>
      </c>
      <c r="F220" s="2">
        <f t="shared" si="16"/>
        <v>0</v>
      </c>
      <c r="G220" s="2"/>
      <c r="I220">
        <v>6</v>
      </c>
    </row>
    <row r="221" spans="1:10" ht="15" thickBot="1" x14ac:dyDescent="0.4">
      <c r="A221" s="3" t="s">
        <v>40</v>
      </c>
      <c r="B221" s="3">
        <v>2024</v>
      </c>
      <c r="C221" s="3">
        <v>18</v>
      </c>
      <c r="D221" s="3">
        <v>0</v>
      </c>
      <c r="E221" s="3">
        <f t="shared" si="18"/>
        <v>1</v>
      </c>
      <c r="F221" s="3">
        <f t="shared" si="16"/>
        <v>-0.47692407209030929</v>
      </c>
      <c r="G221" s="3">
        <f>AVERAGE(F217:F221)</f>
        <v>-0.40468890830195381</v>
      </c>
      <c r="H221" s="6">
        <v>0</v>
      </c>
      <c r="I221" s="1">
        <v>7</v>
      </c>
    </row>
    <row r="222" spans="1:10" x14ac:dyDescent="0.35">
      <c r="A222" t="s">
        <v>17</v>
      </c>
      <c r="B222">
        <v>1996</v>
      </c>
      <c r="C222">
        <v>1290</v>
      </c>
      <c r="D222" s="12">
        <v>0.76239999999999997</v>
      </c>
    </row>
    <row r="223" spans="1:10" x14ac:dyDescent="0.35">
      <c r="A223" t="s">
        <v>17</v>
      </c>
      <c r="B223">
        <v>1998</v>
      </c>
      <c r="C223">
        <v>588</v>
      </c>
      <c r="D223" s="12">
        <v>2.1100000000000001E-2</v>
      </c>
      <c r="E223">
        <f t="shared" si="15"/>
        <v>2</v>
      </c>
      <c r="F223">
        <f t="shared" si="16"/>
        <v>-0.3928352747285454</v>
      </c>
    </row>
    <row r="224" spans="1:10" x14ac:dyDescent="0.35">
      <c r="A224" t="s">
        <v>17</v>
      </c>
      <c r="B224">
        <v>2001</v>
      </c>
      <c r="C224">
        <v>2028</v>
      </c>
      <c r="D224" s="12">
        <v>1.5417000000000001</v>
      </c>
      <c r="E224">
        <f t="shared" si="15"/>
        <v>3</v>
      </c>
      <c r="F224">
        <f t="shared" si="16"/>
        <v>0.41269280560414895</v>
      </c>
    </row>
    <row r="225" spans="1:10" x14ac:dyDescent="0.35">
      <c r="A225" t="s">
        <v>17</v>
      </c>
      <c r="B225">
        <v>2002</v>
      </c>
      <c r="C225">
        <v>1118</v>
      </c>
      <c r="D225" s="12">
        <v>0.58079999999999998</v>
      </c>
      <c r="E225">
        <f t="shared" si="15"/>
        <v>1</v>
      </c>
      <c r="F225">
        <f t="shared" si="16"/>
        <v>-0.5955087109960292</v>
      </c>
    </row>
    <row r="226" spans="1:10" x14ac:dyDescent="0.35">
      <c r="A226" t="s">
        <v>17</v>
      </c>
      <c r="B226">
        <v>2009</v>
      </c>
      <c r="C226">
        <v>2515</v>
      </c>
      <c r="D226" s="12">
        <v>2.056</v>
      </c>
      <c r="E226">
        <f t="shared" si="15"/>
        <v>7</v>
      </c>
      <c r="F226">
        <f t="shared" si="16"/>
        <v>0.11581877554554217</v>
      </c>
    </row>
    <row r="227" spans="1:10" x14ac:dyDescent="0.35">
      <c r="A227" t="s">
        <v>17</v>
      </c>
      <c r="B227">
        <v>2011</v>
      </c>
      <c r="C227">
        <v>2405</v>
      </c>
      <c r="D227" s="12">
        <v>1.9398</v>
      </c>
      <c r="E227">
        <f t="shared" si="15"/>
        <v>2</v>
      </c>
      <c r="F227">
        <f t="shared" si="16"/>
        <v>-2.2361449996989014E-2</v>
      </c>
    </row>
    <row r="228" spans="1:10" x14ac:dyDescent="0.35">
      <c r="A228" t="s">
        <v>17</v>
      </c>
      <c r="B228">
        <v>2017</v>
      </c>
      <c r="C228">
        <v>1083</v>
      </c>
      <c r="D228" s="12">
        <v>0.54379999999999995</v>
      </c>
      <c r="E228">
        <f t="shared" si="15"/>
        <v>6</v>
      </c>
      <c r="F228">
        <f t="shared" si="16"/>
        <v>-0.13296915592314515</v>
      </c>
    </row>
    <row r="229" spans="1:10" x14ac:dyDescent="0.35">
      <c r="A229" t="s">
        <v>17</v>
      </c>
      <c r="B229">
        <v>2019</v>
      </c>
      <c r="C229">
        <v>1093</v>
      </c>
      <c r="D229" s="12">
        <v>0.5544</v>
      </c>
      <c r="E229">
        <f t="shared" si="15"/>
        <v>2</v>
      </c>
      <c r="F229">
        <f t="shared" si="16"/>
        <v>4.595620587773931E-3</v>
      </c>
      <c r="G229">
        <f>AVERAGE(F223:F229)</f>
        <v>-8.7223912843891957E-2</v>
      </c>
    </row>
    <row r="230" spans="1:10" x14ac:dyDescent="0.35">
      <c r="A230" s="7" t="s">
        <v>17</v>
      </c>
      <c r="B230" s="7">
        <v>2020</v>
      </c>
      <c r="C230" s="7">
        <v>568</v>
      </c>
      <c r="D230" s="7">
        <v>0</v>
      </c>
      <c r="E230" s="7">
        <f t="shared" si="15"/>
        <v>1</v>
      </c>
      <c r="F230" s="7"/>
      <c r="G230" s="7"/>
      <c r="H230" s="4">
        <v>0.1343085964348219</v>
      </c>
      <c r="I230">
        <v>0</v>
      </c>
      <c r="J230">
        <f t="shared" si="17"/>
        <v>568</v>
      </c>
    </row>
    <row r="231" spans="1:10" x14ac:dyDescent="0.35">
      <c r="A231" s="2" t="s">
        <v>17</v>
      </c>
      <c r="B231" s="2">
        <v>2022</v>
      </c>
      <c r="C231" s="2">
        <v>775</v>
      </c>
      <c r="D231" s="2">
        <v>0.21859999999999999</v>
      </c>
      <c r="E231" s="2">
        <f t="shared" si="15"/>
        <v>2</v>
      </c>
      <c r="F231" s="2">
        <f t="shared" si="16"/>
        <v>0.15537080531609779</v>
      </c>
      <c r="G231" s="2"/>
      <c r="H231" s="4">
        <v>0.1343085964348219</v>
      </c>
      <c r="I231">
        <v>2</v>
      </c>
      <c r="J231">
        <f t="shared" si="17"/>
        <v>1013.819562660833</v>
      </c>
    </row>
    <row r="232" spans="1:10" ht="15" thickBot="1" x14ac:dyDescent="0.4">
      <c r="A232" s="3" t="s">
        <v>17</v>
      </c>
      <c r="B232" s="3">
        <v>2024</v>
      </c>
      <c r="C232" s="3">
        <v>972</v>
      </c>
      <c r="D232" s="3">
        <v>0.42659999999999998</v>
      </c>
      <c r="E232" s="3">
        <f>B232-B231</f>
        <v>2</v>
      </c>
      <c r="F232" s="3">
        <f t="shared" si="16"/>
        <v>0.11324638755354602</v>
      </c>
      <c r="G232" s="3">
        <f>AVERAGE(F231:F232)</f>
        <v>0.1343085964348219</v>
      </c>
      <c r="H232" s="6">
        <f>AVERAGE(F231:F232)</f>
        <v>0.1343085964348219</v>
      </c>
      <c r="I232">
        <v>4</v>
      </c>
      <c r="J232">
        <f t="shared" si="17"/>
        <v>1663.3521126760561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9C53-288E-4D93-B8A1-7ACC8CBDA423}">
  <dimension ref="A1:D30"/>
  <sheetViews>
    <sheetView tabSelected="1" zoomScale="56" workbookViewId="0">
      <selection activeCell="D32" sqref="D32"/>
    </sheetView>
  </sheetViews>
  <sheetFormatPr defaultRowHeight="14.5" x14ac:dyDescent="0.35"/>
  <cols>
    <col min="1" max="1" width="22.7265625" customWidth="1"/>
    <col min="2" max="2" width="9.90625" bestFit="1" customWidth="1"/>
    <col min="3" max="3" width="21.08984375" customWidth="1"/>
    <col min="4" max="4" width="28.453125" customWidth="1"/>
  </cols>
  <sheetData>
    <row r="1" spans="1:4" ht="43.5" x14ac:dyDescent="0.35">
      <c r="A1" s="12" t="s">
        <v>0</v>
      </c>
      <c r="B1" s="12" t="s">
        <v>34</v>
      </c>
      <c r="C1" s="13" t="s">
        <v>35</v>
      </c>
      <c r="D1" t="s">
        <v>43</v>
      </c>
    </row>
    <row r="2" spans="1:4" ht="15" thickBot="1" x14ac:dyDescent="0.4">
      <c r="A2" s="14" t="s">
        <v>22</v>
      </c>
      <c r="B2" s="12">
        <v>7.1388999999999996</v>
      </c>
      <c r="C2" s="15">
        <v>-7.8129748899679996E-2</v>
      </c>
      <c r="D2">
        <v>2.0999999999999999E-3</v>
      </c>
    </row>
    <row r="3" spans="1:4" x14ac:dyDescent="0.35">
      <c r="A3" s="16" t="s">
        <v>1</v>
      </c>
      <c r="B3" s="12">
        <v>4.2704000000000004</v>
      </c>
      <c r="C3" s="12">
        <v>0.11952607293703399</v>
      </c>
      <c r="D3">
        <v>6.6E-3</v>
      </c>
    </row>
    <row r="4" spans="1:4" x14ac:dyDescent="0.35">
      <c r="A4" s="12" t="s">
        <v>2</v>
      </c>
      <c r="B4" s="12">
        <v>6.7638999999999996</v>
      </c>
      <c r="C4" s="12">
        <v>0.22067158925685754</v>
      </c>
      <c r="D4">
        <v>2.9600000000000001E-2</v>
      </c>
    </row>
    <row r="5" spans="1:4" x14ac:dyDescent="0.35">
      <c r="A5" s="12" t="s">
        <v>3</v>
      </c>
      <c r="B5" s="12">
        <v>6.3056000000000001</v>
      </c>
      <c r="C5" s="12">
        <v>0.13604133385684211</v>
      </c>
      <c r="D5">
        <v>0.13439999999999999</v>
      </c>
    </row>
    <row r="6" spans="1:4" x14ac:dyDescent="0.35">
      <c r="A6" s="12" t="s">
        <v>4</v>
      </c>
      <c r="B6" s="12">
        <v>7.2576000000000001</v>
      </c>
      <c r="C6" s="12">
        <v>0.41985384556026406</v>
      </c>
      <c r="D6">
        <v>8.8800000000000004E-2</v>
      </c>
    </row>
    <row r="7" spans="1:4" x14ac:dyDescent="0.35">
      <c r="A7" s="12" t="s">
        <v>28</v>
      </c>
      <c r="B7" s="12">
        <v>6.5952000000000002</v>
      </c>
      <c r="C7" s="12">
        <v>1.2527629684953681</v>
      </c>
      <c r="D7">
        <v>2.7099999999999999E-2</v>
      </c>
    </row>
    <row r="8" spans="1:4" x14ac:dyDescent="0.35">
      <c r="A8" s="12" t="s">
        <v>5</v>
      </c>
      <c r="B8" s="12">
        <v>4.1666999999999996</v>
      </c>
      <c r="C8" s="12">
        <v>0.7591051483517427</v>
      </c>
      <c r="D8">
        <v>6.6500000000000004E-2</v>
      </c>
    </row>
    <row r="9" spans="1:4" x14ac:dyDescent="0.35">
      <c r="A9" s="12" t="s">
        <v>6</v>
      </c>
      <c r="B9" s="12">
        <v>7.6566000000000001</v>
      </c>
      <c r="C9" s="12">
        <v>0.10299494728233952</v>
      </c>
      <c r="D9">
        <v>4.5999999999999999E-3</v>
      </c>
    </row>
    <row r="10" spans="1:4" ht="15" thickBot="1" x14ac:dyDescent="0.4">
      <c r="A10" s="12" t="s">
        <v>7</v>
      </c>
      <c r="B10" s="12">
        <v>8.6759000000000004</v>
      </c>
      <c r="C10" s="14">
        <v>0.72784778128006011</v>
      </c>
      <c r="D10">
        <v>1.72E-2</v>
      </c>
    </row>
    <row r="11" spans="1:4" x14ac:dyDescent="0.35">
      <c r="A11" s="12" t="s">
        <v>36</v>
      </c>
      <c r="B11" s="12">
        <v>7.8372999999999999</v>
      </c>
      <c r="C11" s="12">
        <v>0</v>
      </c>
      <c r="D11">
        <v>0</v>
      </c>
    </row>
    <row r="12" spans="1:4" x14ac:dyDescent="0.35">
      <c r="A12" s="12" t="s">
        <v>8</v>
      </c>
      <c r="B12" s="12">
        <v>5.9931000000000001</v>
      </c>
      <c r="C12" s="12">
        <v>0.44688640986923822</v>
      </c>
      <c r="D12">
        <v>5.4899999999999997E-2</v>
      </c>
    </row>
    <row r="13" spans="1:4" ht="15" thickBot="1" x14ac:dyDescent="0.4">
      <c r="A13" s="12" t="s">
        <v>9</v>
      </c>
      <c r="B13" s="12">
        <v>7.8756000000000004</v>
      </c>
      <c r="C13" s="14">
        <v>0.15241318952930072</v>
      </c>
      <c r="D13">
        <v>5.2299999999999999E-2</v>
      </c>
    </row>
    <row r="14" spans="1:4" x14ac:dyDescent="0.35">
      <c r="A14" s="12" t="s">
        <v>37</v>
      </c>
      <c r="B14" s="12">
        <v>4.2592999999999996</v>
      </c>
      <c r="C14" s="12">
        <v>-0.22599256187152861</v>
      </c>
      <c r="D14">
        <v>9.2999999999999992E-3</v>
      </c>
    </row>
    <row r="15" spans="1:4" x14ac:dyDescent="0.35">
      <c r="A15" s="12" t="s">
        <v>10</v>
      </c>
      <c r="B15" s="12">
        <v>7.94</v>
      </c>
      <c r="C15" s="12">
        <v>0.27996285772454399</v>
      </c>
      <c r="D15">
        <v>5.4000000000000003E-3</v>
      </c>
    </row>
    <row r="16" spans="1:4" x14ac:dyDescent="0.35">
      <c r="A16" s="12" t="s">
        <v>18</v>
      </c>
      <c r="B16" s="12">
        <v>5.3</v>
      </c>
      <c r="C16" s="12">
        <v>0.12807550110426508</v>
      </c>
      <c r="D16">
        <v>3.2599999999999997E-2</v>
      </c>
    </row>
    <row r="17" spans="1:4" x14ac:dyDescent="0.35">
      <c r="A17" s="12" t="s">
        <v>23</v>
      </c>
      <c r="B17" s="12">
        <v>6.9370000000000003</v>
      </c>
      <c r="C17" s="12">
        <v>0</v>
      </c>
      <c r="D17">
        <v>0</v>
      </c>
    </row>
    <row r="18" spans="1:4" x14ac:dyDescent="0.35">
      <c r="A18" s="12" t="s">
        <v>11</v>
      </c>
      <c r="B18" s="12">
        <v>2.4342999999999999</v>
      </c>
      <c r="C18" s="12">
        <v>0.16597474599411674</v>
      </c>
      <c r="D18">
        <v>9.6100000000000005E-2</v>
      </c>
    </row>
    <row r="19" spans="1:4" x14ac:dyDescent="0.35">
      <c r="A19" s="12" t="s">
        <v>38</v>
      </c>
      <c r="B19" s="12">
        <v>7.7037000000000004</v>
      </c>
      <c r="C19" s="12">
        <v>0</v>
      </c>
      <c r="D19">
        <v>0</v>
      </c>
    </row>
    <row r="20" spans="1:4" x14ac:dyDescent="0.35">
      <c r="A20" s="12" t="s">
        <v>41</v>
      </c>
      <c r="B20" s="12">
        <v>6.133</v>
      </c>
      <c r="C20" s="12">
        <v>0</v>
      </c>
      <c r="D20">
        <v>0</v>
      </c>
    </row>
    <row r="21" spans="1:4" x14ac:dyDescent="0.35">
      <c r="A21" s="12" t="s">
        <v>24</v>
      </c>
      <c r="B21" s="12">
        <v>8.0181000000000004</v>
      </c>
      <c r="C21" s="12">
        <v>0</v>
      </c>
      <c r="D21">
        <v>0</v>
      </c>
    </row>
    <row r="22" spans="1:4" x14ac:dyDescent="0.35">
      <c r="A22" s="12" t="s">
        <v>12</v>
      </c>
      <c r="B22" s="12">
        <v>8.7870000000000008</v>
      </c>
      <c r="C22" s="12">
        <v>-4.5282947164591428E-2</v>
      </c>
      <c r="D22">
        <v>2.9999999999999997E-4</v>
      </c>
    </row>
    <row r="23" spans="1:4" x14ac:dyDescent="0.35">
      <c r="A23" s="12" t="s">
        <v>25</v>
      </c>
      <c r="B23" s="12">
        <v>7.5369999999999999</v>
      </c>
      <c r="C23" s="12">
        <v>0</v>
      </c>
      <c r="D23">
        <v>0</v>
      </c>
    </row>
    <row r="24" spans="1:4" x14ac:dyDescent="0.35">
      <c r="A24" s="12" t="s">
        <v>13</v>
      </c>
      <c r="B24" s="12">
        <v>8.0925999999999991</v>
      </c>
      <c r="C24" s="12">
        <v>0.18386239006265867</v>
      </c>
      <c r="D24">
        <v>1.5599999999999999E-2</v>
      </c>
    </row>
    <row r="25" spans="1:4" x14ac:dyDescent="0.35">
      <c r="A25" s="12" t="s">
        <v>26</v>
      </c>
      <c r="B25" s="12">
        <v>8.2082999999999995</v>
      </c>
      <c r="C25" s="12">
        <v>0</v>
      </c>
      <c r="D25">
        <v>0</v>
      </c>
    </row>
    <row r="26" spans="1:4" x14ac:dyDescent="0.35">
      <c r="A26" s="12" t="s">
        <v>14</v>
      </c>
      <c r="B26" s="12">
        <v>3.5667</v>
      </c>
      <c r="C26" s="12">
        <v>8.1350744079707091E-2</v>
      </c>
      <c r="D26">
        <v>5.16E-2</v>
      </c>
    </row>
    <row r="27" spans="1:4" x14ac:dyDescent="0.35">
      <c r="A27" s="12" t="s">
        <v>15</v>
      </c>
      <c r="B27" s="12">
        <v>8.4074000000000009</v>
      </c>
      <c r="C27" s="12">
        <v>0.29096077272485998</v>
      </c>
      <c r="D27">
        <v>3.3799999999999997E-2</v>
      </c>
    </row>
    <row r="28" spans="1:4" x14ac:dyDescent="0.35">
      <c r="A28" s="12" t="s">
        <v>16</v>
      </c>
      <c r="B28" s="12">
        <v>4.0712999999999999</v>
      </c>
      <c r="C28" s="12">
        <v>3.7092697745030816E-2</v>
      </c>
      <c r="D28">
        <v>6.5500000000000003E-2</v>
      </c>
    </row>
    <row r="29" spans="1:4" x14ac:dyDescent="0.35">
      <c r="A29" s="12" t="s">
        <v>40</v>
      </c>
      <c r="B29" s="12">
        <v>3.5</v>
      </c>
      <c r="C29" s="12">
        <v>0</v>
      </c>
      <c r="D29">
        <v>0</v>
      </c>
    </row>
    <row r="30" spans="1:4" x14ac:dyDescent="0.35">
      <c r="A30" s="12" t="s">
        <v>17</v>
      </c>
      <c r="B30" s="12">
        <v>3.754</v>
      </c>
      <c r="C30" s="12">
        <v>0.1343085964348219</v>
      </c>
      <c r="D30">
        <v>0.1067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scatters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tmbarnes</dc:creator>
  <cp:lastModifiedBy>tmbarnes</cp:lastModifiedBy>
  <dcterms:created xsi:type="dcterms:W3CDTF">2024-10-04T19:00:04Z</dcterms:created>
  <dcterms:modified xsi:type="dcterms:W3CDTF">2024-10-15T14:18:59Z</dcterms:modified>
</cp:coreProperties>
</file>