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4760" windowHeight="8415" activeTab="5"/>
  </bookViews>
  <sheets>
    <sheet name="SHU" sheetId="1" r:id="rId1"/>
    <sheet name="form" sheetId="2" r:id="rId2"/>
    <sheet name="individu" sheetId="3" r:id="rId3"/>
    <sheet name="TRF" sheetId="4" r:id="rId4"/>
    <sheet name="Sim Suk" sheetId="5" r:id="rId5"/>
    <sheet name="SUKRL" sheetId="6" r:id="rId6"/>
  </sheets>
  <externalReferences>
    <externalReference r:id="rId7"/>
  </externalReferences>
  <definedNames>
    <definedName name="_xlnm._FilterDatabase" localSheetId="0" hidden="1">SHU!$A$5:$R$294</definedName>
    <definedName name="Kontrib_10" localSheetId="1">#REF!</definedName>
    <definedName name="Kontrib_10" localSheetId="2">#REF!</definedName>
    <definedName name="Kontrib_10">#REF!</definedName>
    <definedName name="Kontrib_11" localSheetId="1">#REF!</definedName>
    <definedName name="Kontrib_11">#REF!</definedName>
  </definedNames>
  <calcPr calcId="124519"/>
</workbook>
</file>

<file path=xl/calcChain.xml><?xml version="1.0" encoding="utf-8"?>
<calcChain xmlns="http://schemas.openxmlformats.org/spreadsheetml/2006/main">
  <c r="E52" i="6"/>
  <c r="E35" i="5"/>
  <c r="E22" i="4"/>
  <c r="F17" i="3"/>
  <c r="F16"/>
  <c r="H7"/>
  <c r="G7"/>
  <c r="F7"/>
  <c r="E7"/>
  <c r="D7"/>
  <c r="C7"/>
  <c r="G32" i="2"/>
  <c r="G31"/>
  <c r="E22"/>
  <c r="N295" i="1"/>
  <c r="N293"/>
  <c r="M293"/>
  <c r="L293"/>
  <c r="K293"/>
  <c r="J293"/>
  <c r="I293"/>
  <c r="H293"/>
  <c r="G293"/>
  <c r="F293"/>
  <c r="E293"/>
  <c r="N292"/>
  <c r="L292"/>
  <c r="K292"/>
  <c r="I292"/>
  <c r="G292"/>
  <c r="N291"/>
  <c r="L291"/>
  <c r="K291"/>
  <c r="I291"/>
  <c r="G291"/>
  <c r="N290"/>
  <c r="L290"/>
  <c r="K290"/>
  <c r="I290"/>
  <c r="G290"/>
  <c r="N289"/>
  <c r="L289"/>
  <c r="K289"/>
  <c r="I289"/>
  <c r="G289"/>
  <c r="N288"/>
  <c r="L288"/>
  <c r="K288"/>
  <c r="I288"/>
  <c r="G288"/>
  <c r="N287"/>
  <c r="L287"/>
  <c r="K287"/>
  <c r="I287"/>
  <c r="G287"/>
  <c r="N286"/>
  <c r="L286"/>
  <c r="K286"/>
  <c r="I286"/>
  <c r="G286"/>
  <c r="N285"/>
  <c r="L285"/>
  <c r="K285"/>
  <c r="I285"/>
  <c r="G285"/>
  <c r="N284"/>
  <c r="L284"/>
  <c r="K284"/>
  <c r="I284"/>
  <c r="G284"/>
  <c r="N283"/>
  <c r="L283"/>
  <c r="K283"/>
  <c r="I283"/>
  <c r="G283"/>
  <c r="N282"/>
  <c r="L282"/>
  <c r="K282"/>
  <c r="I282"/>
  <c r="G282"/>
  <c r="N281"/>
  <c r="L281"/>
  <c r="K281"/>
  <c r="I281"/>
  <c r="G281"/>
  <c r="N280"/>
  <c r="L280"/>
  <c r="K280"/>
  <c r="I280"/>
  <c r="G280"/>
  <c r="N279"/>
  <c r="L279"/>
  <c r="K279"/>
  <c r="I279"/>
  <c r="G279"/>
  <c r="N278"/>
  <c r="L278"/>
  <c r="K278"/>
  <c r="I278"/>
  <c r="G278"/>
  <c r="N277"/>
  <c r="L277"/>
  <c r="K277"/>
  <c r="I277"/>
  <c r="G277"/>
  <c r="N276"/>
  <c r="L276"/>
  <c r="K276"/>
  <c r="I276"/>
  <c r="G276"/>
  <c r="N275"/>
  <c r="L275"/>
  <c r="K275"/>
  <c r="I275"/>
  <c r="G275"/>
  <c r="N274"/>
  <c r="L274"/>
  <c r="K274"/>
  <c r="I274"/>
  <c r="G274"/>
  <c r="N273"/>
  <c r="L273"/>
  <c r="K273"/>
  <c r="I273"/>
  <c r="G273"/>
  <c r="N272"/>
  <c r="L272"/>
  <c r="K272"/>
  <c r="I272"/>
  <c r="G272"/>
  <c r="N271"/>
  <c r="L271"/>
  <c r="K271"/>
  <c r="I271"/>
  <c r="G271"/>
  <c r="N270"/>
  <c r="L270"/>
  <c r="K270"/>
  <c r="I270"/>
  <c r="G270"/>
  <c r="N269"/>
  <c r="L269"/>
  <c r="K269"/>
  <c r="I269"/>
  <c r="G269"/>
  <c r="N268"/>
  <c r="L268"/>
  <c r="K268"/>
  <c r="I268"/>
  <c r="G268"/>
  <c r="N267"/>
  <c r="L267"/>
  <c r="K267"/>
  <c r="I267"/>
  <c r="G267"/>
  <c r="N266"/>
  <c r="L266"/>
  <c r="K266"/>
  <c r="I266"/>
  <c r="G266"/>
  <c r="N265"/>
  <c r="L265"/>
  <c r="K265"/>
  <c r="I265"/>
  <c r="G265"/>
  <c r="N264"/>
  <c r="L264"/>
  <c r="K264"/>
  <c r="I264"/>
  <c r="G264"/>
  <c r="N263"/>
  <c r="L263"/>
  <c r="K263"/>
  <c r="I263"/>
  <c r="G263"/>
  <c r="N262"/>
  <c r="L262"/>
  <c r="K262"/>
  <c r="I262"/>
  <c r="G262"/>
  <c r="N261"/>
  <c r="L261"/>
  <c r="K261"/>
  <c r="I261"/>
  <c r="G261"/>
  <c r="N260"/>
  <c r="L260"/>
  <c r="K260"/>
  <c r="I260"/>
  <c r="G260"/>
  <c r="N259"/>
  <c r="L259"/>
  <c r="K259"/>
  <c r="I259"/>
  <c r="G259"/>
  <c r="N258"/>
  <c r="L258"/>
  <c r="K258"/>
  <c r="I258"/>
  <c r="G258"/>
  <c r="N257"/>
  <c r="L257"/>
  <c r="K257"/>
  <c r="I257"/>
  <c r="G257"/>
  <c r="N256"/>
  <c r="L256"/>
  <c r="K256"/>
  <c r="I256"/>
  <c r="G256"/>
  <c r="N255"/>
  <c r="L255"/>
  <c r="K255"/>
  <c r="I255"/>
  <c r="G255"/>
  <c r="N254"/>
  <c r="L254"/>
  <c r="K254"/>
  <c r="I254"/>
  <c r="G254"/>
  <c r="N253"/>
  <c r="L253"/>
  <c r="K253"/>
  <c r="I253"/>
  <c r="G253"/>
  <c r="N252"/>
  <c r="L252"/>
  <c r="K252"/>
  <c r="I252"/>
  <c r="G252"/>
  <c r="N251"/>
  <c r="L251"/>
  <c r="K251"/>
  <c r="I251"/>
  <c r="G251"/>
  <c r="N250"/>
  <c r="L250"/>
  <c r="K250"/>
  <c r="I250"/>
  <c r="G250"/>
  <c r="N249"/>
  <c r="L249"/>
  <c r="K249"/>
  <c r="I249"/>
  <c r="G249"/>
  <c r="N248"/>
  <c r="L248"/>
  <c r="K248"/>
  <c r="I248"/>
  <c r="G248"/>
  <c r="N247"/>
  <c r="L247"/>
  <c r="K247"/>
  <c r="I247"/>
  <c r="G247"/>
  <c r="N246"/>
  <c r="L246"/>
  <c r="K246"/>
  <c r="I246"/>
  <c r="G246"/>
  <c r="N245"/>
  <c r="L245"/>
  <c r="K245"/>
  <c r="I245"/>
  <c r="G245"/>
  <c r="N244"/>
  <c r="L244"/>
  <c r="K244"/>
  <c r="I244"/>
  <c r="G244"/>
  <c r="N243"/>
  <c r="L243"/>
  <c r="K243"/>
  <c r="I243"/>
  <c r="G243"/>
  <c r="N242"/>
  <c r="L242"/>
  <c r="K242"/>
  <c r="I242"/>
  <c r="G242"/>
  <c r="N241"/>
  <c r="L241"/>
  <c r="K241"/>
  <c r="I241"/>
  <c r="G241"/>
  <c r="N240"/>
  <c r="L240"/>
  <c r="K240"/>
  <c r="I240"/>
  <c r="G240"/>
  <c r="N239"/>
  <c r="L239"/>
  <c r="K239"/>
  <c r="I239"/>
  <c r="G239"/>
  <c r="N238"/>
  <c r="L238"/>
  <c r="K238"/>
  <c r="I238"/>
  <c r="G238"/>
  <c r="N237"/>
  <c r="L237"/>
  <c r="K237"/>
  <c r="I237"/>
  <c r="G237"/>
  <c r="N236"/>
  <c r="L236"/>
  <c r="K236"/>
  <c r="I236"/>
  <c r="G236"/>
  <c r="N235"/>
  <c r="L235"/>
  <c r="K235"/>
  <c r="I235"/>
  <c r="G235"/>
  <c r="N234"/>
  <c r="L234"/>
  <c r="K234"/>
  <c r="I234"/>
  <c r="G234"/>
  <c r="N233"/>
  <c r="L233"/>
  <c r="K233"/>
  <c r="I233"/>
  <c r="G233"/>
  <c r="N232"/>
  <c r="L232"/>
  <c r="K232"/>
  <c r="I232"/>
  <c r="G232"/>
  <c r="N231"/>
  <c r="L231"/>
  <c r="K231"/>
  <c r="I231"/>
  <c r="G231"/>
  <c r="N230"/>
  <c r="L230"/>
  <c r="K230"/>
  <c r="I230"/>
  <c r="G230"/>
  <c r="N229"/>
  <c r="L229"/>
  <c r="K229"/>
  <c r="I229"/>
  <c r="G229"/>
  <c r="N228"/>
  <c r="L228"/>
  <c r="K228"/>
  <c r="I228"/>
  <c r="G228"/>
  <c r="N227"/>
  <c r="L227"/>
  <c r="K227"/>
  <c r="I227"/>
  <c r="G227"/>
  <c r="N226"/>
  <c r="L226"/>
  <c r="K226"/>
  <c r="I226"/>
  <c r="G226"/>
  <c r="N225"/>
  <c r="L225"/>
  <c r="K225"/>
  <c r="I225"/>
  <c r="G225"/>
  <c r="N224"/>
  <c r="L224"/>
  <c r="K224"/>
  <c r="I224"/>
  <c r="G224"/>
  <c r="N223"/>
  <c r="L223"/>
  <c r="K223"/>
  <c r="I223"/>
  <c r="G223"/>
  <c r="N222"/>
  <c r="L222"/>
  <c r="K222"/>
  <c r="I222"/>
  <c r="G222"/>
  <c r="N221"/>
  <c r="L221"/>
  <c r="K221"/>
  <c r="I221"/>
  <c r="G221"/>
  <c r="N220"/>
  <c r="L220"/>
  <c r="K220"/>
  <c r="I220"/>
  <c r="G220"/>
  <c r="N219"/>
  <c r="L219"/>
  <c r="K219"/>
  <c r="I219"/>
  <c r="G219"/>
  <c r="N218"/>
  <c r="L218"/>
  <c r="K218"/>
  <c r="I218"/>
  <c r="G218"/>
  <c r="N217"/>
  <c r="L217"/>
  <c r="K217"/>
  <c r="I217"/>
  <c r="G217"/>
  <c r="N216"/>
  <c r="L216"/>
  <c r="K216"/>
  <c r="I216"/>
  <c r="G216"/>
  <c r="N215"/>
  <c r="L215"/>
  <c r="K215"/>
  <c r="I215"/>
  <c r="G215"/>
  <c r="N214"/>
  <c r="L214"/>
  <c r="K214"/>
  <c r="I214"/>
  <c r="G214"/>
  <c r="N213"/>
  <c r="L213"/>
  <c r="K213"/>
  <c r="I213"/>
  <c r="G213"/>
  <c r="N212"/>
  <c r="L212"/>
  <c r="K212"/>
  <c r="I212"/>
  <c r="G212"/>
  <c r="N211"/>
  <c r="L211"/>
  <c r="K211"/>
  <c r="I211"/>
  <c r="G211"/>
  <c r="N210"/>
  <c r="L210"/>
  <c r="K210"/>
  <c r="I210"/>
  <c r="G210"/>
  <c r="N209"/>
  <c r="L209"/>
  <c r="K209"/>
  <c r="I209"/>
  <c r="G209"/>
  <c r="N208"/>
  <c r="L208"/>
  <c r="K208"/>
  <c r="I208"/>
  <c r="G208"/>
  <c r="N207"/>
  <c r="L207"/>
  <c r="K207"/>
  <c r="I207"/>
  <c r="G207"/>
  <c r="N206"/>
  <c r="L206"/>
  <c r="K206"/>
  <c r="I206"/>
  <c r="G206"/>
  <c r="N205"/>
  <c r="L205"/>
  <c r="K205"/>
  <c r="I205"/>
  <c r="G205"/>
  <c r="N204"/>
  <c r="L204"/>
  <c r="K204"/>
  <c r="I204"/>
  <c r="G204"/>
  <c r="N203"/>
  <c r="L203"/>
  <c r="K203"/>
  <c r="I203"/>
  <c r="G203"/>
  <c r="N202"/>
  <c r="L202"/>
  <c r="K202"/>
  <c r="I202"/>
  <c r="G202"/>
  <c r="N201"/>
  <c r="L201"/>
  <c r="K201"/>
  <c r="I201"/>
  <c r="G201"/>
  <c r="N200"/>
  <c r="L200"/>
  <c r="K200"/>
  <c r="I200"/>
  <c r="G200"/>
  <c r="N199"/>
  <c r="L199"/>
  <c r="K199"/>
  <c r="I199"/>
  <c r="G199"/>
  <c r="N198"/>
  <c r="L198"/>
  <c r="K198"/>
  <c r="I198"/>
  <c r="G198"/>
  <c r="N197"/>
  <c r="L197"/>
  <c r="K197"/>
  <c r="I197"/>
  <c r="G197"/>
  <c r="N196"/>
  <c r="L196"/>
  <c r="K196"/>
  <c r="I196"/>
  <c r="G196"/>
  <c r="N195"/>
  <c r="L195"/>
  <c r="K195"/>
  <c r="I195"/>
  <c r="G195"/>
  <c r="N194"/>
  <c r="L194"/>
  <c r="K194"/>
  <c r="I194"/>
  <c r="G194"/>
  <c r="N193"/>
  <c r="L193"/>
  <c r="K193"/>
  <c r="I193"/>
  <c r="G193"/>
  <c r="N192"/>
  <c r="L192"/>
  <c r="K192"/>
  <c r="I192"/>
  <c r="G192"/>
  <c r="N191"/>
  <c r="L191"/>
  <c r="K191"/>
  <c r="I191"/>
  <c r="G191"/>
  <c r="N190"/>
  <c r="L190"/>
  <c r="K190"/>
  <c r="I190"/>
  <c r="G190"/>
  <c r="N189"/>
  <c r="L189"/>
  <c r="K189"/>
  <c r="I189"/>
  <c r="G189"/>
  <c r="N188"/>
  <c r="L188"/>
  <c r="K188"/>
  <c r="I188"/>
  <c r="G188"/>
  <c r="N187"/>
  <c r="L187"/>
  <c r="K187"/>
  <c r="I187"/>
  <c r="G187"/>
  <c r="N186"/>
  <c r="L186"/>
  <c r="K186"/>
  <c r="I186"/>
  <c r="G186"/>
  <c r="N185"/>
  <c r="L185"/>
  <c r="K185"/>
  <c r="I185"/>
  <c r="G185"/>
  <c r="N184"/>
  <c r="L184"/>
  <c r="K184"/>
  <c r="I184"/>
  <c r="G184"/>
  <c r="N183"/>
  <c r="L183"/>
  <c r="K183"/>
  <c r="I183"/>
  <c r="G183"/>
  <c r="N182"/>
  <c r="L182"/>
  <c r="K182"/>
  <c r="I182"/>
  <c r="G182"/>
  <c r="N181"/>
  <c r="L181"/>
  <c r="K181"/>
  <c r="I181"/>
  <c r="G181"/>
  <c r="N180"/>
  <c r="L180"/>
  <c r="K180"/>
  <c r="I180"/>
  <c r="G180"/>
  <c r="N179"/>
  <c r="L179"/>
  <c r="K179"/>
  <c r="I179"/>
  <c r="G179"/>
  <c r="N178"/>
  <c r="L178"/>
  <c r="K178"/>
  <c r="I178"/>
  <c r="G178"/>
  <c r="N177"/>
  <c r="L177"/>
  <c r="K177"/>
  <c r="I177"/>
  <c r="G177"/>
  <c r="N176"/>
  <c r="L176"/>
  <c r="K176"/>
  <c r="I176"/>
  <c r="G176"/>
  <c r="N175"/>
  <c r="L175"/>
  <c r="K175"/>
  <c r="I175"/>
  <c r="G175"/>
  <c r="N174"/>
  <c r="L174"/>
  <c r="K174"/>
  <c r="I174"/>
  <c r="G174"/>
  <c r="N173"/>
  <c r="L173"/>
  <c r="K173"/>
  <c r="I173"/>
  <c r="G173"/>
  <c r="N172"/>
  <c r="L172"/>
  <c r="K172"/>
  <c r="I172"/>
  <c r="G172"/>
  <c r="N171"/>
  <c r="L171"/>
  <c r="K171"/>
  <c r="I171"/>
  <c r="G171"/>
  <c r="N170"/>
  <c r="L170"/>
  <c r="K170"/>
  <c r="I170"/>
  <c r="G170"/>
  <c r="N169"/>
  <c r="L169"/>
  <c r="K169"/>
  <c r="I169"/>
  <c r="G169"/>
  <c r="N168"/>
  <c r="L168"/>
  <c r="K168"/>
  <c r="I168"/>
  <c r="G168"/>
  <c r="N167"/>
  <c r="L167"/>
  <c r="K167"/>
  <c r="I167"/>
  <c r="G167"/>
  <c r="N166"/>
  <c r="L166"/>
  <c r="K166"/>
  <c r="I166"/>
  <c r="G166"/>
  <c r="N165"/>
  <c r="L165"/>
  <c r="K165"/>
  <c r="I165"/>
  <c r="G165"/>
  <c r="N164"/>
  <c r="L164"/>
  <c r="K164"/>
  <c r="I164"/>
  <c r="G164"/>
  <c r="N163"/>
  <c r="L163"/>
  <c r="K163"/>
  <c r="I163"/>
  <c r="G163"/>
  <c r="N162"/>
  <c r="L162"/>
  <c r="K162"/>
  <c r="I162"/>
  <c r="G162"/>
  <c r="N161"/>
  <c r="L161"/>
  <c r="K161"/>
  <c r="I161"/>
  <c r="G161"/>
  <c r="N160"/>
  <c r="L160"/>
  <c r="K160"/>
  <c r="I160"/>
  <c r="G160"/>
  <c r="N159"/>
  <c r="L159"/>
  <c r="K159"/>
  <c r="I159"/>
  <c r="G159"/>
  <c r="N158"/>
  <c r="L158"/>
  <c r="K158"/>
  <c r="I158"/>
  <c r="G158"/>
  <c r="N157"/>
  <c r="L157"/>
  <c r="K157"/>
  <c r="I157"/>
  <c r="G157"/>
  <c r="N156"/>
  <c r="L156"/>
  <c r="K156"/>
  <c r="I156"/>
  <c r="G156"/>
  <c r="N155"/>
  <c r="L155"/>
  <c r="K155"/>
  <c r="I155"/>
  <c r="G155"/>
  <c r="N154"/>
  <c r="L154"/>
  <c r="K154"/>
  <c r="I154"/>
  <c r="G154"/>
  <c r="N153"/>
  <c r="L153"/>
  <c r="K153"/>
  <c r="I153"/>
  <c r="G153"/>
  <c r="N152"/>
  <c r="L152"/>
  <c r="K152"/>
  <c r="I152"/>
  <c r="G152"/>
  <c r="N151"/>
  <c r="L151"/>
  <c r="K151"/>
  <c r="I151"/>
  <c r="G151"/>
  <c r="N150"/>
  <c r="L150"/>
  <c r="K150"/>
  <c r="I150"/>
  <c r="G150"/>
  <c r="N149"/>
  <c r="L149"/>
  <c r="K149"/>
  <c r="I149"/>
  <c r="G149"/>
  <c r="N148"/>
  <c r="L148"/>
  <c r="K148"/>
  <c r="I148"/>
  <c r="G148"/>
  <c r="N147"/>
  <c r="L147"/>
  <c r="K147"/>
  <c r="I147"/>
  <c r="G147"/>
  <c r="N146"/>
  <c r="L146"/>
  <c r="K146"/>
  <c r="I146"/>
  <c r="G146"/>
  <c r="N145"/>
  <c r="L145"/>
  <c r="K145"/>
  <c r="I145"/>
  <c r="G145"/>
  <c r="N144"/>
  <c r="L144"/>
  <c r="K144"/>
  <c r="I144"/>
  <c r="G144"/>
  <c r="N143"/>
  <c r="L143"/>
  <c r="K143"/>
  <c r="I143"/>
  <c r="G143"/>
  <c r="N142"/>
  <c r="L142"/>
  <c r="K142"/>
  <c r="I142"/>
  <c r="G142"/>
  <c r="N141"/>
  <c r="L141"/>
  <c r="K141"/>
  <c r="I141"/>
  <c r="G141"/>
  <c r="N140"/>
  <c r="L140"/>
  <c r="K140"/>
  <c r="I140"/>
  <c r="G140"/>
  <c r="N139"/>
  <c r="L139"/>
  <c r="K139"/>
  <c r="I139"/>
  <c r="G139"/>
  <c r="N138"/>
  <c r="L138"/>
  <c r="K138"/>
  <c r="I138"/>
  <c r="G138"/>
  <c r="N137"/>
  <c r="L137"/>
  <c r="K137"/>
  <c r="I137"/>
  <c r="G137"/>
  <c r="N136"/>
  <c r="L136"/>
  <c r="K136"/>
  <c r="I136"/>
  <c r="G136"/>
  <c r="N135"/>
  <c r="L135"/>
  <c r="K135"/>
  <c r="I135"/>
  <c r="G135"/>
  <c r="N134"/>
  <c r="L134"/>
  <c r="K134"/>
  <c r="I134"/>
  <c r="G134"/>
  <c r="N133"/>
  <c r="L133"/>
  <c r="K133"/>
  <c r="I133"/>
  <c r="G133"/>
  <c r="N132"/>
  <c r="L132"/>
  <c r="K132"/>
  <c r="I132"/>
  <c r="G132"/>
  <c r="N131"/>
  <c r="L131"/>
  <c r="K131"/>
  <c r="I131"/>
  <c r="G131"/>
  <c r="N130"/>
  <c r="L130"/>
  <c r="K130"/>
  <c r="I130"/>
  <c r="G130"/>
  <c r="N129"/>
  <c r="L129"/>
  <c r="K129"/>
  <c r="I129"/>
  <c r="G129"/>
  <c r="N128"/>
  <c r="L128"/>
  <c r="K128"/>
  <c r="I128"/>
  <c r="G128"/>
  <c r="N127"/>
  <c r="L127"/>
  <c r="K127"/>
  <c r="I127"/>
  <c r="G127"/>
  <c r="N126"/>
  <c r="L126"/>
  <c r="K126"/>
  <c r="I126"/>
  <c r="G126"/>
  <c r="N125"/>
  <c r="L125"/>
  <c r="K125"/>
  <c r="I125"/>
  <c r="G125"/>
  <c r="N124"/>
  <c r="L124"/>
  <c r="K124"/>
  <c r="I124"/>
  <c r="G124"/>
  <c r="N123"/>
  <c r="L123"/>
  <c r="K123"/>
  <c r="I123"/>
  <c r="G123"/>
  <c r="N122"/>
  <c r="L122"/>
  <c r="K122"/>
  <c r="I122"/>
  <c r="G122"/>
  <c r="N121"/>
  <c r="L121"/>
  <c r="K121"/>
  <c r="I121"/>
  <c r="G121"/>
  <c r="N120"/>
  <c r="L120"/>
  <c r="K120"/>
  <c r="I120"/>
  <c r="G120"/>
  <c r="N119"/>
  <c r="L119"/>
  <c r="K119"/>
  <c r="I119"/>
  <c r="G119"/>
  <c r="N118"/>
  <c r="L118"/>
  <c r="K118"/>
  <c r="I118"/>
  <c r="G118"/>
  <c r="N117"/>
  <c r="L117"/>
  <c r="K117"/>
  <c r="I117"/>
  <c r="G117"/>
  <c r="N116"/>
  <c r="L116"/>
  <c r="K116"/>
  <c r="I116"/>
  <c r="G116"/>
  <c r="N115"/>
  <c r="L115"/>
  <c r="K115"/>
  <c r="I115"/>
  <c r="G115"/>
  <c r="N114"/>
  <c r="L114"/>
  <c r="K114"/>
  <c r="I114"/>
  <c r="G114"/>
  <c r="N113"/>
  <c r="L113"/>
  <c r="K113"/>
  <c r="I113"/>
  <c r="G113"/>
  <c r="N112"/>
  <c r="L112"/>
  <c r="K112"/>
  <c r="I112"/>
  <c r="G112"/>
  <c r="N111"/>
  <c r="L111"/>
  <c r="K111"/>
  <c r="I111"/>
  <c r="G111"/>
  <c r="N110"/>
  <c r="L110"/>
  <c r="K110"/>
  <c r="I110"/>
  <c r="G110"/>
  <c r="N109"/>
  <c r="L109"/>
  <c r="K109"/>
  <c r="I109"/>
  <c r="G109"/>
  <c r="N108"/>
  <c r="L108"/>
  <c r="K108"/>
  <c r="I108"/>
  <c r="G108"/>
  <c r="N107"/>
  <c r="L107"/>
  <c r="K107"/>
  <c r="I107"/>
  <c r="G107"/>
  <c r="N106"/>
  <c r="L106"/>
  <c r="K106"/>
  <c r="I106"/>
  <c r="G106"/>
  <c r="N105"/>
  <c r="L105"/>
  <c r="K105"/>
  <c r="I105"/>
  <c r="G105"/>
  <c r="N104"/>
  <c r="L104"/>
  <c r="K104"/>
  <c r="I104"/>
  <c r="G104"/>
  <c r="N103"/>
  <c r="L103"/>
  <c r="K103"/>
  <c r="I103"/>
  <c r="G103"/>
  <c r="N102"/>
  <c r="L102"/>
  <c r="K102"/>
  <c r="I102"/>
  <c r="G102"/>
  <c r="N101"/>
  <c r="L101"/>
  <c r="K101"/>
  <c r="I101"/>
  <c r="G101"/>
  <c r="N100"/>
  <c r="L100"/>
  <c r="K100"/>
  <c r="I100"/>
  <c r="G100"/>
  <c r="N99"/>
  <c r="L99"/>
  <c r="K99"/>
  <c r="I99"/>
  <c r="G99"/>
  <c r="N98"/>
  <c r="L98"/>
  <c r="K98"/>
  <c r="I98"/>
  <c r="G98"/>
  <c r="N97"/>
  <c r="L97"/>
  <c r="K97"/>
  <c r="I97"/>
  <c r="G97"/>
  <c r="N96"/>
  <c r="L96"/>
  <c r="K96"/>
  <c r="I96"/>
  <c r="G96"/>
  <c r="N95"/>
  <c r="L95"/>
  <c r="K95"/>
  <c r="I95"/>
  <c r="G95"/>
  <c r="N94"/>
  <c r="L94"/>
  <c r="K94"/>
  <c r="I94"/>
  <c r="G94"/>
  <c r="N93"/>
  <c r="L93"/>
  <c r="K93"/>
  <c r="I93"/>
  <c r="G93"/>
  <c r="N92"/>
  <c r="L92"/>
  <c r="K92"/>
  <c r="I92"/>
  <c r="G92"/>
  <c r="N91"/>
  <c r="L91"/>
  <c r="K91"/>
  <c r="I91"/>
  <c r="G91"/>
  <c r="N90"/>
  <c r="L90"/>
  <c r="K90"/>
  <c r="I90"/>
  <c r="G90"/>
  <c r="N89"/>
  <c r="L89"/>
  <c r="K89"/>
  <c r="I89"/>
  <c r="G89"/>
  <c r="N88"/>
  <c r="L88"/>
  <c r="K88"/>
  <c r="I88"/>
  <c r="G88"/>
  <c r="N87"/>
  <c r="L87"/>
  <c r="K87"/>
  <c r="I87"/>
  <c r="G87"/>
  <c r="N86"/>
  <c r="L86"/>
  <c r="K86"/>
  <c r="I86"/>
  <c r="G86"/>
  <c r="N85"/>
  <c r="L85"/>
  <c r="K85"/>
  <c r="I85"/>
  <c r="G85"/>
  <c r="N84"/>
  <c r="L84"/>
  <c r="K84"/>
  <c r="I84"/>
  <c r="G84"/>
  <c r="N83"/>
  <c r="L83"/>
  <c r="K83"/>
  <c r="I83"/>
  <c r="G83"/>
  <c r="N82"/>
  <c r="L82"/>
  <c r="K82"/>
  <c r="I82"/>
  <c r="G82"/>
  <c r="N81"/>
  <c r="L81"/>
  <c r="K81"/>
  <c r="I81"/>
  <c r="G81"/>
  <c r="N80"/>
  <c r="L80"/>
  <c r="K80"/>
  <c r="I80"/>
  <c r="G80"/>
  <c r="N79"/>
  <c r="L79"/>
  <c r="K79"/>
  <c r="I79"/>
  <c r="G79"/>
  <c r="N78"/>
  <c r="L78"/>
  <c r="K78"/>
  <c r="I78"/>
  <c r="G78"/>
  <c r="N77"/>
  <c r="L77"/>
  <c r="K77"/>
  <c r="I77"/>
  <c r="G77"/>
  <c r="N76"/>
  <c r="L76"/>
  <c r="K76"/>
  <c r="I76"/>
  <c r="G76"/>
  <c r="N75"/>
  <c r="L75"/>
  <c r="K75"/>
  <c r="I75"/>
  <c r="G75"/>
  <c r="N74"/>
  <c r="L74"/>
  <c r="K74"/>
  <c r="I74"/>
  <c r="G74"/>
  <c r="N73"/>
  <c r="L73"/>
  <c r="K73"/>
  <c r="I73"/>
  <c r="G73"/>
  <c r="N72"/>
  <c r="L72"/>
  <c r="K72"/>
  <c r="I72"/>
  <c r="G72"/>
  <c r="N71"/>
  <c r="L71"/>
  <c r="K71"/>
  <c r="I71"/>
  <c r="G71"/>
  <c r="N70"/>
  <c r="L70"/>
  <c r="K70"/>
  <c r="I70"/>
  <c r="G70"/>
  <c r="N69"/>
  <c r="L69"/>
  <c r="K69"/>
  <c r="I69"/>
  <c r="G69"/>
  <c r="N68"/>
  <c r="L68"/>
  <c r="K68"/>
  <c r="I68"/>
  <c r="G68"/>
  <c r="N67"/>
  <c r="L67"/>
  <c r="K67"/>
  <c r="I67"/>
  <c r="G67"/>
  <c r="N66"/>
  <c r="L66"/>
  <c r="K66"/>
  <c r="I66"/>
  <c r="G66"/>
  <c r="N65"/>
  <c r="L65"/>
  <c r="K65"/>
  <c r="I65"/>
  <c r="G65"/>
  <c r="N64"/>
  <c r="L64"/>
  <c r="K64"/>
  <c r="I64"/>
  <c r="G64"/>
  <c r="N63"/>
  <c r="L63"/>
  <c r="K63"/>
  <c r="I63"/>
  <c r="G63"/>
  <c r="N62"/>
  <c r="L62"/>
  <c r="K62"/>
  <c r="I62"/>
  <c r="G62"/>
  <c r="N61"/>
  <c r="L61"/>
  <c r="K61"/>
  <c r="I61"/>
  <c r="G61"/>
  <c r="N60"/>
  <c r="L60"/>
  <c r="K60"/>
  <c r="I60"/>
  <c r="G60"/>
  <c r="N59"/>
  <c r="L59"/>
  <c r="K59"/>
  <c r="I59"/>
  <c r="G59"/>
  <c r="N58"/>
  <c r="L58"/>
  <c r="K58"/>
  <c r="I58"/>
  <c r="G58"/>
  <c r="N57"/>
  <c r="L57"/>
  <c r="K57"/>
  <c r="I57"/>
  <c r="G57"/>
  <c r="N56"/>
  <c r="L56"/>
  <c r="K56"/>
  <c r="I56"/>
  <c r="G56"/>
  <c r="N55"/>
  <c r="L55"/>
  <c r="K55"/>
  <c r="I55"/>
  <c r="G55"/>
  <c r="N54"/>
  <c r="L54"/>
  <c r="K54"/>
  <c r="I54"/>
  <c r="G54"/>
  <c r="N53"/>
  <c r="L53"/>
  <c r="K53"/>
  <c r="I53"/>
  <c r="G53"/>
  <c r="N52"/>
  <c r="L52"/>
  <c r="K52"/>
  <c r="I52"/>
  <c r="G52"/>
  <c r="N51"/>
  <c r="L51"/>
  <c r="K51"/>
  <c r="I51"/>
  <c r="G51"/>
  <c r="N50"/>
  <c r="L50"/>
  <c r="K50"/>
  <c r="I50"/>
  <c r="G50"/>
  <c r="N49"/>
  <c r="L49"/>
  <c r="K49"/>
  <c r="I49"/>
  <c r="G49"/>
  <c r="N48"/>
  <c r="L48"/>
  <c r="K48"/>
  <c r="I48"/>
  <c r="G48"/>
  <c r="N47"/>
  <c r="L47"/>
  <c r="K47"/>
  <c r="I47"/>
  <c r="G47"/>
  <c r="N46"/>
  <c r="L46"/>
  <c r="K46"/>
  <c r="I46"/>
  <c r="G46"/>
  <c r="N45"/>
  <c r="L45"/>
  <c r="K45"/>
  <c r="I45"/>
  <c r="G45"/>
  <c r="N44"/>
  <c r="L44"/>
  <c r="K44"/>
  <c r="I44"/>
  <c r="G44"/>
  <c r="N43"/>
  <c r="L43"/>
  <c r="K43"/>
  <c r="I43"/>
  <c r="G43"/>
  <c r="N42"/>
  <c r="L42"/>
  <c r="K42"/>
  <c r="I42"/>
  <c r="G42"/>
  <c r="N41"/>
  <c r="L41"/>
  <c r="K41"/>
  <c r="I41"/>
  <c r="G41"/>
  <c r="N40"/>
  <c r="L40"/>
  <c r="K40"/>
  <c r="I40"/>
  <c r="G40"/>
  <c r="N39"/>
  <c r="L39"/>
  <c r="K39"/>
  <c r="I39"/>
  <c r="G39"/>
  <c r="N38"/>
  <c r="L38"/>
  <c r="K38"/>
  <c r="I38"/>
  <c r="G38"/>
  <c r="N37"/>
  <c r="L37"/>
  <c r="K37"/>
  <c r="I37"/>
  <c r="G37"/>
  <c r="N36"/>
  <c r="L36"/>
  <c r="K36"/>
  <c r="I36"/>
  <c r="G36"/>
  <c r="N35"/>
  <c r="L35"/>
  <c r="K35"/>
  <c r="I35"/>
  <c r="G35"/>
  <c r="N34"/>
  <c r="L34"/>
  <c r="K34"/>
  <c r="I34"/>
  <c r="G34"/>
  <c r="N33"/>
  <c r="L33"/>
  <c r="K33"/>
  <c r="I33"/>
  <c r="G33"/>
  <c r="N32"/>
  <c r="L32"/>
  <c r="K32"/>
  <c r="I32"/>
  <c r="G32"/>
  <c r="N31"/>
  <c r="L31"/>
  <c r="K31"/>
  <c r="I31"/>
  <c r="G31"/>
  <c r="N30"/>
  <c r="L30"/>
  <c r="K30"/>
  <c r="I30"/>
  <c r="G30"/>
  <c r="N29"/>
  <c r="L29"/>
  <c r="K29"/>
  <c r="I29"/>
  <c r="G29"/>
  <c r="N28"/>
  <c r="L28"/>
  <c r="K28"/>
  <c r="I28"/>
  <c r="G28"/>
  <c r="N27"/>
  <c r="L27"/>
  <c r="K27"/>
  <c r="I27"/>
  <c r="G27"/>
  <c r="N26"/>
  <c r="L26"/>
  <c r="K26"/>
  <c r="I26"/>
  <c r="G26"/>
  <c r="N25"/>
  <c r="L25"/>
  <c r="K25"/>
  <c r="I25"/>
  <c r="G25"/>
  <c r="N24"/>
  <c r="L24"/>
  <c r="K24"/>
  <c r="I24"/>
  <c r="G24"/>
  <c r="N23"/>
  <c r="L23"/>
  <c r="K23"/>
  <c r="I23"/>
  <c r="G23"/>
  <c r="N22"/>
  <c r="L22"/>
  <c r="K22"/>
  <c r="I22"/>
  <c r="G22"/>
  <c r="N21"/>
  <c r="L21"/>
  <c r="K21"/>
  <c r="I21"/>
  <c r="G21"/>
  <c r="N20"/>
  <c r="L20"/>
  <c r="K20"/>
  <c r="I20"/>
  <c r="G20"/>
  <c r="N19"/>
  <c r="L19"/>
  <c r="K19"/>
  <c r="I19"/>
  <c r="G19"/>
  <c r="N18"/>
  <c r="L18"/>
  <c r="K18"/>
  <c r="I18"/>
  <c r="G18"/>
  <c r="N17"/>
  <c r="L17"/>
  <c r="K17"/>
  <c r="I17"/>
  <c r="G17"/>
  <c r="N16"/>
  <c r="L16"/>
  <c r="K16"/>
  <c r="I16"/>
  <c r="G16"/>
  <c r="N15"/>
  <c r="L15"/>
  <c r="K15"/>
  <c r="I15"/>
  <c r="G15"/>
  <c r="N14"/>
  <c r="L14"/>
  <c r="K14"/>
  <c r="I14"/>
  <c r="G14"/>
  <c r="N13"/>
  <c r="L13"/>
  <c r="K13"/>
  <c r="I13"/>
  <c r="G13"/>
  <c r="N12"/>
  <c r="L12"/>
  <c r="K12"/>
  <c r="I12"/>
  <c r="G12"/>
  <c r="N11"/>
  <c r="L11"/>
  <c r="K11"/>
  <c r="I11"/>
  <c r="G11"/>
  <c r="N10"/>
  <c r="L10"/>
  <c r="K10"/>
  <c r="I10"/>
  <c r="G10"/>
  <c r="N9"/>
  <c r="L9"/>
  <c r="K9"/>
  <c r="I9"/>
  <c r="G9"/>
  <c r="N8"/>
  <c r="L8"/>
  <c r="K8"/>
  <c r="I8"/>
  <c r="G8"/>
  <c r="N7"/>
  <c r="L7"/>
  <c r="K7"/>
  <c r="I7"/>
  <c r="G7"/>
  <c r="N6"/>
  <c r="L6"/>
  <c r="K6"/>
  <c r="I6"/>
  <c r="G6"/>
  <c r="C4"/>
  <c r="C3"/>
</calcChain>
</file>

<file path=xl/sharedStrings.xml><?xml version="1.0" encoding="utf-8"?>
<sst xmlns="http://schemas.openxmlformats.org/spreadsheetml/2006/main" count="1192" uniqueCount="373">
  <si>
    <t>DAFTAR  SHU  ANGGOTA  KOPERASI JASA DADALI BANDUNG</t>
  </si>
  <si>
    <t>PERIODA  :  TAHUN BUKU 2018</t>
  </si>
  <si>
    <t>SHU TH 2018  :</t>
  </si>
  <si>
    <t>SHU dibagikan :</t>
  </si>
  <si>
    <t xml:space="preserve">DIBAYARKAN KEPADA </t>
  </si>
  <si>
    <t>No.</t>
  </si>
  <si>
    <t>NAK</t>
  </si>
  <si>
    <t>NAMA</t>
  </si>
  <si>
    <t>NIK</t>
  </si>
  <si>
    <t>Rata2 Pokok</t>
  </si>
  <si>
    <t>Rata2 Wjb</t>
  </si>
  <si>
    <t>SHU 1</t>
  </si>
  <si>
    <t>Rata2 Suk.</t>
  </si>
  <si>
    <t>SHU 2</t>
  </si>
  <si>
    <t>SumOfJASA</t>
  </si>
  <si>
    <t>SHU 3</t>
  </si>
  <si>
    <t>Jml SHU</t>
  </si>
  <si>
    <t>Pajak</t>
  </si>
  <si>
    <t>Dibagikan</t>
  </si>
  <si>
    <t>Ket / TLP</t>
  </si>
  <si>
    <t>jml simp</t>
  </si>
  <si>
    <t>LUDIONO</t>
  </si>
  <si>
    <t>Simp. Sukarela</t>
  </si>
  <si>
    <t>RAHMAD SANTOSO</t>
  </si>
  <si>
    <t>KUSPARMAN</t>
  </si>
  <si>
    <t>DJOKO SUHARDOJO</t>
  </si>
  <si>
    <t>RAT</t>
  </si>
  <si>
    <t>MOHAMAD SETIAWAN</t>
  </si>
  <si>
    <t>SUWARNO</t>
  </si>
  <si>
    <t>TAUFIK RAYAGUNG</t>
  </si>
  <si>
    <t>DJOKO HARIADI</t>
  </si>
  <si>
    <t>I MADE RAI NETRA</t>
  </si>
  <si>
    <t>ENCE SUTARYA</t>
  </si>
  <si>
    <t>SOEBOER</t>
  </si>
  <si>
    <t>YUSUF ABDULLAH</t>
  </si>
  <si>
    <t>JUNAEDI TRISNO</t>
  </si>
  <si>
    <t>MOCHAMAD OSMANI</t>
  </si>
  <si>
    <t>SUKARELA</t>
  </si>
  <si>
    <t>HERRY PURNOMO</t>
  </si>
  <si>
    <t>AGUS DARYANA</t>
  </si>
  <si>
    <t>SOENANTIYO EKO S</t>
  </si>
  <si>
    <t>HENU TRIYANTO</t>
  </si>
  <si>
    <t>KUSMARGONO</t>
  </si>
  <si>
    <t>ADANG HENDANG</t>
  </si>
  <si>
    <t>SUBANDI</t>
  </si>
  <si>
    <t>SALIM HADI</t>
  </si>
  <si>
    <t>WAWAN MULIAWAN, IR</t>
  </si>
  <si>
    <t>WIRNALDO</t>
  </si>
  <si>
    <t>SUNARYANTO</t>
  </si>
  <si>
    <t>ISDIANTO</t>
  </si>
  <si>
    <t>MAMAN AGUS ROKHMAN</t>
  </si>
  <si>
    <t>MAMAN AGUS R</t>
  </si>
  <si>
    <t>FARIDAH</t>
  </si>
  <si>
    <t>DESMULYATI ADRIANI</t>
  </si>
  <si>
    <t>HERRY SUHENDI</t>
  </si>
  <si>
    <t>YUDI YUNIADI</t>
  </si>
  <si>
    <t>YOHANES WIJANARTO</t>
  </si>
  <si>
    <t>RUMZIBAY</t>
  </si>
  <si>
    <t>ROBIADY</t>
  </si>
  <si>
    <t>SOEMARJOTO</t>
  </si>
  <si>
    <t>SRI WIDANINGSIH,NY</t>
  </si>
  <si>
    <t>MIMIK SUMIYATI</t>
  </si>
  <si>
    <t>EDDY SUHARDI</t>
  </si>
  <si>
    <t>MINTONI PASARIBU</t>
  </si>
  <si>
    <t>LILIS ANDESAH</t>
  </si>
  <si>
    <t>DEWI ASIH RATNASIH</t>
  </si>
  <si>
    <t>NENENG SETIATI</t>
  </si>
  <si>
    <t>EEM SULAEMAN</t>
  </si>
  <si>
    <t>ZAINUL ARIEF</t>
  </si>
  <si>
    <t>DI TRANSFER</t>
  </si>
  <si>
    <t>KP. ANTONIUS TRIGAMAWAN</t>
  </si>
  <si>
    <t>DJOKO LUBONO</t>
  </si>
  <si>
    <t>TUTI HERAWATI, RR.</t>
  </si>
  <si>
    <t>SARWONO</t>
  </si>
  <si>
    <t>NOTO PRAYITNO</t>
  </si>
  <si>
    <t>SRI HARTATI</t>
  </si>
  <si>
    <t>DWI ANDAYANI PUSPORINI, RR</t>
  </si>
  <si>
    <t>RONI SOFYAN</t>
  </si>
  <si>
    <t>SUKIRNO</t>
  </si>
  <si>
    <t>MOHAMAD SAKBAN</t>
  </si>
  <si>
    <t>DADANG SUKARNA</t>
  </si>
  <si>
    <t>ASEP SUDARMANTO</t>
  </si>
  <si>
    <t>NANA SOBANA</t>
  </si>
  <si>
    <t>NENA TAHER</t>
  </si>
  <si>
    <t>MUHAMMAD MU'AF</t>
  </si>
  <si>
    <t>WIWIEK HERAWATI</t>
  </si>
  <si>
    <t>JAJANG HIDAYAT</t>
  </si>
  <si>
    <t>ATI KURNIATI,NY</t>
  </si>
  <si>
    <t>NANDANG WARMAN</t>
  </si>
  <si>
    <t>YAYAT ROHADIYAT</t>
  </si>
  <si>
    <t>SRI HERTIN</t>
  </si>
  <si>
    <t>MAIMUNAH</t>
  </si>
  <si>
    <t>PATRIS SUPRIADI</t>
  </si>
  <si>
    <t>YAYAN GUMILANG</t>
  </si>
  <si>
    <t>UJANG SUNARYA</t>
  </si>
  <si>
    <t>ANDAR HIDAYAT</t>
  </si>
  <si>
    <t>I GST AYU CANDRA MAHAGANDHI</t>
  </si>
  <si>
    <t>YAYAT RUHIYAT</t>
  </si>
  <si>
    <t>IYAN SUPRIATNA</t>
  </si>
  <si>
    <t>SYAFRUDIN</t>
  </si>
  <si>
    <t>USUP</t>
  </si>
  <si>
    <t>HERRY GUNAWAN</t>
  </si>
  <si>
    <t>EDI KUSWANDI</t>
  </si>
  <si>
    <t>ADIANA MAJID</t>
  </si>
  <si>
    <t>ENTANG HARSONO</t>
  </si>
  <si>
    <t>DANI WENDANINGSIH</t>
  </si>
  <si>
    <t>ENDANG IRIANI</t>
  </si>
  <si>
    <t>UMI INDRA DJULAEHA</t>
  </si>
  <si>
    <t>IIS SOFIANI</t>
  </si>
  <si>
    <t>YAYA</t>
  </si>
  <si>
    <t>KUSNANDAR</t>
  </si>
  <si>
    <t>NURIH SITEPU</t>
  </si>
  <si>
    <t>SISWO SUTARDI HARJOSUMARTO</t>
  </si>
  <si>
    <t>PUJONO</t>
  </si>
  <si>
    <t>SUTRISNA</t>
  </si>
  <si>
    <t>RUSMAN</t>
  </si>
  <si>
    <t>TANTRI HARIMURTI</t>
  </si>
  <si>
    <t>ENGKOS KOSRIYADI</t>
  </si>
  <si>
    <t>AGUS KAYUN</t>
  </si>
  <si>
    <t>ACHMAD HARIJADI, S.E.</t>
  </si>
  <si>
    <t>MOELIJANA YOEDHI</t>
  </si>
  <si>
    <t>NINA MARLINA</t>
  </si>
  <si>
    <t>UCU MULYATI</t>
  </si>
  <si>
    <t>TIEN SA'ADAH</t>
  </si>
  <si>
    <t>EUIS NURAENI</t>
  </si>
  <si>
    <t>DINI YULIANI</t>
  </si>
  <si>
    <t>SUMPENA</t>
  </si>
  <si>
    <t>TATI RIZKIANI ISKANDAR</t>
  </si>
  <si>
    <t>ADANG SUPRIADI</t>
  </si>
  <si>
    <t>AYI SUDRAJAT</t>
  </si>
  <si>
    <t>YUDI YUNIARTO</t>
  </si>
  <si>
    <t>SURYATI</t>
  </si>
  <si>
    <t xml:space="preserve">NANAN </t>
  </si>
  <si>
    <t>DANI SARBINI</t>
  </si>
  <si>
    <t>MAMAN KARMANA</t>
  </si>
  <si>
    <t>EKO SUROSO</t>
  </si>
  <si>
    <t>DAVID WAIRISSAL</t>
  </si>
  <si>
    <t>MAS RORO SETIAWATI</t>
  </si>
  <si>
    <t>NINA HERLINA</t>
  </si>
  <si>
    <t>NURCAHYANI</t>
  </si>
  <si>
    <t>SUPRIYONO</t>
  </si>
  <si>
    <t>DJUHANA</t>
  </si>
  <si>
    <t>ASRI HAMBALI</t>
  </si>
  <si>
    <t>HAYATUL FIKRI</t>
  </si>
  <si>
    <t>ZURIANTI</t>
  </si>
  <si>
    <t>B I N U R I</t>
  </si>
  <si>
    <t>HULMAN MARASI</t>
  </si>
  <si>
    <t>ATANG SODIKIN</t>
  </si>
  <si>
    <t>DADANG KUSMANA</t>
  </si>
  <si>
    <t>OMAN SURYANA</t>
  </si>
  <si>
    <t>NEDIH</t>
  </si>
  <si>
    <t>DEDI SUJADI</t>
  </si>
  <si>
    <t>ADANG AHMAD ISKANDAR</t>
  </si>
  <si>
    <t>ADANG AHMAD ISKAN</t>
  </si>
  <si>
    <t>DADANG SUTISNA</t>
  </si>
  <si>
    <t>I PUTU YASA</t>
  </si>
  <si>
    <t>LIMAN</t>
  </si>
  <si>
    <t>TASIAH</t>
  </si>
  <si>
    <t>DIDIN SAPRUDIN</t>
  </si>
  <si>
    <t>SAFYUL</t>
  </si>
  <si>
    <t>BUMIANI</t>
  </si>
  <si>
    <t>TRI HARSO</t>
  </si>
  <si>
    <t>LILIS RITA RACHMAYATI</t>
  </si>
  <si>
    <t>YULI HARNI RISNAWATI</t>
  </si>
  <si>
    <t>HARYANI</t>
  </si>
  <si>
    <t>YANDI WIYANDI</t>
  </si>
  <si>
    <t>SAMBAS SETIAWAN</t>
  </si>
  <si>
    <t>IBNU MUTOWALI</t>
  </si>
  <si>
    <t>ALEX INDRA PALAKA</t>
  </si>
  <si>
    <t>ROSDIANA</t>
  </si>
  <si>
    <t>SITI NURBAENI</t>
  </si>
  <si>
    <t>DIANI PRUWATI</t>
  </si>
  <si>
    <t>ETTY HERAWATI</t>
  </si>
  <si>
    <t>SUMARNI</t>
  </si>
  <si>
    <t>SETIANTI DEWI ROSLIANA</t>
  </si>
  <si>
    <t>SETIANTI DEWI ROSL</t>
  </si>
  <si>
    <t>ENTIN RUSTINI</t>
  </si>
  <si>
    <t>ONENG HALIMAH</t>
  </si>
  <si>
    <t>SUHARMADJI</t>
  </si>
  <si>
    <t>CHARWESTINA</t>
  </si>
  <si>
    <t>ANNA SUSANA</t>
  </si>
  <si>
    <t>SUHARNO</t>
  </si>
  <si>
    <t>FIRDATIN HASTUTI</t>
  </si>
  <si>
    <t>ULY DHANA SITUMORANG</t>
  </si>
  <si>
    <t>NANY SOESILOWATI</t>
  </si>
  <si>
    <t>ENTEP DJAENUDIN</t>
  </si>
  <si>
    <t>SRI SETIANI NY</t>
  </si>
  <si>
    <t>ISKANDAR ZULKARNAIN</t>
  </si>
  <si>
    <t>DJONET BAMBANG GUNAWAN</t>
  </si>
  <si>
    <t>AKHMAD RIYANTO</t>
  </si>
  <si>
    <t>NUNUNG HERYANA</t>
  </si>
  <si>
    <t>MUHAMMAD KHOLILUDDIN FAHRI</t>
  </si>
  <si>
    <t>UNTUNG SETIABUDI.S, RD IR</t>
  </si>
  <si>
    <t>ACHMAD</t>
  </si>
  <si>
    <t>KARWAN SUKMANA</t>
  </si>
  <si>
    <t>ATANG SUGANDA</t>
  </si>
  <si>
    <t>UJANG SUBANDAR</t>
  </si>
  <si>
    <t>UBEY</t>
  </si>
  <si>
    <t>TEDY ANANDA PRIBADI</t>
  </si>
  <si>
    <t>SURYANA</t>
  </si>
  <si>
    <t>DEDI SUTARDI</t>
  </si>
  <si>
    <t>SAMSURI</t>
  </si>
  <si>
    <t>II MULYATI</t>
  </si>
  <si>
    <t>NURAH GUNARIAH</t>
  </si>
  <si>
    <t>APIS RAPISAH SILAWATI</t>
  </si>
  <si>
    <t>NI LUH EKEDANI ,NY</t>
  </si>
  <si>
    <t>ISMIYATI,NY</t>
  </si>
  <si>
    <t>WAWAN SETIAWAN</t>
  </si>
  <si>
    <t>CUCUM KOLSUM</t>
  </si>
  <si>
    <t>ONENG RESMAYATI</t>
  </si>
  <si>
    <t>KADAR WINARTI</t>
  </si>
  <si>
    <t>ASHARIL YANI DARVI SALMAN</t>
  </si>
  <si>
    <t>ASHARIL YANI DARVI S</t>
  </si>
  <si>
    <t>ISYA SUNARDI</t>
  </si>
  <si>
    <t>SURYONO</t>
  </si>
  <si>
    <t>SATRIA REKSANEGARA</t>
  </si>
  <si>
    <t>DEVIJANE FEBRIYANTE SIAGIAN</t>
  </si>
  <si>
    <t>DEVIJANE FEBRIYANTE S</t>
  </si>
  <si>
    <t>AIDA KHAIRATI</t>
  </si>
  <si>
    <t>DENI HAMDANI</t>
  </si>
  <si>
    <t>MAMAN SUHERMAN</t>
  </si>
  <si>
    <t>SUMYATI DATO SALAMA</t>
  </si>
  <si>
    <t>DEDI SULAEMAN</t>
  </si>
  <si>
    <t>HARLAN SISWADI</t>
  </si>
  <si>
    <t>DANIEL WALENRANG TANAN</t>
  </si>
  <si>
    <t>DANAN RIANTA</t>
  </si>
  <si>
    <t>WAWAN RUDIANTO</t>
  </si>
  <si>
    <t>ASEP SURYANA</t>
  </si>
  <si>
    <t>IDA SURYADI</t>
  </si>
  <si>
    <t>ASEP JIJI</t>
  </si>
  <si>
    <t>JULAEHA</t>
  </si>
  <si>
    <t>HERRY SUNANDI</t>
  </si>
  <si>
    <t>EKA WIDIHASTUTI</t>
  </si>
  <si>
    <t>MAMAY M JUMARDI</t>
  </si>
  <si>
    <t>ODANG SUGANDA</t>
  </si>
  <si>
    <t>ADIN TARDIN</t>
  </si>
  <si>
    <t>LEO DANDUN BINTORO</t>
  </si>
  <si>
    <t>ATEP KUSNADI</t>
  </si>
  <si>
    <t>IVAN WIRYAWAN HEROWARDANA</t>
  </si>
  <si>
    <t>NGADI WULYO UTOMO</t>
  </si>
  <si>
    <t>NASRUL FATAH</t>
  </si>
  <si>
    <t>ROHMAN</t>
  </si>
  <si>
    <t>YAYAT SUDRADJAT</t>
  </si>
  <si>
    <t>RACHMAT</t>
  </si>
  <si>
    <t>HERI CUNIAWAN</t>
  </si>
  <si>
    <t>SUHARIJONO</t>
  </si>
  <si>
    <t>SRI ROSANTI</t>
  </si>
  <si>
    <t>SABRI RASYID</t>
  </si>
  <si>
    <t>ACHMAD SUWANDA</t>
  </si>
  <si>
    <t>SYARIAH SAGALA</t>
  </si>
  <si>
    <t>SULAEMAN</t>
  </si>
  <si>
    <t>DEDI SADIMAN</t>
  </si>
  <si>
    <t>GUNANDAR</t>
  </si>
  <si>
    <t>RINI MARLIANI</t>
  </si>
  <si>
    <t>INNA KARTINA</t>
  </si>
  <si>
    <t>KRISTIANI PUDIASTUTI</t>
  </si>
  <si>
    <t>EUIS TATI ROHAENI</t>
  </si>
  <si>
    <t>ERNI KUSTININGSIH</t>
  </si>
  <si>
    <t>SRI MULYATI</t>
  </si>
  <si>
    <t>SRI LESTARI ANDAYANI</t>
  </si>
  <si>
    <t>YULIA TRIWARDINI TAMPUBOLON</t>
  </si>
  <si>
    <t>IRWAN SOBRIAN</t>
  </si>
  <si>
    <t>SETYA WIBAWA</t>
  </si>
  <si>
    <t>AHMAD HUNEN</t>
  </si>
  <si>
    <t>DANANG TJATUR. W</t>
  </si>
  <si>
    <t>RADEN SITI FATIMAH</t>
  </si>
  <si>
    <t>KOKOH KABUL AMIN</t>
  </si>
  <si>
    <t>NURWIJAYADI</t>
  </si>
  <si>
    <t>ANITA RAHAYU</t>
  </si>
  <si>
    <t>AGUNG PRIYAMBODO, ST</t>
  </si>
  <si>
    <t>AGUNG PRIYAMBODO</t>
  </si>
  <si>
    <t>FEBRUARTO</t>
  </si>
  <si>
    <t>JOKO WIYONO</t>
  </si>
  <si>
    <t>AGUS SATRIAWAN</t>
  </si>
  <si>
    <t>HILMAN GUMILAR</t>
  </si>
  <si>
    <t>KEN WIDURI</t>
  </si>
  <si>
    <t>ASMANUR ARUMSARI</t>
  </si>
  <si>
    <t>RUSTAM EFENDI</t>
  </si>
  <si>
    <t>R. WIDHA ANDI PARMOKO</t>
  </si>
  <si>
    <t>PRADIPTA WISMAYA ALBY</t>
  </si>
  <si>
    <t>SHANDY ASRI ACHMAD</t>
  </si>
  <si>
    <t>SEPTIRASYAHYANI</t>
  </si>
  <si>
    <t>Sambas Setiawan</t>
  </si>
  <si>
    <t>RIESYA RACHMASARIE</t>
  </si>
  <si>
    <t>RADEN ASRI MELINDA HAKIM</t>
  </si>
  <si>
    <t xml:space="preserve">RADEN ASRI MELINDA </t>
  </si>
  <si>
    <t>JOHAN GIFARI</t>
  </si>
  <si>
    <t>METI KURNIASIH</t>
  </si>
  <si>
    <t>PEGKOP</t>
  </si>
  <si>
    <t>MIRA DEWI KANTIKA</t>
  </si>
  <si>
    <t>ASEP AHMAD</t>
  </si>
  <si>
    <t>RIYADI DERAJAT</t>
  </si>
  <si>
    <t>RACHMAT HIDAYAT</t>
  </si>
  <si>
    <t>ASEP HIDAYAT</t>
  </si>
  <si>
    <t>DIMROH HASBUNA</t>
  </si>
  <si>
    <t>EDED DEDI</t>
  </si>
  <si>
    <t>YAN SAPTADI</t>
  </si>
  <si>
    <t>TETI SUKMAWATI</t>
  </si>
  <si>
    <t>MILA AMALIA</t>
  </si>
  <si>
    <t>HERI HERYADI</t>
  </si>
  <si>
    <t>MACHYAR</t>
  </si>
  <si>
    <t>BAMBANG WIRYAWAN</t>
  </si>
  <si>
    <t>DODI HIDAYAT</t>
  </si>
  <si>
    <t>RINI NUR'AENI</t>
  </si>
  <si>
    <t>ERNIYATI</t>
  </si>
  <si>
    <t>ROEBIANA LIBRANSYAH</t>
  </si>
  <si>
    <t>DADANG JUNAEDI</t>
  </si>
  <si>
    <t>YORI MULYANA</t>
  </si>
  <si>
    <t>YULIA KURAESIN</t>
  </si>
  <si>
    <t>NUGRAHA ADHILISTIYO</t>
  </si>
  <si>
    <t>DADANG SUPRIADI</t>
  </si>
  <si>
    <t>RIKA YATMIKASARI</t>
  </si>
  <si>
    <t>YANYAN KEMALUDIN</t>
  </si>
  <si>
    <t>IRWAN SAPTA P.</t>
  </si>
  <si>
    <t>CANDRA RIDWAN</t>
  </si>
  <si>
    <t>BUDIAR HAMID</t>
  </si>
  <si>
    <t>NANDANG SAKTIYANTO</t>
  </si>
  <si>
    <t>ASEP WAHYUDIN</t>
  </si>
  <si>
    <t>ATIE PURWATININGSIH</t>
  </si>
  <si>
    <t>SURYANI NURAFIAH</t>
  </si>
  <si>
    <t>ILYAS</t>
  </si>
  <si>
    <t>J U M L A H</t>
  </si>
  <si>
    <t>DAFTAR  PENERIMA  SHU TH BK 2018</t>
  </si>
  <si>
    <t xml:space="preserve">LOKER  :  </t>
  </si>
  <si>
    <t xml:space="preserve">TELAH DIBAYARKAN KEPADA </t>
  </si>
  <si>
    <t>NO.</t>
  </si>
  <si>
    <t>TANDA TERIMA</t>
  </si>
  <si>
    <t>BANDUNG,</t>
  </si>
  <si>
    <t>MENYETUJUI :</t>
  </si>
  <si>
    <t>YANG MEMBAYARKAN :</t>
  </si>
  <si>
    <t>YANG MENERIMA :</t>
  </si>
  <si>
    <t>M. SETIAWAN</t>
  </si>
  <si>
    <t>RINI NURAENI</t>
  </si>
  <si>
    <t>MGR USP&amp;KUG</t>
  </si>
  <si>
    <t>ASMAN USP</t>
  </si>
  <si>
    <t>NIK :</t>
  </si>
  <si>
    <t>DATA PEMBAGIAN SHU TH BUKU 2018 (Individu)</t>
  </si>
  <si>
    <t>KOPEGTEL  DADALI  BANDUNG</t>
  </si>
  <si>
    <t>DIBAYARKAN KEPADA</t>
  </si>
  <si>
    <t>NILAI SHU</t>
  </si>
  <si>
    <t>Ket./ Tlp.</t>
  </si>
  <si>
    <t>BANDUNG</t>
  </si>
  <si>
    <t>YANG MEMBAYARKAN</t>
  </si>
  <si>
    <t>MGR USP</t>
  </si>
  <si>
    <t>BANK</t>
  </si>
  <si>
    <t>No. Rekening</t>
  </si>
  <si>
    <t>Bandung,      Maret  2019</t>
  </si>
  <si>
    <t>Menyetujui :</t>
  </si>
  <si>
    <t>Diproses oleh ,</t>
  </si>
  <si>
    <t>M, SETIAWAN</t>
  </si>
  <si>
    <t>Man SP &amp; KUG</t>
  </si>
  <si>
    <t>Asman SP</t>
  </si>
  <si>
    <t>MANDIRI</t>
  </si>
  <si>
    <t>1310004886802</t>
  </si>
  <si>
    <t>1300007804225</t>
  </si>
  <si>
    <t>1310005347044</t>
  </si>
  <si>
    <t>1300011293688</t>
  </si>
  <si>
    <t>1300011047241</t>
  </si>
  <si>
    <t>1310006933909</t>
  </si>
  <si>
    <t>BNI</t>
  </si>
  <si>
    <t>0113753300</t>
  </si>
  <si>
    <t>0024208093</t>
  </si>
  <si>
    <t>BWS</t>
  </si>
  <si>
    <t>100120063004</t>
  </si>
  <si>
    <t>SISWO SUTARDI H</t>
  </si>
  <si>
    <t>BCA</t>
  </si>
  <si>
    <t>8100366615</t>
  </si>
  <si>
    <t>1310005040987</t>
  </si>
  <si>
    <t>RUSMAN / SUMIYATI</t>
  </si>
  <si>
    <t>0502865125</t>
  </si>
  <si>
    <t>1310006614806</t>
  </si>
  <si>
    <t>0114316493</t>
  </si>
  <si>
    <t>1320005046157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</si>
</sst>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General_)"/>
    <numFmt numFmtId="166" formatCode="dd/mm/yyyy;@"/>
  </numFmts>
  <fonts count="21">
    <font>
      <sz val="10"/>
      <name val="Arial"/>
      <charset val="134"/>
    </font>
    <font>
      <b/>
      <sz val="10"/>
      <name val="Arial Narrow"/>
      <charset val="134"/>
    </font>
    <font>
      <b/>
      <sz val="10"/>
      <color rgb="FF0000FF"/>
      <name val="Arial Narrow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0"/>
      <name val="Arial"/>
      <charset val="134"/>
    </font>
    <font>
      <b/>
      <sz val="14"/>
      <name val="Arial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1"/>
      <color rgb="FF0000FF"/>
      <name val="Calibri"/>
      <charset val="134"/>
    </font>
    <font>
      <b/>
      <sz val="11"/>
      <color indexed="8"/>
      <name val="Calibri"/>
      <charset val="134"/>
    </font>
    <font>
      <b/>
      <sz val="11"/>
      <color rgb="FF0000FF"/>
      <name val="Calibri"/>
      <charset val="134"/>
    </font>
    <font>
      <b/>
      <sz val="11"/>
      <name val="Calibri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0"/>
      <name val="Arial Narrow"/>
      <family val="2"/>
    </font>
    <font>
      <sz val="10"/>
      <name val="Arial"/>
      <family val="2"/>
    </font>
    <font>
      <b/>
      <sz val="10"/>
      <color rgb="FF0000FF"/>
      <name val="Arial Narrow"/>
      <family val="2"/>
    </font>
    <font>
      <b/>
      <sz val="10"/>
      <name val="Arial"/>
      <family val="2"/>
    </font>
    <font>
      <sz val="10"/>
      <color indexed="8"/>
      <name val="Calibri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9">
    <xf numFmtId="0" fontId="0" fillId="0" borderId="0"/>
    <xf numFmtId="43" fontId="14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165" fontId="7" fillId="0" borderId="0"/>
    <xf numFmtId="0" fontId="14" fillId="0" borderId="0"/>
    <xf numFmtId="0" fontId="7" fillId="0" borderId="0"/>
    <xf numFmtId="43" fontId="7" fillId="0" borderId="0" applyFont="0" applyFill="0" applyBorder="0" applyAlignment="0" applyProtection="0"/>
    <xf numFmtId="0" fontId="14" fillId="0" borderId="0"/>
    <xf numFmtId="165" fontId="7" fillId="0" borderId="0"/>
    <xf numFmtId="43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/>
    <xf numFmtId="0" fontId="14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164" fontId="3" fillId="2" borderId="0" xfId="1" applyNumberFormat="1" applyFont="1" applyFill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4" fillId="5" borderId="2" xfId="2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3" xfId="2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0" borderId="3" xfId="2" applyNumberFormat="1" applyFont="1" applyFill="1" applyBorder="1" applyAlignment="1">
      <alignment wrapText="1"/>
    </xf>
    <xf numFmtId="164" fontId="3" fillId="0" borderId="0" xfId="0" applyNumberFormat="1" applyFont="1"/>
    <xf numFmtId="43" fontId="0" fillId="0" borderId="0" xfId="1" applyFont="1"/>
    <xf numFmtId="0" fontId="4" fillId="0" borderId="0" xfId="2" applyNumberFormat="1" applyFont="1" applyFill="1" applyBorder="1" applyAlignment="1">
      <alignment wrapText="1"/>
    </xf>
    <xf numFmtId="0" fontId="0" fillId="0" borderId="3" xfId="0" applyBorder="1"/>
    <xf numFmtId="164" fontId="3" fillId="0" borderId="1" xfId="0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wrapText="1"/>
    </xf>
    <xf numFmtId="0" fontId="5" fillId="0" borderId="0" xfId="0" applyFont="1"/>
    <xf numFmtId="0" fontId="3" fillId="4" borderId="0" xfId="0" applyFont="1" applyFill="1" applyBorder="1" applyAlignment="1">
      <alignment horizontal="center"/>
    </xf>
    <xf numFmtId="164" fontId="0" fillId="0" borderId="0" xfId="1" applyNumberFormat="1" applyFont="1"/>
    <xf numFmtId="0" fontId="14" fillId="0" borderId="0" xfId="9"/>
    <xf numFmtId="0" fontId="14" fillId="0" borderId="0" xfId="9" applyNumberFormat="1"/>
    <xf numFmtId="0" fontId="6" fillId="0" borderId="0" xfId="9" applyFont="1"/>
    <xf numFmtId="0" fontId="14" fillId="0" borderId="0" xfId="9" applyFill="1"/>
    <xf numFmtId="0" fontId="3" fillId="0" borderId="1" xfId="9" applyFont="1" applyFill="1" applyBorder="1" applyAlignment="1">
      <alignment horizontal="center" vertical="center"/>
    </xf>
    <xf numFmtId="0" fontId="3" fillId="0" borderId="1" xfId="9" applyNumberFormat="1" applyFont="1" applyFill="1" applyBorder="1" applyAlignment="1">
      <alignment horizontal="center" vertical="center"/>
    </xf>
    <xf numFmtId="0" fontId="14" fillId="0" borderId="1" xfId="9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6" fontId="0" fillId="0" borderId="0" xfId="3" applyNumberFormat="1" applyFont="1"/>
    <xf numFmtId="0" fontId="14" fillId="0" borderId="0" xfId="9" applyAlignment="1">
      <alignment horizontal="center"/>
    </xf>
    <xf numFmtId="0" fontId="5" fillId="0" borderId="0" xfId="9" applyFont="1"/>
    <xf numFmtId="0" fontId="5" fillId="0" borderId="0" xfId="9" applyFont="1" applyAlignment="1">
      <alignment horizontal="center"/>
    </xf>
    <xf numFmtId="0" fontId="0" fillId="0" borderId="0" xfId="9" applyFont="1"/>
    <xf numFmtId="0" fontId="0" fillId="0" borderId="0" xfId="9" applyFont="1" applyAlignment="1">
      <alignment horizontal="center"/>
    </xf>
    <xf numFmtId="0" fontId="14" fillId="0" borderId="0" xfId="9" applyAlignment="1">
      <alignment horizontal="right"/>
    </xf>
    <xf numFmtId="0" fontId="14" fillId="0" borderId="0" xfId="9" applyAlignment="1">
      <alignment horizontal="left"/>
    </xf>
    <xf numFmtId="0" fontId="7" fillId="0" borderId="0" xfId="4"/>
    <xf numFmtId="0" fontId="14" fillId="0" borderId="0" xfId="6"/>
    <xf numFmtId="0" fontId="0" fillId="0" borderId="0" xfId="3" applyFont="1"/>
    <xf numFmtId="0" fontId="8" fillId="0" borderId="0" xfId="17" applyFont="1"/>
    <xf numFmtId="0" fontId="3" fillId="0" borderId="1" xfId="3" applyFont="1" applyBorder="1" applyAlignment="1">
      <alignment horizontal="center" vertical="center"/>
    </xf>
    <xf numFmtId="0" fontId="3" fillId="0" borderId="1" xfId="3" applyNumberFormat="1" applyFont="1" applyBorder="1" applyAlignment="1">
      <alignment horizontal="center" vertical="center"/>
    </xf>
    <xf numFmtId="165" fontId="3" fillId="6" borderId="4" xfId="3" applyNumberFormat="1" applyFont="1" applyFill="1" applyBorder="1" applyAlignment="1">
      <alignment horizontal="center" vertical="center"/>
    </xf>
    <xf numFmtId="165" fontId="3" fillId="6" borderId="1" xfId="3" applyNumberFormat="1" applyFont="1" applyFill="1" applyBorder="1" applyAlignment="1">
      <alignment horizontal="center" vertical="center"/>
    </xf>
    <xf numFmtId="0" fontId="0" fillId="0" borderId="1" xfId="3" applyFont="1" applyBorder="1" applyAlignment="1">
      <alignment vertical="center"/>
    </xf>
    <xf numFmtId="164" fontId="3" fillId="0" borderId="1" xfId="8" applyNumberFormat="1" applyFont="1" applyBorder="1" applyAlignment="1">
      <alignment vertical="center"/>
    </xf>
    <xf numFmtId="0" fontId="0" fillId="0" borderId="0" xfId="3" applyFont="1" applyAlignment="1">
      <alignment vertical="center"/>
    </xf>
    <xf numFmtId="164" fontId="3" fillId="0" borderId="5" xfId="8" applyNumberFormat="1" applyFont="1" applyBorder="1" applyAlignment="1">
      <alignment vertical="center"/>
    </xf>
    <xf numFmtId="0" fontId="0" fillId="0" borderId="6" xfId="3" applyFont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5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left"/>
    </xf>
    <xf numFmtId="9" fontId="0" fillId="0" borderId="0" xfId="0" applyNumberFormat="1"/>
    <xf numFmtId="164" fontId="4" fillId="0" borderId="3" xfId="1" applyNumberFormat="1" applyFont="1" applyFill="1" applyBorder="1" applyAlignment="1">
      <alignment horizontal="right" wrapText="1"/>
    </xf>
    <xf numFmtId="164" fontId="9" fillId="0" borderId="3" xfId="1" applyNumberFormat="1" applyFont="1" applyFill="1" applyBorder="1" applyAlignment="1">
      <alignment horizontal="right" wrapText="1"/>
    </xf>
    <xf numFmtId="0" fontId="10" fillId="5" borderId="2" xfId="2" applyFont="1" applyFill="1" applyBorder="1" applyAlignment="1">
      <alignment horizontal="center"/>
    </xf>
    <xf numFmtId="0" fontId="4" fillId="0" borderId="7" xfId="2" applyFont="1" applyFill="1" applyBorder="1" applyAlignment="1">
      <alignment wrapText="1"/>
    </xf>
    <xf numFmtId="164" fontId="4" fillId="0" borderId="7" xfId="1" applyNumberFormat="1" applyFont="1" applyFill="1" applyBorder="1" applyAlignment="1">
      <alignment horizontal="right" wrapText="1"/>
    </xf>
    <xf numFmtId="164" fontId="9" fillId="0" borderId="7" xfId="1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11" fillId="0" borderId="1" xfId="1" applyNumberFormat="1" applyFont="1" applyFill="1" applyBorder="1" applyAlignment="1">
      <alignment horizontal="right" wrapText="1"/>
    </xf>
    <xf numFmtId="0" fontId="4" fillId="0" borderId="7" xfId="2" applyFont="1" applyFill="1" applyBorder="1" applyAlignment="1">
      <alignment horizontal="right" wrapText="1"/>
    </xf>
    <xf numFmtId="164" fontId="12" fillId="0" borderId="1" xfId="1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/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164" fontId="18" fillId="2" borderId="0" xfId="1" applyNumberFormat="1" applyFont="1" applyFill="1" applyAlignment="1">
      <alignment vertical="center"/>
    </xf>
    <xf numFmtId="164" fontId="16" fillId="3" borderId="0" xfId="1" applyNumberFormat="1" applyFont="1" applyFill="1" applyAlignment="1">
      <alignment vertical="center"/>
    </xf>
    <xf numFmtId="0" fontId="19" fillId="5" borderId="2" xfId="2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9" fillId="0" borderId="3" xfId="2" applyFont="1" applyFill="1" applyBorder="1" applyAlignment="1">
      <alignment horizontal="right" wrapText="1"/>
    </xf>
    <xf numFmtId="0" fontId="19" fillId="0" borderId="3" xfId="2" applyFont="1" applyFill="1" applyBorder="1" applyAlignment="1">
      <alignment wrapText="1"/>
    </xf>
    <xf numFmtId="0" fontId="19" fillId="0" borderId="3" xfId="2" applyNumberFormat="1" applyFont="1" applyFill="1" applyBorder="1" applyAlignment="1">
      <alignment wrapText="1"/>
    </xf>
    <xf numFmtId="164" fontId="18" fillId="0" borderId="0" xfId="0" applyNumberFormat="1" applyFont="1"/>
    <xf numFmtId="43" fontId="16" fillId="0" borderId="0" xfId="1" applyFont="1"/>
    <xf numFmtId="164" fontId="16" fillId="0" borderId="0" xfId="1" applyNumberFormat="1" applyFont="1"/>
    <xf numFmtId="164" fontId="18" fillId="0" borderId="1" xfId="0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wrapText="1"/>
    </xf>
    <xf numFmtId="0" fontId="20" fillId="0" borderId="0" xfId="0" applyFont="1"/>
    <xf numFmtId="2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/>
    <xf numFmtId="0" fontId="4" fillId="0" borderId="0" xfId="2" applyFont="1" applyFill="1" applyBorder="1" applyAlignment="1">
      <alignment horizontal="right" wrapText="1"/>
    </xf>
    <xf numFmtId="0" fontId="0" fillId="4" borderId="1" xfId="0" applyFont="1" applyFill="1" applyBorder="1" applyAlignment="1">
      <alignment horizontal="center"/>
    </xf>
    <xf numFmtId="165" fontId="3" fillId="6" borderId="1" xfId="3" applyNumberFormat="1" applyFont="1" applyFill="1" applyBorder="1" applyAlignment="1">
      <alignment horizontal="center"/>
    </xf>
    <xf numFmtId="0" fontId="3" fillId="0" borderId="1" xfId="9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</cellXfs>
  <cellStyles count="19">
    <cellStyle name="0,0_x000d_&#10;NA_x000d_&#10;" xfId="10"/>
    <cellStyle name="0,0_x000d_&#10;NA_x000d_&#10; 2" xfId="5"/>
    <cellStyle name="Comma" xfId="1" builtinId="3"/>
    <cellStyle name="Comma [0] 2" xfId="12"/>
    <cellStyle name="Comma [0] 3" xfId="14"/>
    <cellStyle name="Comma [0] 4" xfId="15"/>
    <cellStyle name="Comma 2" xfId="11"/>
    <cellStyle name="Comma 2 2" xfId="8"/>
    <cellStyle name="Comma 3" xfId="13"/>
    <cellStyle name="Normal" xfId="0" builtinId="0"/>
    <cellStyle name="Normal 2" xfId="6"/>
    <cellStyle name="Normal 2 2" xfId="16"/>
    <cellStyle name="Normal 2 2 2" xfId="4"/>
    <cellStyle name="Normal 3" xfId="7"/>
    <cellStyle name="Normal 4" xfId="3"/>
    <cellStyle name="Normal_Penerima SHU 2008 FPS" xfId="17"/>
    <cellStyle name="Normal_Sheet1" xfId="2"/>
    <cellStyle name="Normal_SHU 2007 DADALI" xfId="9"/>
    <cellStyle name="Percent 2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U%20THBK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strb"/>
      <sheetName val="SHU"/>
      <sheetName val="Prus"/>
      <sheetName val="Plola"/>
    </sheetNames>
    <sheetDataSet>
      <sheetData sheetId="0">
        <row r="6">
          <cell r="D6">
            <v>510034653.90858501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5"/>
  <sheetViews>
    <sheetView zoomScale="80" zoomScaleNormal="80" workbookViewId="0">
      <pane xSplit="4" ySplit="5" topLeftCell="E6" activePane="bottomRight" state="frozen"/>
      <selection pane="topRight"/>
      <selection pane="bottomLeft"/>
      <selection pane="bottomRight" activeCell="U18" sqref="U18"/>
    </sheetView>
  </sheetViews>
  <sheetFormatPr defaultColWidth="9" defaultRowHeight="12.75"/>
  <cols>
    <col min="1" max="1" width="6" customWidth="1"/>
    <col min="2" max="2" width="8.140625" customWidth="1"/>
    <col min="3" max="3" width="33.85546875" customWidth="1"/>
    <col min="4" max="4" width="8.28515625" customWidth="1"/>
    <col min="5" max="5" width="13.28515625" hidden="1" customWidth="1"/>
    <col min="6" max="6" width="15.140625" hidden="1" customWidth="1"/>
    <col min="7" max="7" width="13" hidden="1" customWidth="1"/>
    <col min="8" max="8" width="17" hidden="1" customWidth="1"/>
    <col min="9" max="9" width="12.42578125" hidden="1" customWidth="1"/>
    <col min="10" max="10" width="14.85546875" hidden="1" customWidth="1"/>
    <col min="11" max="11" width="12.42578125" hidden="1" customWidth="1"/>
    <col min="12" max="12" width="14.5703125" hidden="1" customWidth="1"/>
    <col min="13" max="13" width="8" hidden="1" customWidth="1"/>
    <col min="14" max="14" width="14.28515625" customWidth="1"/>
    <col min="15" max="15" width="23.28515625" customWidth="1"/>
    <col min="18" max="18" width="13.85546875" customWidth="1"/>
  </cols>
  <sheetData>
    <row r="1" spans="1:18">
      <c r="A1" s="1" t="s">
        <v>0</v>
      </c>
      <c r="B1" s="2"/>
      <c r="C1" s="2"/>
    </row>
    <row r="2" spans="1:18">
      <c r="A2" s="1" t="s">
        <v>1</v>
      </c>
      <c r="B2" s="2"/>
      <c r="C2" s="2"/>
    </row>
    <row r="3" spans="1:18">
      <c r="A3" s="3" t="s">
        <v>2</v>
      </c>
      <c r="B3" s="2"/>
      <c r="C3" s="4">
        <f>[1]Distrb!D6</f>
        <v>510034653.90858501</v>
      </c>
    </row>
    <row r="4" spans="1:18">
      <c r="A4" s="3" t="s">
        <v>3</v>
      </c>
      <c r="B4" s="2"/>
      <c r="C4" s="5">
        <f>60%*C3</f>
        <v>306020792.34515101</v>
      </c>
      <c r="G4" s="53">
        <v>0.6</v>
      </c>
      <c r="I4" s="53">
        <v>0.15</v>
      </c>
      <c r="K4" s="53">
        <v>0.25</v>
      </c>
      <c r="O4" s="89" t="s">
        <v>4</v>
      </c>
      <c r="P4" s="89"/>
      <c r="Q4" s="89"/>
    </row>
    <row r="5" spans="1:18" ht="15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56" t="s">
        <v>16</v>
      </c>
      <c r="M5" s="56" t="s">
        <v>17</v>
      </c>
      <c r="N5" s="6" t="s">
        <v>18</v>
      </c>
      <c r="O5" s="7" t="s">
        <v>7</v>
      </c>
      <c r="P5" s="7" t="s">
        <v>8</v>
      </c>
      <c r="Q5" s="7" t="s">
        <v>19</v>
      </c>
      <c r="R5" s="18" t="s">
        <v>20</v>
      </c>
    </row>
    <row r="6" spans="1:18" ht="15">
      <c r="A6" s="8">
        <v>1</v>
      </c>
      <c r="B6" s="8">
        <v>3553</v>
      </c>
      <c r="C6" s="9" t="s">
        <v>21</v>
      </c>
      <c r="D6" s="10">
        <v>520540</v>
      </c>
      <c r="E6" s="54">
        <v>100000</v>
      </c>
      <c r="F6" s="54">
        <v>330000</v>
      </c>
      <c r="G6" s="55">
        <f t="shared" ref="G6:G69" si="0">(E6+F6)/($E$293+$F$293)*$C$4*$G$4</f>
        <v>32368.3826311706</v>
      </c>
      <c r="H6" s="54">
        <v>3360364.75</v>
      </c>
      <c r="I6" s="55">
        <f t="shared" ref="I6:I69" si="1">H6/$H$293*$C$4*$I$4</f>
        <v>244733.75789663501</v>
      </c>
      <c r="J6" s="54">
        <v>0</v>
      </c>
      <c r="K6" s="55">
        <f t="shared" ref="K6:K69" si="2">J6/$J$293*$C$4*$K$4</f>
        <v>0</v>
      </c>
      <c r="L6" s="55">
        <f t="shared" ref="L6:L69" si="3">G6+I6+K6</f>
        <v>277102.14052780502</v>
      </c>
      <c r="M6" s="8"/>
      <c r="N6" s="11">
        <f t="shared" ref="N6:N69" si="4">ROUND((L6-M6)/1000,0)*1000</f>
        <v>277000</v>
      </c>
      <c r="O6" t="s">
        <v>22</v>
      </c>
      <c r="Q6" s="12">
        <v>0</v>
      </c>
      <c r="R6" s="19">
        <v>3790364.72399863</v>
      </c>
    </row>
    <row r="7" spans="1:18" ht="15">
      <c r="A7" s="8">
        <v>2</v>
      </c>
      <c r="B7" s="8">
        <v>2558</v>
      </c>
      <c r="C7" s="9" t="s">
        <v>23</v>
      </c>
      <c r="D7" s="10">
        <v>521435</v>
      </c>
      <c r="E7" s="54">
        <v>100000</v>
      </c>
      <c r="F7" s="54">
        <v>5150000</v>
      </c>
      <c r="G7" s="55">
        <f t="shared" si="0"/>
        <v>395195.36933406</v>
      </c>
      <c r="H7" s="54">
        <v>1080299.875</v>
      </c>
      <c r="I7" s="55">
        <f t="shared" si="1"/>
        <v>78677.723322747799</v>
      </c>
      <c r="J7" s="54">
        <v>0</v>
      </c>
      <c r="K7" s="55">
        <f t="shared" si="2"/>
        <v>0</v>
      </c>
      <c r="L7" s="55">
        <f t="shared" si="3"/>
        <v>473873.09265680797</v>
      </c>
      <c r="M7" s="8"/>
      <c r="N7" s="11">
        <f t="shared" si="4"/>
        <v>474000</v>
      </c>
      <c r="O7" t="s">
        <v>22</v>
      </c>
      <c r="Q7" s="12">
        <v>0</v>
      </c>
      <c r="R7" s="19">
        <v>6330299.8626166498</v>
      </c>
    </row>
    <row r="8" spans="1:18" ht="15">
      <c r="A8" s="8">
        <v>3</v>
      </c>
      <c r="B8" s="8">
        <v>2781</v>
      </c>
      <c r="C8" s="9" t="s">
        <v>24</v>
      </c>
      <c r="D8" s="10">
        <v>521874</v>
      </c>
      <c r="E8" s="54">
        <v>100000</v>
      </c>
      <c r="F8" s="54">
        <v>4520000</v>
      </c>
      <c r="G8" s="55">
        <f t="shared" si="0"/>
        <v>347771.92501397303</v>
      </c>
      <c r="H8" s="54">
        <v>1267875.125</v>
      </c>
      <c r="I8" s="55">
        <f t="shared" si="1"/>
        <v>92338.739086260102</v>
      </c>
      <c r="J8" s="54">
        <v>0</v>
      </c>
      <c r="K8" s="55">
        <f t="shared" si="2"/>
        <v>0</v>
      </c>
      <c r="L8" s="55">
        <f t="shared" si="3"/>
        <v>440110.664100233</v>
      </c>
      <c r="M8" s="8"/>
      <c r="N8" s="11">
        <f t="shared" si="4"/>
        <v>440000</v>
      </c>
      <c r="O8" t="s">
        <v>22</v>
      </c>
      <c r="Q8" s="12">
        <v>0</v>
      </c>
      <c r="R8" s="19">
        <v>5887875.0665560402</v>
      </c>
    </row>
    <row r="9" spans="1:18" ht="15">
      <c r="A9" s="8">
        <v>4</v>
      </c>
      <c r="B9" s="8">
        <v>3688</v>
      </c>
      <c r="C9" s="9" t="s">
        <v>25</v>
      </c>
      <c r="D9" s="10">
        <v>530258</v>
      </c>
      <c r="E9" s="54">
        <v>100000</v>
      </c>
      <c r="F9" s="54">
        <v>960000</v>
      </c>
      <c r="G9" s="55">
        <f t="shared" si="0"/>
        <v>79791.826951257797</v>
      </c>
      <c r="H9" s="54">
        <v>16000</v>
      </c>
      <c r="I9" s="55">
        <f t="shared" si="1"/>
        <v>1165.27234918357</v>
      </c>
      <c r="J9" s="54">
        <v>0</v>
      </c>
      <c r="K9" s="55">
        <f t="shared" si="2"/>
        <v>0</v>
      </c>
      <c r="L9" s="55">
        <f t="shared" si="3"/>
        <v>80957.099300441405</v>
      </c>
      <c r="M9" s="8"/>
      <c r="N9" s="11">
        <f t="shared" si="4"/>
        <v>81000</v>
      </c>
      <c r="O9" s="9" t="s">
        <v>25</v>
      </c>
      <c r="P9" s="10">
        <v>530258</v>
      </c>
      <c r="Q9" s="12" t="s">
        <v>26</v>
      </c>
      <c r="R9" s="19">
        <v>1286000</v>
      </c>
    </row>
    <row r="10" spans="1:18" ht="15">
      <c r="A10" s="8">
        <v>5</v>
      </c>
      <c r="B10" s="8">
        <v>3530</v>
      </c>
      <c r="C10" s="9" t="s">
        <v>27</v>
      </c>
      <c r="D10" s="10">
        <v>531428</v>
      </c>
      <c r="E10" s="54">
        <v>100000</v>
      </c>
      <c r="F10" s="54">
        <v>3855000</v>
      </c>
      <c r="G10" s="55">
        <f t="shared" si="0"/>
        <v>297713.84489832498</v>
      </c>
      <c r="H10" s="54">
        <v>733928.86848958302</v>
      </c>
      <c r="I10" s="55">
        <f t="shared" si="1"/>
        <v>53451.688544905999</v>
      </c>
      <c r="J10" s="54">
        <v>1271253.03125</v>
      </c>
      <c r="K10" s="55">
        <f t="shared" si="2"/>
        <v>425007.80684829399</v>
      </c>
      <c r="L10" s="55">
        <f t="shared" si="3"/>
        <v>776173.340291525</v>
      </c>
      <c r="M10" s="8"/>
      <c r="N10" s="11">
        <f t="shared" si="4"/>
        <v>776000</v>
      </c>
      <c r="O10" s="9" t="s">
        <v>27</v>
      </c>
      <c r="P10" s="10">
        <v>531428</v>
      </c>
      <c r="Q10" s="12">
        <v>0</v>
      </c>
      <c r="R10" s="19">
        <v>4780595.54382471</v>
      </c>
    </row>
    <row r="11" spans="1:18" ht="15">
      <c r="A11" s="8">
        <v>6</v>
      </c>
      <c r="B11" s="8">
        <v>2946</v>
      </c>
      <c r="C11" s="9" t="s">
        <v>28</v>
      </c>
      <c r="D11" s="10">
        <v>540097</v>
      </c>
      <c r="E11" s="54">
        <v>100000</v>
      </c>
      <c r="F11" s="54">
        <v>4320000</v>
      </c>
      <c r="G11" s="55">
        <f t="shared" si="0"/>
        <v>332716.86332505598</v>
      </c>
      <c r="H11" s="54">
        <v>2075660.46875</v>
      </c>
      <c r="I11" s="55">
        <f t="shared" si="1"/>
        <v>151169.35940798599</v>
      </c>
      <c r="J11" s="54">
        <v>0</v>
      </c>
      <c r="K11" s="55">
        <f t="shared" si="2"/>
        <v>0</v>
      </c>
      <c r="L11" s="55">
        <f t="shared" si="3"/>
        <v>483886.22273304203</v>
      </c>
      <c r="M11" s="8"/>
      <c r="N11" s="11">
        <f t="shared" si="4"/>
        <v>484000</v>
      </c>
      <c r="O11" t="s">
        <v>22</v>
      </c>
      <c r="Q11" s="12">
        <v>0</v>
      </c>
      <c r="R11" s="19">
        <v>6661493.82607798</v>
      </c>
    </row>
    <row r="12" spans="1:18" ht="15">
      <c r="A12" s="8">
        <v>7</v>
      </c>
      <c r="B12" s="8">
        <v>2924</v>
      </c>
      <c r="C12" s="9" t="s">
        <v>29</v>
      </c>
      <c r="D12" s="10">
        <v>542087</v>
      </c>
      <c r="E12" s="54">
        <v>100000</v>
      </c>
      <c r="F12" s="54">
        <v>2680000</v>
      </c>
      <c r="G12" s="55">
        <f t="shared" si="0"/>
        <v>209265.35747593999</v>
      </c>
      <c r="H12" s="54">
        <v>1559078.625</v>
      </c>
      <c r="I12" s="55">
        <f t="shared" si="1"/>
        <v>113546.950744727</v>
      </c>
      <c r="J12" s="54">
        <v>0</v>
      </c>
      <c r="K12" s="55">
        <f t="shared" si="2"/>
        <v>0</v>
      </c>
      <c r="L12" s="55">
        <f t="shared" si="3"/>
        <v>322812.308220668</v>
      </c>
      <c r="M12" s="8"/>
      <c r="N12" s="11">
        <f t="shared" si="4"/>
        <v>323000</v>
      </c>
      <c r="O12" s="9" t="s">
        <v>29</v>
      </c>
      <c r="P12" s="10">
        <v>542087</v>
      </c>
      <c r="Q12" s="12" t="s">
        <v>26</v>
      </c>
      <c r="R12" s="19">
        <v>4339078.6337068602</v>
      </c>
    </row>
    <row r="13" spans="1:18" ht="15">
      <c r="A13" s="8">
        <v>8</v>
      </c>
      <c r="B13" s="8">
        <v>3406</v>
      </c>
      <c r="C13" s="9" t="s">
        <v>30</v>
      </c>
      <c r="D13" s="10">
        <v>550759</v>
      </c>
      <c r="E13" s="54">
        <v>100000</v>
      </c>
      <c r="F13" s="54">
        <v>6070000</v>
      </c>
      <c r="G13" s="55">
        <f t="shared" si="0"/>
        <v>464448.65310307598</v>
      </c>
      <c r="H13" s="54">
        <v>924590.40104166698</v>
      </c>
      <c r="I13" s="55">
        <f t="shared" si="1"/>
        <v>67337.476790899993</v>
      </c>
      <c r="J13" s="54">
        <v>0</v>
      </c>
      <c r="K13" s="55">
        <f t="shared" si="2"/>
        <v>0</v>
      </c>
      <c r="L13" s="55">
        <f t="shared" si="3"/>
        <v>531786.12989397603</v>
      </c>
      <c r="M13" s="8"/>
      <c r="N13" s="11">
        <f t="shared" si="4"/>
        <v>532000</v>
      </c>
      <c r="O13" s="9" t="s">
        <v>30</v>
      </c>
      <c r="P13" s="10">
        <v>550759</v>
      </c>
      <c r="Q13" s="12" t="s">
        <v>26</v>
      </c>
      <c r="R13" s="19">
        <v>7273340.4159955299</v>
      </c>
    </row>
    <row r="14" spans="1:18" ht="15">
      <c r="A14" s="8">
        <v>9</v>
      </c>
      <c r="B14" s="8">
        <v>3430</v>
      </c>
      <c r="C14" s="9" t="s">
        <v>31</v>
      </c>
      <c r="D14" s="10">
        <v>551000</v>
      </c>
      <c r="E14" s="54">
        <v>100000</v>
      </c>
      <c r="F14" s="54">
        <v>1470000</v>
      </c>
      <c r="G14" s="55">
        <f t="shared" si="0"/>
        <v>118182.23425799501</v>
      </c>
      <c r="H14" s="54">
        <v>1949468.625</v>
      </c>
      <c r="I14" s="55">
        <f t="shared" si="1"/>
        <v>141978.86776958799</v>
      </c>
      <c r="J14" s="54">
        <v>0</v>
      </c>
      <c r="K14" s="55">
        <f t="shared" si="2"/>
        <v>0</v>
      </c>
      <c r="L14" s="55">
        <f t="shared" si="3"/>
        <v>260161.10202758299</v>
      </c>
      <c r="M14" s="8"/>
      <c r="N14" s="11">
        <f t="shared" si="4"/>
        <v>260000</v>
      </c>
      <c r="O14" t="s">
        <v>22</v>
      </c>
      <c r="Q14" s="12">
        <v>0</v>
      </c>
      <c r="R14" s="19">
        <v>3610718.62328322</v>
      </c>
    </row>
    <row r="15" spans="1:18" ht="15">
      <c r="A15" s="8">
        <v>10</v>
      </c>
      <c r="B15" s="8">
        <v>2654</v>
      </c>
      <c r="C15" s="9" t="s">
        <v>32</v>
      </c>
      <c r="D15" s="10">
        <v>551025</v>
      </c>
      <c r="E15" s="54">
        <v>100000</v>
      </c>
      <c r="F15" s="54">
        <v>7362500</v>
      </c>
      <c r="G15" s="55">
        <f t="shared" si="0"/>
        <v>561741.98926769895</v>
      </c>
      <c r="H15" s="54">
        <v>4493137.3333333302</v>
      </c>
      <c r="I15" s="55">
        <f t="shared" si="1"/>
        <v>327233.043476108</v>
      </c>
      <c r="J15" s="54">
        <v>0</v>
      </c>
      <c r="K15" s="55">
        <f t="shared" si="2"/>
        <v>0</v>
      </c>
      <c r="L15" s="55">
        <f t="shared" si="3"/>
        <v>888975.03274380695</v>
      </c>
      <c r="M15" s="8"/>
      <c r="N15" s="11">
        <f t="shared" si="4"/>
        <v>889000</v>
      </c>
      <c r="O15" t="s">
        <v>22</v>
      </c>
      <c r="Q15" s="12">
        <v>0</v>
      </c>
      <c r="R15" s="19">
        <v>12262304</v>
      </c>
    </row>
    <row r="16" spans="1:18" ht="15">
      <c r="A16" s="8">
        <v>11</v>
      </c>
      <c r="B16" s="8">
        <v>1162</v>
      </c>
      <c r="C16" s="9" t="s">
        <v>33</v>
      </c>
      <c r="D16" s="10">
        <v>551085</v>
      </c>
      <c r="E16" s="54">
        <v>100000</v>
      </c>
      <c r="F16" s="54">
        <v>3425000</v>
      </c>
      <c r="G16" s="55">
        <f t="shared" si="0"/>
        <v>265345.46226715401</v>
      </c>
      <c r="H16" s="54">
        <v>900717.5625</v>
      </c>
      <c r="I16" s="55">
        <f t="shared" si="1"/>
        <v>65598.8293753295</v>
      </c>
      <c r="J16" s="54">
        <v>0</v>
      </c>
      <c r="K16" s="55">
        <f t="shared" si="2"/>
        <v>0</v>
      </c>
      <c r="L16" s="55">
        <f t="shared" si="3"/>
        <v>330944.29164248402</v>
      </c>
      <c r="M16" s="8"/>
      <c r="N16" s="11">
        <f t="shared" si="4"/>
        <v>331000</v>
      </c>
      <c r="O16" t="s">
        <v>22</v>
      </c>
      <c r="Q16" s="12">
        <v>0</v>
      </c>
      <c r="R16" s="19">
        <v>4538217.5529902102</v>
      </c>
    </row>
    <row r="17" spans="1:18" ht="15">
      <c r="A17" s="8">
        <v>12</v>
      </c>
      <c r="B17" s="8">
        <v>3402</v>
      </c>
      <c r="C17" s="9" t="s">
        <v>34</v>
      </c>
      <c r="D17" s="10">
        <v>551149</v>
      </c>
      <c r="E17" s="54">
        <v>100000</v>
      </c>
      <c r="F17" s="54">
        <v>3552500</v>
      </c>
      <c r="G17" s="55">
        <f t="shared" si="0"/>
        <v>274943.06409383903</v>
      </c>
      <c r="H17" s="54">
        <v>157</v>
      </c>
      <c r="I17" s="55">
        <f t="shared" si="1"/>
        <v>11.4342349263638</v>
      </c>
      <c r="J17" s="54">
        <v>24000</v>
      </c>
      <c r="K17" s="55">
        <f t="shared" si="2"/>
        <v>8023.72707369625</v>
      </c>
      <c r="L17" s="55">
        <f t="shared" si="3"/>
        <v>282978.22540246102</v>
      </c>
      <c r="M17" s="8"/>
      <c r="N17" s="11">
        <f t="shared" si="4"/>
        <v>283000</v>
      </c>
      <c r="O17" s="9" t="s">
        <v>34</v>
      </c>
      <c r="P17" s="10">
        <v>551149</v>
      </c>
      <c r="Q17" s="12" t="s">
        <v>26</v>
      </c>
      <c r="R17" s="19">
        <v>3880157</v>
      </c>
    </row>
    <row r="18" spans="1:18" ht="15">
      <c r="A18" s="8">
        <v>13</v>
      </c>
      <c r="B18" s="8">
        <v>3294</v>
      </c>
      <c r="C18" s="9" t="s">
        <v>35</v>
      </c>
      <c r="D18" s="10">
        <v>551390</v>
      </c>
      <c r="E18" s="54">
        <v>100000</v>
      </c>
      <c r="F18" s="54">
        <v>7170000</v>
      </c>
      <c r="G18" s="55">
        <f t="shared" si="0"/>
        <v>547251.49239211704</v>
      </c>
      <c r="H18" s="54">
        <v>2742583.3333333302</v>
      </c>
      <c r="I18" s="55">
        <f t="shared" si="1"/>
        <v>199741.03272906499</v>
      </c>
      <c r="J18" s="54">
        <v>0</v>
      </c>
      <c r="K18" s="55">
        <f t="shared" si="2"/>
        <v>0</v>
      </c>
      <c r="L18" s="55">
        <f t="shared" si="3"/>
        <v>746992.52512118197</v>
      </c>
      <c r="M18" s="8"/>
      <c r="N18" s="11">
        <f t="shared" si="4"/>
        <v>747000</v>
      </c>
      <c r="O18" t="s">
        <v>22</v>
      </c>
      <c r="Q18" s="12">
        <v>0</v>
      </c>
      <c r="R18" s="19">
        <v>10268000</v>
      </c>
    </row>
    <row r="19" spans="1:18" ht="15">
      <c r="A19" s="8">
        <v>14</v>
      </c>
      <c r="B19" s="8">
        <v>400</v>
      </c>
      <c r="C19" s="9" t="s">
        <v>36</v>
      </c>
      <c r="D19" s="10">
        <v>551639</v>
      </c>
      <c r="E19" s="54">
        <v>100000</v>
      </c>
      <c r="F19" s="54">
        <v>200000</v>
      </c>
      <c r="G19" s="55">
        <f t="shared" si="0"/>
        <v>22582.592533374798</v>
      </c>
      <c r="H19" s="54">
        <v>245860.21484375</v>
      </c>
      <c r="I19" s="55">
        <f t="shared" si="1"/>
        <v>17905.881882609599</v>
      </c>
      <c r="J19" s="54">
        <v>0</v>
      </c>
      <c r="K19" s="55">
        <f t="shared" si="2"/>
        <v>0</v>
      </c>
      <c r="L19" s="55">
        <f t="shared" si="3"/>
        <v>40488.474415984398</v>
      </c>
      <c r="M19" s="8"/>
      <c r="N19" s="11">
        <f t="shared" si="4"/>
        <v>40000</v>
      </c>
      <c r="O19" t="s">
        <v>37</v>
      </c>
      <c r="Q19" s="12" t="s">
        <v>26</v>
      </c>
      <c r="R19" s="19">
        <v>586276.88423679001</v>
      </c>
    </row>
    <row r="20" spans="1:18" ht="15">
      <c r="A20" s="8">
        <v>15</v>
      </c>
      <c r="B20" s="8">
        <v>3403</v>
      </c>
      <c r="C20" s="9" t="s">
        <v>38</v>
      </c>
      <c r="D20" s="10">
        <v>560011</v>
      </c>
      <c r="E20" s="54">
        <v>100000</v>
      </c>
      <c r="F20" s="54">
        <v>3680000</v>
      </c>
      <c r="G20" s="55">
        <f t="shared" si="0"/>
        <v>284540.665920523</v>
      </c>
      <c r="H20" s="54">
        <v>2655055.5</v>
      </c>
      <c r="I20" s="55">
        <f t="shared" si="1"/>
        <v>193366.42248111</v>
      </c>
      <c r="J20" s="54">
        <v>0</v>
      </c>
      <c r="K20" s="55">
        <f t="shared" si="2"/>
        <v>0</v>
      </c>
      <c r="L20" s="55">
        <f t="shared" si="3"/>
        <v>477907.08840163302</v>
      </c>
      <c r="M20" s="8"/>
      <c r="N20" s="11">
        <f t="shared" si="4"/>
        <v>478000</v>
      </c>
      <c r="O20" s="9" t="s">
        <v>38</v>
      </c>
      <c r="P20" s="10">
        <v>560011</v>
      </c>
      <c r="Q20" s="12" t="s">
        <v>26</v>
      </c>
      <c r="R20" s="19">
        <v>6567055.4364213198</v>
      </c>
    </row>
    <row r="21" spans="1:18" ht="15">
      <c r="A21" s="8">
        <v>16</v>
      </c>
      <c r="B21" s="8">
        <v>3614</v>
      </c>
      <c r="C21" s="9" t="s">
        <v>39</v>
      </c>
      <c r="D21" s="10">
        <v>560014</v>
      </c>
      <c r="E21" s="54">
        <v>100000</v>
      </c>
      <c r="F21" s="54">
        <v>3660000</v>
      </c>
      <c r="G21" s="55">
        <f t="shared" si="0"/>
        <v>283035.15975163103</v>
      </c>
      <c r="H21" s="54">
        <v>1625359.875</v>
      </c>
      <c r="I21" s="55">
        <f t="shared" si="1"/>
        <v>118374.182488123</v>
      </c>
      <c r="J21" s="54">
        <v>0</v>
      </c>
      <c r="K21" s="55">
        <f t="shared" si="2"/>
        <v>0</v>
      </c>
      <c r="L21" s="55">
        <f t="shared" si="3"/>
        <v>401409.34223975398</v>
      </c>
      <c r="M21" s="8"/>
      <c r="N21" s="11">
        <f t="shared" si="4"/>
        <v>401000</v>
      </c>
      <c r="O21" t="s">
        <v>22</v>
      </c>
      <c r="Q21" s="12">
        <v>0</v>
      </c>
      <c r="R21" s="19">
        <v>5522859.8710502703</v>
      </c>
    </row>
    <row r="22" spans="1:18" ht="15">
      <c r="A22" s="8">
        <v>17</v>
      </c>
      <c r="B22" s="8">
        <v>2669</v>
      </c>
      <c r="C22" s="9" t="s">
        <v>40</v>
      </c>
      <c r="D22" s="10">
        <v>560310</v>
      </c>
      <c r="E22" s="54">
        <v>100000</v>
      </c>
      <c r="F22" s="54">
        <v>5377500</v>
      </c>
      <c r="G22" s="55">
        <f t="shared" si="0"/>
        <v>412320.502005202</v>
      </c>
      <c r="H22" s="54">
        <v>4590243.3333333302</v>
      </c>
      <c r="I22" s="55">
        <f t="shared" si="1"/>
        <v>334305.22702234698</v>
      </c>
      <c r="J22" s="54">
        <v>0</v>
      </c>
      <c r="K22" s="55">
        <f t="shared" si="2"/>
        <v>0</v>
      </c>
      <c r="L22" s="55">
        <f t="shared" si="3"/>
        <v>746625.72902754904</v>
      </c>
      <c r="M22" s="8"/>
      <c r="N22" s="11">
        <f t="shared" si="4"/>
        <v>747000</v>
      </c>
      <c r="O22" t="s">
        <v>22</v>
      </c>
      <c r="Q22" s="12">
        <v>0</v>
      </c>
      <c r="R22" s="19">
        <v>10326910.1576354</v>
      </c>
    </row>
    <row r="23" spans="1:18" ht="15">
      <c r="A23" s="8">
        <v>18</v>
      </c>
      <c r="B23" s="8">
        <v>3432</v>
      </c>
      <c r="C23" s="9" t="s">
        <v>41</v>
      </c>
      <c r="D23" s="10">
        <v>560389</v>
      </c>
      <c r="E23" s="54">
        <v>100000</v>
      </c>
      <c r="F23" s="54">
        <v>5755000</v>
      </c>
      <c r="G23" s="55">
        <f t="shared" si="0"/>
        <v>440736.93094303203</v>
      </c>
      <c r="H23" s="54">
        <v>16812697.333333299</v>
      </c>
      <c r="I23" s="55">
        <f t="shared" si="1"/>
        <v>1224460.7073578499</v>
      </c>
      <c r="J23" s="54">
        <v>0</v>
      </c>
      <c r="K23" s="55">
        <f t="shared" si="2"/>
        <v>0</v>
      </c>
      <c r="L23" s="55">
        <f t="shared" si="3"/>
        <v>1665197.6383008901</v>
      </c>
      <c r="M23" s="8"/>
      <c r="N23" s="11">
        <f t="shared" si="4"/>
        <v>1665000</v>
      </c>
      <c r="O23" t="s">
        <v>37</v>
      </c>
      <c r="Q23" s="12" t="s">
        <v>26</v>
      </c>
      <c r="R23" s="19">
        <v>24559364.160406001</v>
      </c>
    </row>
    <row r="24" spans="1:18" ht="15">
      <c r="A24" s="8">
        <v>19</v>
      </c>
      <c r="B24" s="8">
        <v>3352</v>
      </c>
      <c r="C24" s="9" t="s">
        <v>42</v>
      </c>
      <c r="D24" s="10">
        <v>560500</v>
      </c>
      <c r="E24" s="54">
        <v>100000</v>
      </c>
      <c r="F24" s="54">
        <v>840000</v>
      </c>
      <c r="G24" s="55">
        <f t="shared" si="0"/>
        <v>70758.789937907801</v>
      </c>
      <c r="H24" s="54">
        <v>2202864.8645833302</v>
      </c>
      <c r="I24" s="55">
        <f t="shared" si="1"/>
        <v>160433.594730435</v>
      </c>
      <c r="J24" s="54">
        <v>0</v>
      </c>
      <c r="K24" s="55">
        <f t="shared" si="2"/>
        <v>0</v>
      </c>
      <c r="L24" s="55">
        <f t="shared" si="3"/>
        <v>231192.384668343</v>
      </c>
      <c r="M24" s="8"/>
      <c r="N24" s="11">
        <f t="shared" si="4"/>
        <v>231000</v>
      </c>
      <c r="O24" t="s">
        <v>22</v>
      </c>
      <c r="Q24" s="12">
        <v>0</v>
      </c>
      <c r="R24" s="19">
        <v>3224948.1329362802</v>
      </c>
    </row>
    <row r="25" spans="1:18" ht="15">
      <c r="A25" s="8">
        <v>20</v>
      </c>
      <c r="B25" s="8">
        <v>2986</v>
      </c>
      <c r="C25" s="9" t="s">
        <v>43</v>
      </c>
      <c r="D25" s="10">
        <v>561665</v>
      </c>
      <c r="E25" s="54">
        <v>100000</v>
      </c>
      <c r="F25" s="54">
        <v>4222328</v>
      </c>
      <c r="G25" s="55">
        <f t="shared" si="0"/>
        <v>325364.57339865703</v>
      </c>
      <c r="H25" s="54">
        <v>294742.98901367199</v>
      </c>
      <c r="I25" s="55">
        <f t="shared" si="1"/>
        <v>21465.990950834301</v>
      </c>
      <c r="J25" s="54">
        <v>2483590.921875</v>
      </c>
      <c r="K25" s="55">
        <f t="shared" si="2"/>
        <v>830318.98832644499</v>
      </c>
      <c r="L25" s="55">
        <f t="shared" si="3"/>
        <v>1177149.5526759401</v>
      </c>
      <c r="M25" s="8"/>
      <c r="N25" s="11">
        <f t="shared" si="4"/>
        <v>1177000</v>
      </c>
      <c r="O25" s="9" t="s">
        <v>43</v>
      </c>
      <c r="P25" s="10">
        <v>561665</v>
      </c>
      <c r="Q25" s="12" t="s">
        <v>26</v>
      </c>
      <c r="R25" s="19">
        <v>4517668.8844993096</v>
      </c>
    </row>
    <row r="26" spans="1:18" ht="15">
      <c r="A26" s="8">
        <v>21</v>
      </c>
      <c r="B26" s="8">
        <v>2487</v>
      </c>
      <c r="C26" s="9" t="s">
        <v>44</v>
      </c>
      <c r="D26" s="10">
        <v>570693</v>
      </c>
      <c r="E26" s="54">
        <v>100000</v>
      </c>
      <c r="F26" s="54">
        <v>9879000</v>
      </c>
      <c r="G26" s="55">
        <f t="shared" si="0"/>
        <v>751172.30296849203</v>
      </c>
      <c r="H26" s="54">
        <v>1721277</v>
      </c>
      <c r="I26" s="55">
        <f t="shared" si="1"/>
        <v>125359.78083660299</v>
      </c>
      <c r="J26" s="54">
        <v>0</v>
      </c>
      <c r="K26" s="55">
        <f t="shared" si="2"/>
        <v>0</v>
      </c>
      <c r="L26" s="55">
        <f t="shared" si="3"/>
        <v>876532.08380509506</v>
      </c>
      <c r="M26" s="8"/>
      <c r="N26" s="11">
        <f t="shared" si="4"/>
        <v>877000</v>
      </c>
      <c r="O26" t="s">
        <v>22</v>
      </c>
      <c r="Q26" s="12">
        <v>0</v>
      </c>
      <c r="R26" s="19">
        <v>11996526.996969899</v>
      </c>
    </row>
    <row r="27" spans="1:18" ht="15">
      <c r="A27" s="8">
        <v>22</v>
      </c>
      <c r="B27" s="8">
        <v>3407</v>
      </c>
      <c r="C27" s="9" t="s">
        <v>45</v>
      </c>
      <c r="D27" s="10">
        <v>570804</v>
      </c>
      <c r="E27" s="54">
        <v>100000</v>
      </c>
      <c r="F27" s="54">
        <v>11680000</v>
      </c>
      <c r="G27" s="55">
        <f t="shared" si="0"/>
        <v>886743.13347718597</v>
      </c>
      <c r="H27" s="54">
        <v>925629.08333333302</v>
      </c>
      <c r="I27" s="55">
        <f t="shared" si="1"/>
        <v>67413.123525529198</v>
      </c>
      <c r="J27" s="54">
        <v>0</v>
      </c>
      <c r="K27" s="55">
        <f t="shared" si="2"/>
        <v>0</v>
      </c>
      <c r="L27" s="55">
        <f t="shared" si="3"/>
        <v>954156.25700271502</v>
      </c>
      <c r="M27" s="8"/>
      <c r="N27" s="11">
        <f t="shared" si="4"/>
        <v>954000</v>
      </c>
      <c r="O27" t="s">
        <v>37</v>
      </c>
      <c r="Q27" s="12" t="s">
        <v>26</v>
      </c>
      <c r="R27" s="19">
        <v>13097295.748423999</v>
      </c>
    </row>
    <row r="28" spans="1:18" ht="15">
      <c r="A28" s="8">
        <v>23</v>
      </c>
      <c r="B28" s="8">
        <v>3594</v>
      </c>
      <c r="C28" s="9" t="s">
        <v>46</v>
      </c>
      <c r="D28" s="10">
        <v>571234</v>
      </c>
      <c r="E28" s="54">
        <v>100000</v>
      </c>
      <c r="F28" s="54">
        <v>8600000</v>
      </c>
      <c r="G28" s="55">
        <f t="shared" si="0"/>
        <v>654895.18346787104</v>
      </c>
      <c r="H28" s="54">
        <v>5144000</v>
      </c>
      <c r="I28" s="55">
        <f t="shared" si="1"/>
        <v>374635.06026251701</v>
      </c>
      <c r="J28" s="54">
        <v>0</v>
      </c>
      <c r="K28" s="55">
        <f t="shared" si="2"/>
        <v>0</v>
      </c>
      <c r="L28" s="55">
        <f t="shared" si="3"/>
        <v>1029530.24373039</v>
      </c>
      <c r="M28" s="8"/>
      <c r="N28" s="11">
        <f t="shared" si="4"/>
        <v>1030000</v>
      </c>
      <c r="O28" t="s">
        <v>22</v>
      </c>
      <c r="Q28" s="12">
        <v>0</v>
      </c>
      <c r="R28" s="19">
        <v>14199000</v>
      </c>
    </row>
    <row r="29" spans="1:18" ht="15">
      <c r="A29" s="8">
        <v>24</v>
      </c>
      <c r="B29" s="8">
        <v>1425</v>
      </c>
      <c r="C29" s="9" t="s">
        <v>47</v>
      </c>
      <c r="D29" s="10">
        <v>580512</v>
      </c>
      <c r="E29" s="54">
        <v>100000</v>
      </c>
      <c r="F29" s="54">
        <v>3897500</v>
      </c>
      <c r="G29" s="55">
        <f t="shared" si="0"/>
        <v>300913.04550722003</v>
      </c>
      <c r="H29" s="54">
        <v>3344880.0833333302</v>
      </c>
      <c r="I29" s="55">
        <f t="shared" si="1"/>
        <v>243606.01702769799</v>
      </c>
      <c r="J29" s="54">
        <v>0</v>
      </c>
      <c r="K29" s="55">
        <f t="shared" si="2"/>
        <v>0</v>
      </c>
      <c r="L29" s="55">
        <f t="shared" si="3"/>
        <v>544519.06253491796</v>
      </c>
      <c r="M29" s="8"/>
      <c r="N29" s="11">
        <f t="shared" si="4"/>
        <v>545000</v>
      </c>
      <c r="O29" t="s">
        <v>22</v>
      </c>
      <c r="Q29" s="12">
        <v>0</v>
      </c>
      <c r="R29" s="19">
        <v>7531546.8387753004</v>
      </c>
    </row>
    <row r="30" spans="1:18" ht="15">
      <c r="A30" s="8">
        <v>25</v>
      </c>
      <c r="B30" s="8">
        <v>2468</v>
      </c>
      <c r="C30" s="9" t="s">
        <v>48</v>
      </c>
      <c r="D30" s="10">
        <v>580726</v>
      </c>
      <c r="E30" s="54">
        <v>100000</v>
      </c>
      <c r="F30" s="54">
        <v>12250000</v>
      </c>
      <c r="G30" s="55">
        <f t="shared" si="0"/>
        <v>929650.05929059803</v>
      </c>
      <c r="H30" s="54">
        <v>1918938.44791667</v>
      </c>
      <c r="I30" s="55">
        <f t="shared" si="1"/>
        <v>139755.36957140799</v>
      </c>
      <c r="J30" s="54">
        <v>0</v>
      </c>
      <c r="K30" s="55">
        <f t="shared" si="2"/>
        <v>0</v>
      </c>
      <c r="L30" s="55">
        <f t="shared" si="3"/>
        <v>1069405.4288620099</v>
      </c>
      <c r="M30" s="8"/>
      <c r="N30" s="11">
        <f t="shared" si="4"/>
        <v>1069000</v>
      </c>
      <c r="O30" s="9" t="s">
        <v>48</v>
      </c>
      <c r="P30" s="10">
        <v>580726</v>
      </c>
      <c r="Q30" s="12" t="s">
        <v>26</v>
      </c>
      <c r="R30" s="19">
        <v>14650188.397319799</v>
      </c>
    </row>
    <row r="31" spans="1:18" ht="15">
      <c r="A31" s="8">
        <v>26</v>
      </c>
      <c r="B31" s="8">
        <v>2323</v>
      </c>
      <c r="C31" s="9" t="s">
        <v>49</v>
      </c>
      <c r="D31" s="10">
        <v>590122</v>
      </c>
      <c r="E31" s="54">
        <v>100000</v>
      </c>
      <c r="F31" s="54">
        <v>17737500</v>
      </c>
      <c r="G31" s="55">
        <f t="shared" si="0"/>
        <v>1342723.3143802499</v>
      </c>
      <c r="H31" s="54">
        <v>32434959.333333299</v>
      </c>
      <c r="I31" s="55">
        <f t="shared" si="1"/>
        <v>2362222.5786266802</v>
      </c>
      <c r="J31" s="54">
        <v>0</v>
      </c>
      <c r="K31" s="55">
        <f t="shared" si="2"/>
        <v>0</v>
      </c>
      <c r="L31" s="55">
        <f t="shared" si="3"/>
        <v>3704945.8930069199</v>
      </c>
      <c r="M31" s="8"/>
      <c r="N31" s="11">
        <f t="shared" si="4"/>
        <v>3705000</v>
      </c>
      <c r="O31" s="9" t="s">
        <v>49</v>
      </c>
      <c r="P31" s="10">
        <v>590122</v>
      </c>
      <c r="Q31" s="12" t="s">
        <v>26</v>
      </c>
      <c r="R31" s="19">
        <v>51580375.162292801</v>
      </c>
    </row>
    <row r="32" spans="1:18" ht="15">
      <c r="A32" s="8">
        <v>27</v>
      </c>
      <c r="B32" s="8">
        <v>3648</v>
      </c>
      <c r="C32" s="9" t="s">
        <v>50</v>
      </c>
      <c r="D32" s="10">
        <v>590455</v>
      </c>
      <c r="E32" s="54">
        <v>100000</v>
      </c>
      <c r="F32" s="54">
        <v>3415000</v>
      </c>
      <c r="G32" s="55">
        <f t="shared" si="0"/>
        <v>264592.70918270899</v>
      </c>
      <c r="H32" s="54">
        <v>4646202.1041666698</v>
      </c>
      <c r="I32" s="55">
        <f t="shared" si="1"/>
        <v>338380.67754399602</v>
      </c>
      <c r="J32" s="54">
        <v>160000</v>
      </c>
      <c r="K32" s="55">
        <f t="shared" si="2"/>
        <v>53491.513824641697</v>
      </c>
      <c r="L32" s="55">
        <f t="shared" si="3"/>
        <v>656464.90055134601</v>
      </c>
      <c r="M32" s="8"/>
      <c r="N32" s="11">
        <f t="shared" si="4"/>
        <v>656000</v>
      </c>
      <c r="O32" s="9" t="s">
        <v>51</v>
      </c>
      <c r="P32" s="10">
        <v>590455</v>
      </c>
      <c r="Q32" s="12">
        <v>0</v>
      </c>
      <c r="R32" s="19">
        <v>11211202.162840201</v>
      </c>
    </row>
    <row r="33" spans="1:18" ht="15">
      <c r="A33" s="8">
        <v>28</v>
      </c>
      <c r="B33" s="8">
        <v>2642</v>
      </c>
      <c r="C33" s="9" t="s">
        <v>52</v>
      </c>
      <c r="D33" s="10">
        <v>590590</v>
      </c>
      <c r="E33" s="54">
        <v>100000</v>
      </c>
      <c r="F33" s="54">
        <v>12527000</v>
      </c>
      <c r="G33" s="55">
        <f t="shared" si="0"/>
        <v>950501.31972974702</v>
      </c>
      <c r="H33" s="54">
        <v>1800841.55208333</v>
      </c>
      <c r="I33" s="55">
        <f t="shared" si="1"/>
        <v>131154.42911897099</v>
      </c>
      <c r="J33" s="54">
        <v>0</v>
      </c>
      <c r="K33" s="55">
        <f t="shared" si="2"/>
        <v>0</v>
      </c>
      <c r="L33" s="55">
        <f t="shared" si="3"/>
        <v>1081655.74884872</v>
      </c>
      <c r="M33" s="8"/>
      <c r="N33" s="11">
        <f t="shared" si="4"/>
        <v>1082000</v>
      </c>
      <c r="O33" s="9" t="s">
        <v>52</v>
      </c>
      <c r="P33" s="10">
        <v>590590</v>
      </c>
      <c r="Q33" s="12" t="s">
        <v>26</v>
      </c>
      <c r="R33" s="19">
        <v>14812841.575525099</v>
      </c>
    </row>
    <row r="34" spans="1:18" ht="15">
      <c r="A34" s="8">
        <v>29</v>
      </c>
      <c r="B34" s="8">
        <v>3524</v>
      </c>
      <c r="C34" s="9" t="s">
        <v>53</v>
      </c>
      <c r="D34" s="10">
        <v>590827</v>
      </c>
      <c r="E34" s="54">
        <v>100000</v>
      </c>
      <c r="F34" s="54">
        <v>7805000</v>
      </c>
      <c r="G34" s="55">
        <f t="shared" si="0"/>
        <v>595051.31325442705</v>
      </c>
      <c r="H34" s="54">
        <v>1054958.54166667</v>
      </c>
      <c r="I34" s="55">
        <f t="shared" si="1"/>
        <v>76832.126133699305</v>
      </c>
      <c r="J34" s="54">
        <v>0</v>
      </c>
      <c r="K34" s="55">
        <f t="shared" si="2"/>
        <v>0</v>
      </c>
      <c r="L34" s="55">
        <f t="shared" si="3"/>
        <v>671883.43938812602</v>
      </c>
      <c r="M34" s="8"/>
      <c r="N34" s="11">
        <f t="shared" si="4"/>
        <v>672000</v>
      </c>
      <c r="O34" s="9" t="s">
        <v>53</v>
      </c>
      <c r="P34" s="10">
        <v>590827</v>
      </c>
      <c r="Q34" s="12" t="s">
        <v>26</v>
      </c>
      <c r="R34" s="19">
        <v>9453291.8953600992</v>
      </c>
    </row>
    <row r="35" spans="1:18" ht="15">
      <c r="A35" s="8">
        <v>30</v>
      </c>
      <c r="B35" s="8">
        <v>2739</v>
      </c>
      <c r="C35" s="9" t="s">
        <v>54</v>
      </c>
      <c r="D35" s="10">
        <v>591351</v>
      </c>
      <c r="E35" s="54">
        <v>100000</v>
      </c>
      <c r="F35" s="54">
        <v>8267500</v>
      </c>
      <c r="G35" s="55">
        <f t="shared" si="0"/>
        <v>629866.14341004705</v>
      </c>
      <c r="H35" s="54">
        <v>2741102.5833333302</v>
      </c>
      <c r="I35" s="55">
        <f t="shared" si="1"/>
        <v>199633.190414624</v>
      </c>
      <c r="J35" s="54">
        <v>0</v>
      </c>
      <c r="K35" s="55">
        <f t="shared" si="2"/>
        <v>0</v>
      </c>
      <c r="L35" s="55">
        <f t="shared" si="3"/>
        <v>829499.33382467099</v>
      </c>
      <c r="M35" s="8"/>
      <c r="N35" s="11">
        <f t="shared" si="4"/>
        <v>829000</v>
      </c>
      <c r="O35" t="s">
        <v>22</v>
      </c>
      <c r="Q35" s="12">
        <v>0</v>
      </c>
      <c r="R35" s="19">
        <v>11391519.3714203</v>
      </c>
    </row>
    <row r="36" spans="1:18" ht="15">
      <c r="A36" s="8">
        <v>31</v>
      </c>
      <c r="B36" s="8">
        <v>2671</v>
      </c>
      <c r="C36" s="9" t="s">
        <v>55</v>
      </c>
      <c r="D36" s="10">
        <v>600298</v>
      </c>
      <c r="E36" s="54">
        <v>100000</v>
      </c>
      <c r="F36" s="54">
        <v>4252500</v>
      </c>
      <c r="G36" s="55">
        <f t="shared" si="0"/>
        <v>327635.78000504698</v>
      </c>
      <c r="H36" s="54">
        <v>2434701.75</v>
      </c>
      <c r="I36" s="55">
        <f t="shared" si="1"/>
        <v>177318.16423649</v>
      </c>
      <c r="J36" s="54">
        <v>0</v>
      </c>
      <c r="K36" s="55">
        <f t="shared" si="2"/>
        <v>0</v>
      </c>
      <c r="L36" s="55">
        <f t="shared" si="3"/>
        <v>504953.94424153701</v>
      </c>
      <c r="M36" s="8"/>
      <c r="N36" s="11">
        <f t="shared" si="4"/>
        <v>505000</v>
      </c>
      <c r="O36" t="s">
        <v>22</v>
      </c>
      <c r="Q36" s="12">
        <v>0</v>
      </c>
      <c r="R36" s="19">
        <v>6960951.7918456299</v>
      </c>
    </row>
    <row r="37" spans="1:18" ht="15">
      <c r="A37" s="8">
        <v>32</v>
      </c>
      <c r="B37" s="8">
        <v>1272</v>
      </c>
      <c r="C37" s="9" t="s">
        <v>56</v>
      </c>
      <c r="D37" s="10">
        <v>600450</v>
      </c>
      <c r="E37" s="54">
        <v>100000</v>
      </c>
      <c r="F37" s="54">
        <v>10905000</v>
      </c>
      <c r="G37" s="55">
        <f t="shared" si="0"/>
        <v>828404.769432634</v>
      </c>
      <c r="H37" s="54">
        <v>118457.84375</v>
      </c>
      <c r="I37" s="55">
        <f t="shared" si="1"/>
        <v>8627.2281166114099</v>
      </c>
      <c r="J37" s="54">
        <v>0</v>
      </c>
      <c r="K37" s="55">
        <f t="shared" si="2"/>
        <v>0</v>
      </c>
      <c r="L37" s="55">
        <f t="shared" si="3"/>
        <v>837031.99754924502</v>
      </c>
      <c r="M37" s="8"/>
      <c r="N37" s="11">
        <f t="shared" si="4"/>
        <v>837000</v>
      </c>
      <c r="O37" s="9" t="s">
        <v>56</v>
      </c>
      <c r="P37" s="10">
        <v>600450</v>
      </c>
      <c r="Q37" s="12" t="s">
        <v>26</v>
      </c>
      <c r="R37" s="19">
        <v>11123457.8461765</v>
      </c>
    </row>
    <row r="38" spans="1:18" ht="15">
      <c r="A38" s="8">
        <v>33</v>
      </c>
      <c r="B38" s="8">
        <v>3599</v>
      </c>
      <c r="C38" s="9" t="s">
        <v>57</v>
      </c>
      <c r="D38" s="10">
        <v>600646</v>
      </c>
      <c r="E38" s="54">
        <v>100000</v>
      </c>
      <c r="F38" s="54">
        <v>7837500</v>
      </c>
      <c r="G38" s="55">
        <f t="shared" si="0"/>
        <v>597497.76077887602</v>
      </c>
      <c r="H38" s="54">
        <v>98573.356770833299</v>
      </c>
      <c r="I38" s="55">
        <f t="shared" si="1"/>
        <v>7179.0504382036897</v>
      </c>
      <c r="J38" s="54">
        <v>5100543.5</v>
      </c>
      <c r="K38" s="55">
        <f t="shared" si="2"/>
        <v>1705223.70714648</v>
      </c>
      <c r="L38" s="55">
        <f t="shared" si="3"/>
        <v>2309900.5183635601</v>
      </c>
      <c r="M38" s="8"/>
      <c r="N38" s="11">
        <f t="shared" si="4"/>
        <v>2310000</v>
      </c>
      <c r="O38" s="9" t="s">
        <v>57</v>
      </c>
      <c r="P38" s="10">
        <v>600646</v>
      </c>
      <c r="Q38" s="12">
        <v>0</v>
      </c>
      <c r="R38" s="19">
        <v>4497453.72820313</v>
      </c>
    </row>
    <row r="39" spans="1:18" ht="15">
      <c r="A39" s="8">
        <v>34</v>
      </c>
      <c r="B39" s="8">
        <v>3607</v>
      </c>
      <c r="C39" s="9" t="s">
        <v>58</v>
      </c>
      <c r="D39" s="10">
        <v>600673</v>
      </c>
      <c r="E39" s="54">
        <v>100000</v>
      </c>
      <c r="F39" s="54">
        <v>9920000</v>
      </c>
      <c r="G39" s="55">
        <f t="shared" si="0"/>
        <v>754258.59061472001</v>
      </c>
      <c r="H39" s="54">
        <v>68980.984375</v>
      </c>
      <c r="I39" s="55">
        <f t="shared" si="1"/>
        <v>5023.85210697821</v>
      </c>
      <c r="J39" s="54">
        <v>0</v>
      </c>
      <c r="K39" s="55">
        <f t="shared" si="2"/>
        <v>0</v>
      </c>
      <c r="L39" s="55">
        <f t="shared" si="3"/>
        <v>759282.44272169797</v>
      </c>
      <c r="M39" s="8"/>
      <c r="N39" s="11">
        <f t="shared" si="4"/>
        <v>759000</v>
      </c>
      <c r="O39" s="9" t="s">
        <v>58</v>
      </c>
      <c r="P39" s="10">
        <v>600673</v>
      </c>
      <c r="Q39" s="12" t="s">
        <v>26</v>
      </c>
      <c r="R39" s="19">
        <v>10118980.983170999</v>
      </c>
    </row>
    <row r="40" spans="1:18" ht="15">
      <c r="A40" s="8">
        <v>35</v>
      </c>
      <c r="B40" s="8">
        <v>3671</v>
      </c>
      <c r="C40" s="9" t="s">
        <v>59</v>
      </c>
      <c r="D40" s="10">
        <v>601332</v>
      </c>
      <c r="E40" s="54">
        <v>100000</v>
      </c>
      <c r="F40" s="54">
        <v>4050000</v>
      </c>
      <c r="G40" s="55">
        <f t="shared" si="0"/>
        <v>312392.530045019</v>
      </c>
      <c r="H40" s="54">
        <v>6151788.5</v>
      </c>
      <c r="I40" s="55">
        <f t="shared" si="1"/>
        <v>448031.81481721601</v>
      </c>
      <c r="J40" s="54">
        <v>641344.0625</v>
      </c>
      <c r="K40" s="55">
        <f t="shared" si="2"/>
        <v>214415.40490981599</v>
      </c>
      <c r="L40" s="55">
        <f t="shared" si="3"/>
        <v>974839.749772051</v>
      </c>
      <c r="M40" s="8"/>
      <c r="N40" s="11">
        <f t="shared" si="4"/>
        <v>975000</v>
      </c>
      <c r="O40" s="9" t="s">
        <v>59</v>
      </c>
      <c r="P40" s="10">
        <v>601332</v>
      </c>
      <c r="Q40" s="12" t="s">
        <v>26</v>
      </c>
      <c r="R40" s="19">
        <v>10451788.2755135</v>
      </c>
    </row>
    <row r="41" spans="1:18" ht="15">
      <c r="A41" s="8">
        <v>36</v>
      </c>
      <c r="B41" s="8">
        <v>2768</v>
      </c>
      <c r="C41" s="9" t="s">
        <v>60</v>
      </c>
      <c r="D41" s="10">
        <v>601424</v>
      </c>
      <c r="E41" s="54">
        <v>100000</v>
      </c>
      <c r="F41" s="54">
        <v>12452500</v>
      </c>
      <c r="G41" s="55">
        <f t="shared" si="0"/>
        <v>944893.30925062601</v>
      </c>
      <c r="H41" s="54">
        <v>93150.0859375</v>
      </c>
      <c r="I41" s="55">
        <f t="shared" si="1"/>
        <v>6784.0762166901204</v>
      </c>
      <c r="J41" s="54">
        <v>0</v>
      </c>
      <c r="K41" s="55">
        <f t="shared" si="2"/>
        <v>0</v>
      </c>
      <c r="L41" s="55">
        <f t="shared" si="3"/>
        <v>951677.38546731602</v>
      </c>
      <c r="M41" s="8"/>
      <c r="N41" s="11">
        <f t="shared" si="4"/>
        <v>952000</v>
      </c>
      <c r="O41" s="9" t="s">
        <v>60</v>
      </c>
      <c r="P41" s="10">
        <v>601424</v>
      </c>
      <c r="Q41" s="12" t="s">
        <v>26</v>
      </c>
      <c r="R41" s="19">
        <v>12690650.0893411</v>
      </c>
    </row>
    <row r="42" spans="1:18" ht="15">
      <c r="A42" s="8">
        <v>37</v>
      </c>
      <c r="B42" s="8">
        <v>634</v>
      </c>
      <c r="C42" s="9" t="s">
        <v>61</v>
      </c>
      <c r="D42" s="10">
        <v>601427</v>
      </c>
      <c r="E42" s="54">
        <v>100000</v>
      </c>
      <c r="F42" s="54">
        <v>11904200</v>
      </c>
      <c r="G42" s="55">
        <f t="shared" si="0"/>
        <v>903619.85763046099</v>
      </c>
      <c r="H42" s="54">
        <v>200932.109375</v>
      </c>
      <c r="I42" s="55">
        <f t="shared" si="1"/>
        <v>14633.7894448635</v>
      </c>
      <c r="J42" s="54">
        <v>0</v>
      </c>
      <c r="K42" s="55">
        <f t="shared" si="2"/>
        <v>0</v>
      </c>
      <c r="L42" s="55">
        <f t="shared" si="3"/>
        <v>918253.64707532397</v>
      </c>
      <c r="M42" s="8"/>
      <c r="N42" s="11">
        <f t="shared" si="4"/>
        <v>918000</v>
      </c>
      <c r="O42" s="9" t="s">
        <v>61</v>
      </c>
      <c r="P42" s="10">
        <v>601427</v>
      </c>
      <c r="Q42" s="12" t="s">
        <v>26</v>
      </c>
      <c r="R42" s="19">
        <v>12325132.1031978</v>
      </c>
    </row>
    <row r="43" spans="1:18" ht="15">
      <c r="A43" s="8">
        <v>38</v>
      </c>
      <c r="B43" s="8">
        <v>638</v>
      </c>
      <c r="C43" s="9" t="s">
        <v>62</v>
      </c>
      <c r="D43" s="10">
        <v>601442</v>
      </c>
      <c r="E43" s="54">
        <v>100000</v>
      </c>
      <c r="F43" s="54">
        <v>1544200</v>
      </c>
      <c r="G43" s="55">
        <f t="shared" si="0"/>
        <v>123767.662144583</v>
      </c>
      <c r="H43" s="54">
        <v>322976.90625</v>
      </c>
      <c r="I43" s="55">
        <f t="shared" si="1"/>
        <v>23522.2536423737</v>
      </c>
      <c r="J43" s="54">
        <v>1100000</v>
      </c>
      <c r="K43" s="55">
        <f t="shared" si="2"/>
        <v>367754.15754441201</v>
      </c>
      <c r="L43" s="55">
        <f t="shared" si="3"/>
        <v>515044.07333136798</v>
      </c>
      <c r="M43" s="8"/>
      <c r="N43" s="11">
        <f t="shared" si="4"/>
        <v>515000</v>
      </c>
      <c r="O43" s="9" t="s">
        <v>62</v>
      </c>
      <c r="P43" s="10">
        <v>601442</v>
      </c>
      <c r="Q43" s="12" t="s">
        <v>26</v>
      </c>
      <c r="R43" s="19">
        <v>1967176.8930218499</v>
      </c>
    </row>
    <row r="44" spans="1:18" ht="15">
      <c r="A44" s="8">
        <v>39</v>
      </c>
      <c r="B44" s="8">
        <v>1435</v>
      </c>
      <c r="C44" s="9" t="s">
        <v>63</v>
      </c>
      <c r="D44" s="10">
        <v>601474</v>
      </c>
      <c r="E44" s="54">
        <v>100000</v>
      </c>
      <c r="F44" s="54">
        <v>14036700</v>
      </c>
      <c r="G44" s="55">
        <f t="shared" si="0"/>
        <v>1064144.45288853</v>
      </c>
      <c r="H44" s="54">
        <v>1666990.70833333</v>
      </c>
      <c r="I44" s="55">
        <f t="shared" si="1"/>
        <v>121406.136172923</v>
      </c>
      <c r="J44" s="54">
        <v>0</v>
      </c>
      <c r="K44" s="55">
        <f t="shared" si="2"/>
        <v>0</v>
      </c>
      <c r="L44" s="55">
        <f t="shared" si="3"/>
        <v>1185550.58906146</v>
      </c>
      <c r="M44" s="8"/>
      <c r="N44" s="11">
        <f t="shared" si="4"/>
        <v>1186000</v>
      </c>
      <c r="O44" t="s">
        <v>37</v>
      </c>
      <c r="Q44" s="12" t="s">
        <v>26</v>
      </c>
      <c r="R44" s="19">
        <v>16202857.417408001</v>
      </c>
    </row>
    <row r="45" spans="1:18" ht="15">
      <c r="A45" s="8">
        <v>40</v>
      </c>
      <c r="B45" s="8">
        <v>1061</v>
      </c>
      <c r="C45" s="9" t="s">
        <v>64</v>
      </c>
      <c r="D45" s="10">
        <v>601996</v>
      </c>
      <c r="E45" s="54">
        <v>100000</v>
      </c>
      <c r="F45" s="54">
        <v>10040000</v>
      </c>
      <c r="G45" s="55">
        <f t="shared" si="0"/>
        <v>763291.62762806995</v>
      </c>
      <c r="H45" s="54">
        <v>162534.828125</v>
      </c>
      <c r="I45" s="55">
        <f t="shared" si="1"/>
        <v>11837.3338120854</v>
      </c>
      <c r="J45" s="54">
        <v>0</v>
      </c>
      <c r="K45" s="55">
        <f t="shared" si="2"/>
        <v>0</v>
      </c>
      <c r="L45" s="55">
        <f t="shared" si="3"/>
        <v>775128.96144015505</v>
      </c>
      <c r="M45" s="8"/>
      <c r="N45" s="11">
        <f t="shared" si="4"/>
        <v>775000</v>
      </c>
      <c r="O45" s="9" t="s">
        <v>64</v>
      </c>
      <c r="P45" s="10">
        <v>601996</v>
      </c>
      <c r="Q45" s="12" t="s">
        <v>26</v>
      </c>
      <c r="R45" s="19">
        <v>10317534.822185799</v>
      </c>
    </row>
    <row r="46" spans="1:18" ht="15">
      <c r="A46" s="8">
        <v>41</v>
      </c>
      <c r="B46" s="8">
        <v>968</v>
      </c>
      <c r="C46" s="9" t="s">
        <v>65</v>
      </c>
      <c r="D46" s="10">
        <v>601999</v>
      </c>
      <c r="E46" s="54">
        <v>100000</v>
      </c>
      <c r="F46" s="54">
        <v>8355000</v>
      </c>
      <c r="G46" s="55">
        <f t="shared" si="0"/>
        <v>636452.73289894802</v>
      </c>
      <c r="H46" s="54">
        <v>2400824</v>
      </c>
      <c r="I46" s="55">
        <f t="shared" si="1"/>
        <v>174850.86390351801</v>
      </c>
      <c r="J46" s="54">
        <v>0</v>
      </c>
      <c r="K46" s="55">
        <f t="shared" si="2"/>
        <v>0</v>
      </c>
      <c r="L46" s="55">
        <f t="shared" si="3"/>
        <v>811303.59680246597</v>
      </c>
      <c r="M46" s="8"/>
      <c r="N46" s="11">
        <f t="shared" si="4"/>
        <v>811000</v>
      </c>
      <c r="O46" s="9" t="s">
        <v>65</v>
      </c>
      <c r="P46" s="10">
        <v>601999</v>
      </c>
      <c r="Q46" s="12" t="s">
        <v>26</v>
      </c>
      <c r="R46" s="19">
        <v>11134573.9935147</v>
      </c>
    </row>
    <row r="47" spans="1:18" ht="15">
      <c r="A47" s="8">
        <v>42</v>
      </c>
      <c r="B47" s="8">
        <v>3592</v>
      </c>
      <c r="C47" s="9" t="s">
        <v>66</v>
      </c>
      <c r="D47" s="10">
        <v>602022</v>
      </c>
      <c r="E47" s="54">
        <v>100000</v>
      </c>
      <c r="F47" s="54">
        <v>5520000</v>
      </c>
      <c r="G47" s="55">
        <f t="shared" si="0"/>
        <v>423047.23345855501</v>
      </c>
      <c r="H47" s="54">
        <v>834015.5625</v>
      </c>
      <c r="I47" s="55">
        <f t="shared" si="1"/>
        <v>60740.954610626897</v>
      </c>
      <c r="J47" s="54">
        <v>0</v>
      </c>
      <c r="K47" s="55">
        <f t="shared" si="2"/>
        <v>0</v>
      </c>
      <c r="L47" s="55">
        <f t="shared" si="3"/>
        <v>483788.18806918198</v>
      </c>
      <c r="M47" s="8"/>
      <c r="N47" s="11">
        <f t="shared" si="4"/>
        <v>484000</v>
      </c>
      <c r="O47" s="9" t="s">
        <v>66</v>
      </c>
      <c r="P47" s="10">
        <v>602022</v>
      </c>
      <c r="Q47" s="12" t="s">
        <v>26</v>
      </c>
      <c r="R47" s="19">
        <v>6664015.5855020899</v>
      </c>
    </row>
    <row r="48" spans="1:18" ht="15">
      <c r="A48" s="8">
        <v>43</v>
      </c>
      <c r="B48" s="8">
        <v>766</v>
      </c>
      <c r="C48" s="9" t="s">
        <v>67</v>
      </c>
      <c r="D48" s="10">
        <v>602129</v>
      </c>
      <c r="E48" s="54">
        <v>100000</v>
      </c>
      <c r="F48" s="54">
        <v>2145000</v>
      </c>
      <c r="G48" s="55">
        <f t="shared" si="0"/>
        <v>168993.06745808799</v>
      </c>
      <c r="H48" s="54">
        <v>63803.417317708299</v>
      </c>
      <c r="I48" s="55">
        <f t="shared" si="1"/>
        <v>4646.7723739841003</v>
      </c>
      <c r="J48" s="54">
        <v>0</v>
      </c>
      <c r="K48" s="55">
        <f t="shared" si="2"/>
        <v>0</v>
      </c>
      <c r="L48" s="55">
        <f t="shared" si="3"/>
        <v>173639.83983207299</v>
      </c>
      <c r="M48" s="8"/>
      <c r="N48" s="11">
        <f t="shared" si="4"/>
        <v>174000</v>
      </c>
      <c r="O48" s="9" t="s">
        <v>67</v>
      </c>
      <c r="P48" s="10">
        <v>602129</v>
      </c>
      <c r="Q48" s="12" t="s">
        <v>26</v>
      </c>
      <c r="R48" s="19">
        <v>2355136.7524091899</v>
      </c>
    </row>
    <row r="49" spans="1:18" ht="15">
      <c r="A49" s="8">
        <v>44</v>
      </c>
      <c r="B49" s="8">
        <v>2959</v>
      </c>
      <c r="C49" s="9" t="s">
        <v>68</v>
      </c>
      <c r="D49" s="10">
        <v>610245</v>
      </c>
      <c r="E49" s="54">
        <v>58333.333333333299</v>
      </c>
      <c r="F49" s="54">
        <v>6677708.3333333302</v>
      </c>
      <c r="G49" s="55">
        <f t="shared" si="0"/>
        <v>507057.614153895</v>
      </c>
      <c r="H49" s="54">
        <v>654921.46354166698</v>
      </c>
      <c r="I49" s="55">
        <f t="shared" si="1"/>
        <v>47697.6170219962</v>
      </c>
      <c r="J49" s="54">
        <v>0</v>
      </c>
      <c r="K49" s="55">
        <f t="shared" si="2"/>
        <v>0</v>
      </c>
      <c r="L49" s="55">
        <f t="shared" si="3"/>
        <v>554755.23117589101</v>
      </c>
      <c r="M49" s="8"/>
      <c r="N49" s="11">
        <f t="shared" si="4"/>
        <v>555000</v>
      </c>
      <c r="O49" t="s">
        <v>69</v>
      </c>
      <c r="Q49" s="12">
        <v>0</v>
      </c>
      <c r="R49" s="19">
        <v>0</v>
      </c>
    </row>
    <row r="50" spans="1:18" ht="15">
      <c r="A50" s="8">
        <v>45</v>
      </c>
      <c r="B50" s="8">
        <v>3465</v>
      </c>
      <c r="C50" s="9" t="s">
        <v>70</v>
      </c>
      <c r="D50" s="10">
        <v>610352</v>
      </c>
      <c r="E50" s="54">
        <v>100000</v>
      </c>
      <c r="F50" s="54">
        <v>10762500</v>
      </c>
      <c r="G50" s="55">
        <f t="shared" si="0"/>
        <v>817678.03797928104</v>
      </c>
      <c r="H50" s="54">
        <v>1931904.42708333</v>
      </c>
      <c r="I50" s="55">
        <f t="shared" si="1"/>
        <v>140699.675634096</v>
      </c>
      <c r="J50" s="54">
        <v>0</v>
      </c>
      <c r="K50" s="55">
        <f t="shared" si="2"/>
        <v>0</v>
      </c>
      <c r="L50" s="55">
        <f t="shared" si="3"/>
        <v>958377.71361337602</v>
      </c>
      <c r="M50" s="8"/>
      <c r="N50" s="11">
        <f t="shared" si="4"/>
        <v>958000</v>
      </c>
      <c r="O50" t="s">
        <v>37</v>
      </c>
      <c r="Q50" s="12" t="s">
        <v>26</v>
      </c>
      <c r="R50" s="19">
        <v>12949000.1120684</v>
      </c>
    </row>
    <row r="51" spans="1:18" ht="15">
      <c r="A51" s="8">
        <v>46</v>
      </c>
      <c r="B51" s="8">
        <v>3684</v>
      </c>
      <c r="C51" s="9" t="s">
        <v>71</v>
      </c>
      <c r="D51" s="10">
        <v>610357</v>
      </c>
      <c r="E51" s="54">
        <v>100000</v>
      </c>
      <c r="F51" s="54">
        <v>3375000</v>
      </c>
      <c r="G51" s="55">
        <f t="shared" si="0"/>
        <v>261581.696844925</v>
      </c>
      <c r="H51" s="54">
        <v>176166.66666666701</v>
      </c>
      <c r="I51" s="55">
        <f t="shared" si="1"/>
        <v>12830.1340946566</v>
      </c>
      <c r="J51" s="54">
        <v>0</v>
      </c>
      <c r="K51" s="55">
        <f t="shared" si="2"/>
        <v>0</v>
      </c>
      <c r="L51" s="55">
        <f t="shared" si="3"/>
        <v>274411.83093958203</v>
      </c>
      <c r="M51" s="8"/>
      <c r="N51" s="11">
        <f t="shared" si="4"/>
        <v>274000</v>
      </c>
      <c r="O51" t="s">
        <v>22</v>
      </c>
      <c r="Q51" s="12">
        <v>0</v>
      </c>
      <c r="R51" s="19">
        <v>3732000</v>
      </c>
    </row>
    <row r="52" spans="1:18" ht="15">
      <c r="A52" s="8">
        <v>47</v>
      </c>
      <c r="B52" s="8">
        <v>2865</v>
      </c>
      <c r="C52" s="9" t="s">
        <v>72</v>
      </c>
      <c r="D52" s="10">
        <v>610422</v>
      </c>
      <c r="E52" s="54">
        <v>100000</v>
      </c>
      <c r="F52" s="54">
        <v>9495000</v>
      </c>
      <c r="G52" s="55">
        <f t="shared" si="0"/>
        <v>722266.58452577202</v>
      </c>
      <c r="H52" s="54">
        <v>571666.65582347696</v>
      </c>
      <c r="I52" s="55">
        <f t="shared" si="1"/>
        <v>41634.209186333603</v>
      </c>
      <c r="J52" s="54">
        <v>0</v>
      </c>
      <c r="K52" s="55">
        <f t="shared" si="2"/>
        <v>0</v>
      </c>
      <c r="L52" s="55">
        <f t="shared" si="3"/>
        <v>763900.79371210595</v>
      </c>
      <c r="M52" s="8"/>
      <c r="N52" s="11">
        <f t="shared" si="4"/>
        <v>764000</v>
      </c>
      <c r="O52" s="9" t="s">
        <v>72</v>
      </c>
      <c r="P52" s="10">
        <v>610422</v>
      </c>
      <c r="Q52" s="12" t="s">
        <v>26</v>
      </c>
      <c r="R52" s="19">
        <v>10574999.973976299</v>
      </c>
    </row>
    <row r="53" spans="1:18" ht="15">
      <c r="A53" s="8">
        <v>48</v>
      </c>
      <c r="B53" s="8">
        <v>2506</v>
      </c>
      <c r="C53" s="9" t="s">
        <v>73</v>
      </c>
      <c r="D53" s="10">
        <v>611198</v>
      </c>
      <c r="E53" s="54">
        <v>100000</v>
      </c>
      <c r="F53" s="54">
        <v>14009000</v>
      </c>
      <c r="G53" s="55">
        <f t="shared" si="0"/>
        <v>1062059.3268446201</v>
      </c>
      <c r="H53" s="54">
        <v>1261587.94270833</v>
      </c>
      <c r="I53" s="55">
        <f t="shared" si="1"/>
        <v>91880.8466063378</v>
      </c>
      <c r="J53" s="54">
        <v>0</v>
      </c>
      <c r="K53" s="55">
        <f t="shared" si="2"/>
        <v>0</v>
      </c>
      <c r="L53" s="55">
        <f t="shared" si="3"/>
        <v>1153940.1734509601</v>
      </c>
      <c r="M53" s="8"/>
      <c r="N53" s="11">
        <f t="shared" si="4"/>
        <v>1154000</v>
      </c>
      <c r="O53" t="s">
        <v>22</v>
      </c>
      <c r="Q53" s="12">
        <v>0</v>
      </c>
      <c r="R53" s="19">
        <v>15752671.295153899</v>
      </c>
    </row>
    <row r="54" spans="1:18" ht="15">
      <c r="A54" s="8">
        <v>49</v>
      </c>
      <c r="B54" s="8">
        <v>3540</v>
      </c>
      <c r="C54" s="9" t="s">
        <v>74</v>
      </c>
      <c r="D54" s="10">
        <v>611290</v>
      </c>
      <c r="E54" s="54">
        <v>100000</v>
      </c>
      <c r="F54" s="54">
        <v>12625000</v>
      </c>
      <c r="G54" s="55">
        <f t="shared" si="0"/>
        <v>957878.29995731602</v>
      </c>
      <c r="H54" s="54">
        <v>1412670.5</v>
      </c>
      <c r="I54" s="55">
        <f t="shared" si="1"/>
        <v>102884.117009833</v>
      </c>
      <c r="J54" s="54">
        <v>3416221.0625</v>
      </c>
      <c r="K54" s="55">
        <f t="shared" si="2"/>
        <v>1142117.7262046901</v>
      </c>
      <c r="L54" s="55">
        <f t="shared" si="3"/>
        <v>2202880.1431718399</v>
      </c>
      <c r="M54" s="8"/>
      <c r="N54" s="11">
        <f t="shared" si="4"/>
        <v>2203000</v>
      </c>
      <c r="O54" s="9" t="s">
        <v>74</v>
      </c>
      <c r="P54" s="10">
        <v>611290</v>
      </c>
      <c r="Q54" s="12" t="s">
        <v>26</v>
      </c>
      <c r="R54" s="19">
        <v>14362670.5225375</v>
      </c>
    </row>
    <row r="55" spans="1:18" ht="15">
      <c r="A55" s="8">
        <v>50</v>
      </c>
      <c r="B55" s="8">
        <v>3686</v>
      </c>
      <c r="C55" s="9" t="s">
        <v>75</v>
      </c>
      <c r="D55" s="10">
        <v>612079</v>
      </c>
      <c r="E55" s="54">
        <v>100000</v>
      </c>
      <c r="F55" s="54">
        <v>1200000</v>
      </c>
      <c r="G55" s="55">
        <f t="shared" si="0"/>
        <v>97857.900977957703</v>
      </c>
      <c r="H55" s="54">
        <v>114916.66666666701</v>
      </c>
      <c r="I55" s="55">
        <f t="shared" si="1"/>
        <v>8369.3258829382394</v>
      </c>
      <c r="J55" s="54">
        <v>0</v>
      </c>
      <c r="K55" s="55">
        <f t="shared" si="2"/>
        <v>0</v>
      </c>
      <c r="L55" s="55">
        <f t="shared" si="3"/>
        <v>106227.226860896</v>
      </c>
      <c r="M55" s="8"/>
      <c r="N55" s="11">
        <f t="shared" si="4"/>
        <v>106000</v>
      </c>
      <c r="O55" t="s">
        <v>22</v>
      </c>
      <c r="Q55" s="12">
        <v>0</v>
      </c>
      <c r="R55" s="19">
        <v>1497000</v>
      </c>
    </row>
    <row r="56" spans="1:18" ht="15">
      <c r="A56" s="8">
        <v>51</v>
      </c>
      <c r="B56" s="8">
        <v>866</v>
      </c>
      <c r="C56" s="9" t="s">
        <v>76</v>
      </c>
      <c r="D56" s="10">
        <v>612114</v>
      </c>
      <c r="E56" s="54">
        <v>100000</v>
      </c>
      <c r="F56" s="54">
        <v>13875000</v>
      </c>
      <c r="G56" s="55">
        <f t="shared" si="0"/>
        <v>1051972.4355130401</v>
      </c>
      <c r="H56" s="54">
        <v>595074.06575520802</v>
      </c>
      <c r="I56" s="55">
        <f t="shared" si="1"/>
        <v>43338.9596587993</v>
      </c>
      <c r="J56" s="54">
        <v>0</v>
      </c>
      <c r="K56" s="55">
        <f t="shared" si="2"/>
        <v>0</v>
      </c>
      <c r="L56" s="55">
        <f t="shared" si="3"/>
        <v>1095311.39517184</v>
      </c>
      <c r="M56" s="8"/>
      <c r="N56" s="11">
        <f t="shared" si="4"/>
        <v>1095000</v>
      </c>
      <c r="O56" t="s">
        <v>22</v>
      </c>
      <c r="Q56" s="12">
        <v>0</v>
      </c>
      <c r="R56" s="19">
        <v>14930074.0703256</v>
      </c>
    </row>
    <row r="57" spans="1:18" ht="15">
      <c r="A57" s="8">
        <v>52</v>
      </c>
      <c r="B57" s="8">
        <v>983</v>
      </c>
      <c r="C57" s="9" t="s">
        <v>77</v>
      </c>
      <c r="D57" s="10">
        <v>612369</v>
      </c>
      <c r="E57" s="54">
        <v>100000</v>
      </c>
      <c r="F57" s="54">
        <v>5935000</v>
      </c>
      <c r="G57" s="55">
        <f t="shared" si="0"/>
        <v>454286.48646305699</v>
      </c>
      <c r="H57" s="54">
        <v>2854916.6666666698</v>
      </c>
      <c r="I57" s="55">
        <f t="shared" si="1"/>
        <v>207922.21568062401</v>
      </c>
      <c r="J57" s="54">
        <v>0</v>
      </c>
      <c r="K57" s="55">
        <f t="shared" si="2"/>
        <v>0</v>
      </c>
      <c r="L57" s="55">
        <f t="shared" si="3"/>
        <v>662208.70214368205</v>
      </c>
      <c r="M57" s="8"/>
      <c r="N57" s="11">
        <f t="shared" si="4"/>
        <v>662000</v>
      </c>
      <c r="O57" t="s">
        <v>22</v>
      </c>
      <c r="Q57" s="12">
        <v>0</v>
      </c>
      <c r="R57" s="19">
        <v>9117000</v>
      </c>
    </row>
    <row r="58" spans="1:18" ht="15">
      <c r="A58" s="8">
        <v>53</v>
      </c>
      <c r="B58" s="8">
        <v>2997</v>
      </c>
      <c r="C58" s="9" t="s">
        <v>78</v>
      </c>
      <c r="D58" s="10">
        <v>612607</v>
      </c>
      <c r="E58" s="54">
        <v>91666.666666666701</v>
      </c>
      <c r="F58" s="54">
        <v>8572500</v>
      </c>
      <c r="G58" s="55">
        <f t="shared" si="0"/>
        <v>652197.81824860605</v>
      </c>
      <c r="H58" s="54">
        <v>2767646.8854166698</v>
      </c>
      <c r="I58" s="55">
        <f t="shared" si="1"/>
        <v>201566.39924250401</v>
      </c>
      <c r="J58" s="54">
        <v>0</v>
      </c>
      <c r="K58" s="55">
        <f t="shared" si="2"/>
        <v>0</v>
      </c>
      <c r="L58" s="55">
        <f t="shared" si="3"/>
        <v>853764.21749110997</v>
      </c>
      <c r="M58" s="8"/>
      <c r="N58" s="11">
        <f t="shared" si="4"/>
        <v>854000</v>
      </c>
      <c r="O58" t="s">
        <v>69</v>
      </c>
      <c r="Q58" s="12">
        <v>0</v>
      </c>
      <c r="R58" s="19">
        <v>0</v>
      </c>
    </row>
    <row r="59" spans="1:18" ht="15">
      <c r="A59" s="8">
        <v>54</v>
      </c>
      <c r="B59" s="8">
        <v>3473</v>
      </c>
      <c r="C59" s="9" t="s">
        <v>79</v>
      </c>
      <c r="D59" s="10">
        <v>620046</v>
      </c>
      <c r="E59" s="54">
        <v>100000</v>
      </c>
      <c r="F59" s="54">
        <v>10977500</v>
      </c>
      <c r="G59" s="55">
        <f t="shared" si="0"/>
        <v>833862.22929486597</v>
      </c>
      <c r="H59" s="54">
        <v>1903487.48958333</v>
      </c>
      <c r="I59" s="55">
        <f t="shared" si="1"/>
        <v>138630.08366426901</v>
      </c>
      <c r="J59" s="54">
        <v>334307.71875</v>
      </c>
      <c r="K59" s="55">
        <f t="shared" si="2"/>
        <v>111766.412245</v>
      </c>
      <c r="L59" s="55">
        <f t="shared" si="3"/>
        <v>1084258.7252041399</v>
      </c>
      <c r="M59" s="8"/>
      <c r="N59" s="11">
        <f t="shared" si="4"/>
        <v>1084000</v>
      </c>
      <c r="O59" s="9" t="s">
        <v>79</v>
      </c>
      <c r="P59" s="10">
        <v>620046</v>
      </c>
      <c r="Q59" s="12" t="s">
        <v>26</v>
      </c>
      <c r="R59" s="19">
        <v>13642237.4443516</v>
      </c>
    </row>
    <row r="60" spans="1:18" ht="15">
      <c r="A60" s="8">
        <v>55</v>
      </c>
      <c r="B60" s="8">
        <v>479</v>
      </c>
      <c r="C60" s="9" t="s">
        <v>80</v>
      </c>
      <c r="D60" s="10">
        <v>620083</v>
      </c>
      <c r="E60" s="54">
        <v>75000</v>
      </c>
      <c r="F60" s="54">
        <v>10734300</v>
      </c>
      <c r="G60" s="55">
        <f t="shared" si="0"/>
        <v>813673.39157002897</v>
      </c>
      <c r="H60" s="54">
        <v>223813.6640625</v>
      </c>
      <c r="I60" s="55">
        <f t="shared" si="1"/>
        <v>16300.242131343201</v>
      </c>
      <c r="J60" s="54">
        <v>0</v>
      </c>
      <c r="K60" s="55">
        <f t="shared" si="2"/>
        <v>0</v>
      </c>
      <c r="L60" s="55">
        <f t="shared" si="3"/>
        <v>829973.63370137196</v>
      </c>
      <c r="M60" s="8"/>
      <c r="N60" s="11">
        <f t="shared" si="4"/>
        <v>830000</v>
      </c>
      <c r="O60" t="s">
        <v>69</v>
      </c>
      <c r="Q60" s="12">
        <v>0</v>
      </c>
      <c r="R60" s="19">
        <v>0</v>
      </c>
    </row>
    <row r="61" spans="1:18" ht="15">
      <c r="A61" s="8">
        <v>56</v>
      </c>
      <c r="B61" s="8">
        <v>3629</v>
      </c>
      <c r="C61" s="9" t="s">
        <v>81</v>
      </c>
      <c r="D61" s="10">
        <v>620088</v>
      </c>
      <c r="E61" s="54">
        <v>100000</v>
      </c>
      <c r="F61" s="54">
        <v>1545000</v>
      </c>
      <c r="G61" s="55">
        <f t="shared" si="0"/>
        <v>123827.88239133899</v>
      </c>
      <c r="H61" s="54">
        <v>2077021.69791667</v>
      </c>
      <c r="I61" s="55">
        <f t="shared" si="1"/>
        <v>151268.497077287</v>
      </c>
      <c r="J61" s="54">
        <v>0</v>
      </c>
      <c r="K61" s="55">
        <f t="shared" si="2"/>
        <v>0</v>
      </c>
      <c r="L61" s="55">
        <f t="shared" si="3"/>
        <v>275096.37946862599</v>
      </c>
      <c r="M61" s="8"/>
      <c r="N61" s="11">
        <f t="shared" si="4"/>
        <v>275000</v>
      </c>
      <c r="O61" t="s">
        <v>22</v>
      </c>
      <c r="Q61" s="12">
        <v>0</v>
      </c>
      <c r="R61" s="19">
        <v>3818271.6671948102</v>
      </c>
    </row>
    <row r="62" spans="1:18" ht="15">
      <c r="A62" s="8">
        <v>57</v>
      </c>
      <c r="B62" s="8">
        <v>507</v>
      </c>
      <c r="C62" s="9" t="s">
        <v>82</v>
      </c>
      <c r="D62" s="10">
        <v>620096</v>
      </c>
      <c r="E62" s="54">
        <v>58333.333333333299</v>
      </c>
      <c r="F62" s="54">
        <v>7350983.3333333302</v>
      </c>
      <c r="G62" s="55">
        <f t="shared" si="0"/>
        <v>557738.59744692198</v>
      </c>
      <c r="H62" s="54">
        <v>300355.58072916698</v>
      </c>
      <c r="I62" s="55">
        <f t="shared" si="1"/>
        <v>21874.7533216669</v>
      </c>
      <c r="J62" s="54">
        <v>0</v>
      </c>
      <c r="K62" s="55">
        <f t="shared" si="2"/>
        <v>0</v>
      </c>
      <c r="L62" s="55">
        <f t="shared" si="3"/>
        <v>579613.35076858802</v>
      </c>
      <c r="M62" s="8"/>
      <c r="N62" s="11">
        <f t="shared" si="4"/>
        <v>580000</v>
      </c>
      <c r="O62" t="s">
        <v>69</v>
      </c>
      <c r="Q62" s="12">
        <v>0</v>
      </c>
      <c r="R62" s="19">
        <v>0</v>
      </c>
    </row>
    <row r="63" spans="1:18" ht="15">
      <c r="A63" s="8">
        <v>58</v>
      </c>
      <c r="B63" s="8">
        <v>1639</v>
      </c>
      <c r="C63" s="9" t="s">
        <v>83</v>
      </c>
      <c r="D63" s="10">
        <v>620108</v>
      </c>
      <c r="E63" s="54">
        <v>100000</v>
      </c>
      <c r="F63" s="54">
        <v>11246333.3333333</v>
      </c>
      <c r="G63" s="55">
        <f t="shared" si="0"/>
        <v>854098.74138171796</v>
      </c>
      <c r="H63" s="54">
        <v>2086968.625</v>
      </c>
      <c r="I63" s="55">
        <f t="shared" si="1"/>
        <v>151992.92702038499</v>
      </c>
      <c r="J63" s="54">
        <v>0</v>
      </c>
      <c r="K63" s="55">
        <f t="shared" si="2"/>
        <v>0</v>
      </c>
      <c r="L63" s="55">
        <f t="shared" si="3"/>
        <v>1006091.6684021</v>
      </c>
      <c r="M63" s="8"/>
      <c r="N63" s="11">
        <f t="shared" si="4"/>
        <v>1006000</v>
      </c>
      <c r="O63" s="9" t="s">
        <v>83</v>
      </c>
      <c r="P63" s="10">
        <v>620108</v>
      </c>
      <c r="Q63" s="12" t="s">
        <v>26</v>
      </c>
      <c r="R63" s="19">
        <v>13662468.624303499</v>
      </c>
    </row>
    <row r="64" spans="1:18" ht="15">
      <c r="A64" s="8">
        <v>59</v>
      </c>
      <c r="B64" s="8">
        <v>3624</v>
      </c>
      <c r="C64" s="9" t="s">
        <v>84</v>
      </c>
      <c r="D64" s="10">
        <v>620121</v>
      </c>
      <c r="E64" s="54">
        <v>100000</v>
      </c>
      <c r="F64" s="54">
        <v>18280000</v>
      </c>
      <c r="G64" s="55">
        <f t="shared" si="0"/>
        <v>1383560.16921143</v>
      </c>
      <c r="H64" s="54">
        <v>18924211.333333299</v>
      </c>
      <c r="I64" s="55">
        <f t="shared" si="1"/>
        <v>1378241.2623024799</v>
      </c>
      <c r="J64" s="54">
        <v>0</v>
      </c>
      <c r="K64" s="55">
        <f t="shared" si="2"/>
        <v>0</v>
      </c>
      <c r="L64" s="55">
        <f t="shared" si="3"/>
        <v>2761801.4315139102</v>
      </c>
      <c r="M64" s="8"/>
      <c r="N64" s="11">
        <f t="shared" si="4"/>
        <v>2762000</v>
      </c>
      <c r="O64" t="s">
        <v>22</v>
      </c>
      <c r="Q64" s="12">
        <v>0</v>
      </c>
      <c r="R64" s="19">
        <v>38563377.248598903</v>
      </c>
    </row>
    <row r="65" spans="1:18" ht="15">
      <c r="A65" s="8">
        <v>60</v>
      </c>
      <c r="B65" s="8">
        <v>1640</v>
      </c>
      <c r="C65" s="9" t="s">
        <v>85</v>
      </c>
      <c r="D65" s="10">
        <v>620267</v>
      </c>
      <c r="E65" s="54">
        <v>91666.666666666701</v>
      </c>
      <c r="F65" s="54">
        <v>9481125</v>
      </c>
      <c r="G65" s="55">
        <f t="shared" si="0"/>
        <v>720594.84538406495</v>
      </c>
      <c r="H65" s="54">
        <v>870416.47916666698</v>
      </c>
      <c r="I65" s="55">
        <f t="shared" si="1"/>
        <v>63392.015965414503</v>
      </c>
      <c r="J65" s="54">
        <v>200000</v>
      </c>
      <c r="K65" s="55">
        <f t="shared" si="2"/>
        <v>66864.392280802102</v>
      </c>
      <c r="L65" s="55">
        <f t="shared" si="3"/>
        <v>850851.25363028201</v>
      </c>
      <c r="M65" s="8"/>
      <c r="N65" s="11">
        <f t="shared" si="4"/>
        <v>851000</v>
      </c>
      <c r="O65" t="s">
        <v>69</v>
      </c>
      <c r="Q65" s="12">
        <v>0</v>
      </c>
      <c r="R65" s="19">
        <v>0</v>
      </c>
    </row>
    <row r="66" spans="1:18" ht="15">
      <c r="A66" s="8">
        <v>61</v>
      </c>
      <c r="B66" s="8">
        <v>3663</v>
      </c>
      <c r="C66" s="9" t="s">
        <v>86</v>
      </c>
      <c r="D66" s="10">
        <v>620913</v>
      </c>
      <c r="E66" s="54">
        <v>100000</v>
      </c>
      <c r="F66" s="54">
        <v>3483333.3333333302</v>
      </c>
      <c r="G66" s="55">
        <f t="shared" si="0"/>
        <v>269736.52192642202</v>
      </c>
      <c r="H66" s="54">
        <v>7802410.5416666698</v>
      </c>
      <c r="I66" s="55">
        <f t="shared" si="1"/>
        <v>568245.82882390998</v>
      </c>
      <c r="J66" s="54">
        <v>1788359.5</v>
      </c>
      <c r="K66" s="55">
        <f t="shared" si="2"/>
        <v>597887.85573549604</v>
      </c>
      <c r="L66" s="55">
        <f t="shared" si="3"/>
        <v>1435870.20648583</v>
      </c>
      <c r="M66" s="8"/>
      <c r="N66" s="11">
        <f t="shared" si="4"/>
        <v>1436000</v>
      </c>
      <c r="O66" s="9" t="s">
        <v>86</v>
      </c>
      <c r="P66" s="10">
        <v>620913</v>
      </c>
      <c r="Q66" s="12" t="s">
        <v>26</v>
      </c>
      <c r="R66" s="19">
        <v>12442974.279464601</v>
      </c>
    </row>
    <row r="67" spans="1:18" ht="15">
      <c r="A67" s="8">
        <v>62</v>
      </c>
      <c r="B67" s="8">
        <v>2656</v>
      </c>
      <c r="C67" s="9" t="s">
        <v>87</v>
      </c>
      <c r="D67" s="10">
        <v>620914</v>
      </c>
      <c r="E67" s="54">
        <v>100000</v>
      </c>
      <c r="F67" s="54">
        <v>9873333.3333333302</v>
      </c>
      <c r="G67" s="55">
        <f t="shared" si="0"/>
        <v>750745.74288730603</v>
      </c>
      <c r="H67" s="54">
        <v>595537.375</v>
      </c>
      <c r="I67" s="55">
        <f t="shared" si="1"/>
        <v>43372.702249554102</v>
      </c>
      <c r="J67" s="54">
        <v>0</v>
      </c>
      <c r="K67" s="55">
        <f t="shared" si="2"/>
        <v>0</v>
      </c>
      <c r="L67" s="55">
        <f t="shared" si="3"/>
        <v>794118.44513686001</v>
      </c>
      <c r="M67" s="8"/>
      <c r="N67" s="11">
        <f t="shared" si="4"/>
        <v>794000</v>
      </c>
      <c r="O67" s="9" t="s">
        <v>87</v>
      </c>
      <c r="P67" s="10">
        <v>620914</v>
      </c>
      <c r="Q67" s="12" t="s">
        <v>26</v>
      </c>
      <c r="R67" s="19">
        <v>11055537.3677583</v>
      </c>
    </row>
    <row r="68" spans="1:18" ht="15">
      <c r="A68" s="8">
        <v>63</v>
      </c>
      <c r="B68" s="8">
        <v>645</v>
      </c>
      <c r="C68" s="9" t="s">
        <v>88</v>
      </c>
      <c r="D68" s="10">
        <v>620922</v>
      </c>
      <c r="E68" s="54">
        <v>100000</v>
      </c>
      <c r="F68" s="54">
        <v>3644200</v>
      </c>
      <c r="G68" s="55">
        <f t="shared" si="0"/>
        <v>281845.80987820699</v>
      </c>
      <c r="H68" s="54">
        <v>1871250</v>
      </c>
      <c r="I68" s="55">
        <f t="shared" si="1"/>
        <v>136282.24271311</v>
      </c>
      <c r="J68" s="54">
        <v>0</v>
      </c>
      <c r="K68" s="55">
        <f t="shared" si="2"/>
        <v>0</v>
      </c>
      <c r="L68" s="55">
        <f t="shared" si="3"/>
        <v>418128.05259131698</v>
      </c>
      <c r="M68" s="8"/>
      <c r="N68" s="11">
        <f t="shared" si="4"/>
        <v>418000</v>
      </c>
      <c r="O68" t="s">
        <v>22</v>
      </c>
      <c r="Q68" s="12">
        <v>0</v>
      </c>
      <c r="R68" s="19">
        <v>5759200</v>
      </c>
    </row>
    <row r="69" spans="1:18" ht="15">
      <c r="A69" s="8">
        <v>64</v>
      </c>
      <c r="B69" s="8">
        <v>646</v>
      </c>
      <c r="C69" s="9" t="s">
        <v>89</v>
      </c>
      <c r="D69" s="10">
        <v>620923</v>
      </c>
      <c r="E69" s="54">
        <v>100000</v>
      </c>
      <c r="F69" s="54">
        <v>12080450</v>
      </c>
      <c r="G69" s="55">
        <f t="shared" si="0"/>
        <v>916887.13074381906</v>
      </c>
      <c r="H69" s="54">
        <v>191434.828125</v>
      </c>
      <c r="I69" s="55">
        <f t="shared" si="1"/>
        <v>13942.106992798201</v>
      </c>
      <c r="J69" s="54">
        <v>0</v>
      </c>
      <c r="K69" s="55">
        <f t="shared" si="2"/>
        <v>0</v>
      </c>
      <c r="L69" s="55">
        <f t="shared" si="3"/>
        <v>930829.23773661698</v>
      </c>
      <c r="M69" s="8"/>
      <c r="N69" s="11">
        <f t="shared" si="4"/>
        <v>931000</v>
      </c>
      <c r="O69" s="9" t="s">
        <v>89</v>
      </c>
      <c r="P69" s="10">
        <v>620923</v>
      </c>
      <c r="Q69" s="12" t="s">
        <v>26</v>
      </c>
      <c r="R69" s="19">
        <v>12390634.8352952</v>
      </c>
    </row>
    <row r="70" spans="1:18" ht="15">
      <c r="A70" s="8">
        <v>65</v>
      </c>
      <c r="B70" s="8">
        <v>2868</v>
      </c>
      <c r="C70" s="9" t="s">
        <v>90</v>
      </c>
      <c r="D70" s="10">
        <v>621070</v>
      </c>
      <c r="E70" s="54">
        <v>100000</v>
      </c>
      <c r="F70" s="54">
        <v>10028333.3333333</v>
      </c>
      <c r="G70" s="55">
        <f t="shared" ref="G70:G133" si="5">(E70+F70)/($E$293+$F$293)*$C$4*$G$4</f>
        <v>762413.41569621605</v>
      </c>
      <c r="H70" s="54">
        <v>152061.03125</v>
      </c>
      <c r="I70" s="55">
        <f t="shared" ref="I70:I133" si="6">H70/$H$293*$C$4*$I$4</f>
        <v>11074.5321939977</v>
      </c>
      <c r="J70" s="54">
        <v>200000</v>
      </c>
      <c r="K70" s="55">
        <f t="shared" ref="K70:K133" si="7">J70/$J$293*$C$4*$K$4</f>
        <v>66864.392280802102</v>
      </c>
      <c r="L70" s="55">
        <f t="shared" ref="L70:L133" si="8">G70+I70+K70</f>
        <v>840352.34017101605</v>
      </c>
      <c r="M70" s="8"/>
      <c r="N70" s="11">
        <f t="shared" ref="N70:N133" si="9">ROUND((L70-M70)/1000,0)*1000</f>
        <v>840000</v>
      </c>
      <c r="O70" s="9" t="s">
        <v>90</v>
      </c>
      <c r="P70" s="10">
        <v>621070</v>
      </c>
      <c r="Q70" s="12" t="s">
        <v>26</v>
      </c>
      <c r="R70" s="19">
        <v>10397061.0317802</v>
      </c>
    </row>
    <row r="71" spans="1:18" ht="15">
      <c r="A71" s="8">
        <v>66</v>
      </c>
      <c r="B71" s="8">
        <v>2969</v>
      </c>
      <c r="C71" s="9" t="s">
        <v>91</v>
      </c>
      <c r="D71" s="10">
        <v>621158</v>
      </c>
      <c r="E71" s="54">
        <v>100000</v>
      </c>
      <c r="F71" s="54">
        <v>9715000</v>
      </c>
      <c r="G71" s="55">
        <f t="shared" si="5"/>
        <v>738827.15238357999</v>
      </c>
      <c r="H71" s="54">
        <v>4609.2177734375</v>
      </c>
      <c r="I71" s="55">
        <f t="shared" si="6"/>
        <v>335.68712642201098</v>
      </c>
      <c r="J71" s="54">
        <v>250000</v>
      </c>
      <c r="K71" s="55">
        <f t="shared" si="7"/>
        <v>83580.490351002605</v>
      </c>
      <c r="L71" s="55">
        <f t="shared" si="8"/>
        <v>822743.32986100495</v>
      </c>
      <c r="M71" s="8"/>
      <c r="N71" s="11">
        <f t="shared" si="9"/>
        <v>823000</v>
      </c>
      <c r="O71" s="9" t="s">
        <v>91</v>
      </c>
      <c r="P71" s="10">
        <v>621158</v>
      </c>
      <c r="Q71" s="12" t="s">
        <v>26</v>
      </c>
      <c r="R71" s="19">
        <v>9969609.2177130301</v>
      </c>
    </row>
    <row r="72" spans="1:18" ht="15">
      <c r="A72" s="8">
        <v>67</v>
      </c>
      <c r="B72" s="8">
        <v>3654</v>
      </c>
      <c r="C72" s="9" t="s">
        <v>92</v>
      </c>
      <c r="D72" s="10">
        <v>621466</v>
      </c>
      <c r="E72" s="54">
        <v>100000</v>
      </c>
      <c r="F72" s="54">
        <v>8250000</v>
      </c>
      <c r="G72" s="55">
        <f t="shared" si="5"/>
        <v>628548.82551226695</v>
      </c>
      <c r="H72" s="54">
        <v>287479.59375</v>
      </c>
      <c r="I72" s="55">
        <f t="shared" si="6"/>
        <v>20937.001346962501</v>
      </c>
      <c r="J72" s="54">
        <v>0</v>
      </c>
      <c r="K72" s="55">
        <f t="shared" si="7"/>
        <v>0</v>
      </c>
      <c r="L72" s="55">
        <f t="shared" si="8"/>
        <v>649485.82685922901</v>
      </c>
      <c r="M72" s="8"/>
      <c r="N72" s="11">
        <f t="shared" si="9"/>
        <v>649000</v>
      </c>
      <c r="O72" s="9" t="s">
        <v>92</v>
      </c>
      <c r="P72" s="10">
        <v>621466</v>
      </c>
      <c r="Q72" s="12" t="s">
        <v>26</v>
      </c>
      <c r="R72" s="19">
        <v>9547479.5862381607</v>
      </c>
    </row>
    <row r="73" spans="1:18" ht="15">
      <c r="A73" s="8">
        <v>68</v>
      </c>
      <c r="B73" s="8">
        <v>1154</v>
      </c>
      <c r="C73" s="9" t="s">
        <v>93</v>
      </c>
      <c r="D73" s="10">
        <v>621601</v>
      </c>
      <c r="E73" s="54">
        <v>100000</v>
      </c>
      <c r="F73" s="54">
        <v>11110833.3333333</v>
      </c>
      <c r="G73" s="55">
        <f t="shared" si="5"/>
        <v>843898.93708747695</v>
      </c>
      <c r="H73" s="54">
        <v>74402.7890625</v>
      </c>
      <c r="I73" s="55">
        <f t="shared" si="6"/>
        <v>5418.7195497918101</v>
      </c>
      <c r="J73" s="54">
        <v>0</v>
      </c>
      <c r="K73" s="55">
        <f t="shared" si="7"/>
        <v>0</v>
      </c>
      <c r="L73" s="55">
        <f t="shared" si="8"/>
        <v>849317.65663726896</v>
      </c>
      <c r="M73" s="8"/>
      <c r="N73" s="11">
        <f t="shared" si="9"/>
        <v>849000</v>
      </c>
      <c r="O73" t="s">
        <v>69</v>
      </c>
      <c r="Q73" s="12">
        <v>0</v>
      </c>
      <c r="R73" s="19">
        <v>0</v>
      </c>
    </row>
    <row r="74" spans="1:18" ht="15">
      <c r="A74" s="8">
        <v>69</v>
      </c>
      <c r="B74" s="8">
        <v>3460</v>
      </c>
      <c r="C74" s="9" t="s">
        <v>94</v>
      </c>
      <c r="D74" s="10">
        <v>621606</v>
      </c>
      <c r="E74" s="54">
        <v>100000</v>
      </c>
      <c r="F74" s="54">
        <v>11283750</v>
      </c>
      <c r="G74" s="55">
        <f t="shared" si="5"/>
        <v>856915.29250602005</v>
      </c>
      <c r="H74" s="54">
        <v>802627.6875</v>
      </c>
      <c r="I74" s="55">
        <f t="shared" si="6"/>
        <v>58454.9906833063</v>
      </c>
      <c r="J74" s="54">
        <v>2504143.921875</v>
      </c>
      <c r="K74" s="55">
        <f t="shared" si="7"/>
        <v>837190.30759918096</v>
      </c>
      <c r="L74" s="55">
        <f t="shared" si="8"/>
        <v>1752560.5907885099</v>
      </c>
      <c r="M74" s="8"/>
      <c r="N74" s="11">
        <f t="shared" si="9"/>
        <v>1753000</v>
      </c>
      <c r="O74" s="9" t="s">
        <v>94</v>
      </c>
      <c r="P74" s="10">
        <v>621606</v>
      </c>
      <c r="Q74" s="12" t="s">
        <v>26</v>
      </c>
      <c r="R74" s="19">
        <v>12467627.672818501</v>
      </c>
    </row>
    <row r="75" spans="1:18" ht="15">
      <c r="A75" s="8">
        <v>70</v>
      </c>
      <c r="B75" s="8">
        <v>3596</v>
      </c>
      <c r="C75" s="9" t="s">
        <v>95</v>
      </c>
      <c r="D75" s="10">
        <v>621704</v>
      </c>
      <c r="E75" s="54">
        <v>100000</v>
      </c>
      <c r="F75" s="54">
        <v>4840000</v>
      </c>
      <c r="G75" s="55">
        <f t="shared" si="5"/>
        <v>371860.02371623903</v>
      </c>
      <c r="H75" s="54">
        <v>6711333.8333333302</v>
      </c>
      <c r="I75" s="55">
        <f t="shared" si="6"/>
        <v>488783.23388271901</v>
      </c>
      <c r="J75" s="54">
        <v>0</v>
      </c>
      <c r="K75" s="55">
        <f t="shared" si="7"/>
        <v>0</v>
      </c>
      <c r="L75" s="55">
        <f t="shared" si="8"/>
        <v>860643.25759895798</v>
      </c>
      <c r="M75" s="8"/>
      <c r="N75" s="11">
        <f t="shared" si="9"/>
        <v>861000</v>
      </c>
      <c r="O75" t="s">
        <v>37</v>
      </c>
      <c r="Q75" s="12" t="s">
        <v>26</v>
      </c>
      <c r="R75" s="19">
        <v>11945500.502399901</v>
      </c>
    </row>
    <row r="76" spans="1:18" ht="15">
      <c r="A76" s="8">
        <v>71</v>
      </c>
      <c r="B76" s="8">
        <v>3478</v>
      </c>
      <c r="C76" s="9" t="s">
        <v>96</v>
      </c>
      <c r="D76" s="10">
        <v>621758</v>
      </c>
      <c r="E76" s="54">
        <v>100000</v>
      </c>
      <c r="F76" s="54">
        <v>7495000</v>
      </c>
      <c r="G76" s="55">
        <f t="shared" si="5"/>
        <v>571715.96763660596</v>
      </c>
      <c r="H76" s="54">
        <v>1101929.5</v>
      </c>
      <c r="I76" s="55">
        <f t="shared" si="6"/>
        <v>80252.998568729701</v>
      </c>
      <c r="J76" s="54">
        <v>0</v>
      </c>
      <c r="K76" s="55">
        <f t="shared" si="7"/>
        <v>0</v>
      </c>
      <c r="L76" s="55">
        <f t="shared" si="8"/>
        <v>651968.96620533604</v>
      </c>
      <c r="M76" s="8"/>
      <c r="N76" s="11">
        <f t="shared" si="9"/>
        <v>652000</v>
      </c>
      <c r="O76" t="s">
        <v>37</v>
      </c>
      <c r="Q76" s="12" t="s">
        <v>26</v>
      </c>
      <c r="R76" s="19">
        <v>8930679.4963886496</v>
      </c>
    </row>
    <row r="77" spans="1:18" ht="15">
      <c r="A77" s="8">
        <v>72</v>
      </c>
      <c r="B77" s="8">
        <v>1759</v>
      </c>
      <c r="C77" s="9" t="s">
        <v>97</v>
      </c>
      <c r="D77" s="10">
        <v>622039</v>
      </c>
      <c r="E77" s="54">
        <v>100000</v>
      </c>
      <c r="F77" s="54">
        <v>6937500</v>
      </c>
      <c r="G77" s="55">
        <f t="shared" si="5"/>
        <v>529749.98317875201</v>
      </c>
      <c r="H77" s="54">
        <v>334257.09375</v>
      </c>
      <c r="I77" s="55">
        <f t="shared" si="6"/>
        <v>24343.784304083401</v>
      </c>
      <c r="J77" s="54">
        <v>734335.6484375</v>
      </c>
      <c r="K77" s="55">
        <f t="shared" si="7"/>
        <v>245504.53431451099</v>
      </c>
      <c r="L77" s="55">
        <f t="shared" si="8"/>
        <v>799598.30179734598</v>
      </c>
      <c r="M77" s="8"/>
      <c r="N77" s="11">
        <f t="shared" si="9"/>
        <v>800000</v>
      </c>
      <c r="O77" s="9" t="s">
        <v>97</v>
      </c>
      <c r="P77" s="10">
        <v>622039</v>
      </c>
      <c r="Q77" s="12" t="s">
        <v>26</v>
      </c>
      <c r="R77" s="19">
        <v>8284257.1020160299</v>
      </c>
    </row>
    <row r="78" spans="1:18" ht="15">
      <c r="A78" s="8">
        <v>73</v>
      </c>
      <c r="B78" s="8">
        <v>2009</v>
      </c>
      <c r="C78" s="9" t="s">
        <v>98</v>
      </c>
      <c r="D78" s="10">
        <v>622051</v>
      </c>
      <c r="E78" s="54">
        <v>100000</v>
      </c>
      <c r="F78" s="54">
        <v>14131250</v>
      </c>
      <c r="G78" s="55">
        <f t="shared" si="5"/>
        <v>1071261.7333019699</v>
      </c>
      <c r="H78" s="54">
        <v>64198.16796875</v>
      </c>
      <c r="I78" s="55">
        <f t="shared" si="6"/>
        <v>4675.5218751391703</v>
      </c>
      <c r="J78" s="54">
        <v>0</v>
      </c>
      <c r="K78" s="55">
        <f t="shared" si="7"/>
        <v>0</v>
      </c>
      <c r="L78" s="55">
        <f t="shared" si="8"/>
        <v>1075937.25517711</v>
      </c>
      <c r="M78" s="8"/>
      <c r="N78" s="11">
        <f t="shared" si="9"/>
        <v>1076000</v>
      </c>
      <c r="O78" s="9" t="s">
        <v>98</v>
      </c>
      <c r="P78" s="10">
        <v>622051</v>
      </c>
      <c r="Q78" s="12" t="s">
        <v>26</v>
      </c>
      <c r="R78" s="19">
        <v>14526698.168411599</v>
      </c>
    </row>
    <row r="79" spans="1:18" ht="15">
      <c r="A79" s="8">
        <v>74</v>
      </c>
      <c r="B79" s="8">
        <v>872</v>
      </c>
      <c r="C79" s="9" t="s">
        <v>99</v>
      </c>
      <c r="D79" s="10">
        <v>622085</v>
      </c>
      <c r="E79" s="54">
        <v>100000</v>
      </c>
      <c r="F79" s="54">
        <v>12715000</v>
      </c>
      <c r="G79" s="55">
        <f t="shared" si="5"/>
        <v>964653.07771732903</v>
      </c>
      <c r="H79" s="54">
        <v>530932.83333333302</v>
      </c>
      <c r="I79" s="55">
        <f t="shared" si="6"/>
        <v>38667.584372313802</v>
      </c>
      <c r="J79" s="54">
        <v>300000</v>
      </c>
      <c r="K79" s="55">
        <f t="shared" si="7"/>
        <v>100296.58842120301</v>
      </c>
      <c r="L79" s="55">
        <f t="shared" si="8"/>
        <v>1103617.25051085</v>
      </c>
      <c r="M79" s="8"/>
      <c r="N79" s="11">
        <f t="shared" si="9"/>
        <v>1104000</v>
      </c>
      <c r="O79" s="9" t="s">
        <v>99</v>
      </c>
      <c r="P79" s="10">
        <v>622085</v>
      </c>
      <c r="Q79" s="12" t="s">
        <v>26</v>
      </c>
      <c r="R79" s="19">
        <v>13620932.837686</v>
      </c>
    </row>
    <row r="80" spans="1:18" ht="15">
      <c r="A80" s="8">
        <v>75</v>
      </c>
      <c r="B80" s="8">
        <v>3571</v>
      </c>
      <c r="C80" s="9" t="s">
        <v>100</v>
      </c>
      <c r="D80" s="10">
        <v>622091</v>
      </c>
      <c r="E80" s="54">
        <v>100000</v>
      </c>
      <c r="F80" s="54">
        <v>6907500</v>
      </c>
      <c r="G80" s="55">
        <f t="shared" si="5"/>
        <v>527491.72392541403</v>
      </c>
      <c r="H80" s="54">
        <v>873942.81770833302</v>
      </c>
      <c r="I80" s="55">
        <f t="shared" si="6"/>
        <v>63648.837515193598</v>
      </c>
      <c r="J80" s="54">
        <v>0</v>
      </c>
      <c r="K80" s="55">
        <f t="shared" si="7"/>
        <v>0</v>
      </c>
      <c r="L80" s="55">
        <f t="shared" si="8"/>
        <v>591140.561440608</v>
      </c>
      <c r="M80" s="8"/>
      <c r="N80" s="11">
        <f t="shared" si="9"/>
        <v>591000</v>
      </c>
      <c r="O80" t="s">
        <v>37</v>
      </c>
      <c r="Q80" s="12" t="s">
        <v>26</v>
      </c>
      <c r="R80" s="19">
        <v>8084776.1823862502</v>
      </c>
    </row>
    <row r="81" spans="1:18" ht="15">
      <c r="A81" s="8">
        <v>76</v>
      </c>
      <c r="B81" s="8">
        <v>3692</v>
      </c>
      <c r="C81" s="9" t="s">
        <v>101</v>
      </c>
      <c r="D81" s="10">
        <v>622096</v>
      </c>
      <c r="E81" s="54">
        <v>100000</v>
      </c>
      <c r="F81" s="54">
        <v>1752500</v>
      </c>
      <c r="G81" s="55">
        <f t="shared" si="5"/>
        <v>139447.50889359001</v>
      </c>
      <c r="H81" s="54">
        <v>25666.666666666701</v>
      </c>
      <c r="I81" s="55">
        <f t="shared" si="6"/>
        <v>1869.2910601486401</v>
      </c>
      <c r="J81" s="54">
        <v>300000</v>
      </c>
      <c r="K81" s="55">
        <f t="shared" si="7"/>
        <v>100296.58842120301</v>
      </c>
      <c r="L81" s="55">
        <f t="shared" si="8"/>
        <v>241613.38837494099</v>
      </c>
      <c r="M81" s="8"/>
      <c r="N81" s="11">
        <f t="shared" si="9"/>
        <v>242000</v>
      </c>
      <c r="O81" s="9" t="s">
        <v>101</v>
      </c>
      <c r="P81" s="10">
        <v>622096</v>
      </c>
      <c r="Q81" s="12" t="s">
        <v>26</v>
      </c>
      <c r="R81" s="19">
        <v>1995000</v>
      </c>
    </row>
    <row r="82" spans="1:18" ht="15">
      <c r="A82" s="8">
        <v>77</v>
      </c>
      <c r="B82" s="8">
        <v>3696</v>
      </c>
      <c r="C82" s="9" t="s">
        <v>102</v>
      </c>
      <c r="D82" s="10">
        <v>622100</v>
      </c>
      <c r="E82" s="54">
        <v>100000</v>
      </c>
      <c r="F82" s="54">
        <v>475000</v>
      </c>
      <c r="G82" s="55">
        <f t="shared" si="5"/>
        <v>43283.302355635104</v>
      </c>
      <c r="H82" s="54">
        <v>154666.66666666701</v>
      </c>
      <c r="I82" s="55">
        <f t="shared" si="6"/>
        <v>11264.2993754412</v>
      </c>
      <c r="J82" s="54">
        <v>300000</v>
      </c>
      <c r="K82" s="55">
        <f t="shared" si="7"/>
        <v>100296.58842120301</v>
      </c>
      <c r="L82" s="55">
        <f t="shared" si="8"/>
        <v>154844.19015227901</v>
      </c>
      <c r="M82" s="8"/>
      <c r="N82" s="11">
        <f t="shared" si="9"/>
        <v>155000</v>
      </c>
      <c r="O82" t="s">
        <v>37</v>
      </c>
      <c r="Q82" s="12" t="s">
        <v>26</v>
      </c>
      <c r="R82" s="19">
        <v>758000</v>
      </c>
    </row>
    <row r="83" spans="1:18" ht="15">
      <c r="A83" s="8">
        <v>78</v>
      </c>
      <c r="B83" s="8">
        <v>888</v>
      </c>
      <c r="C83" s="9" t="s">
        <v>103</v>
      </c>
      <c r="D83" s="10">
        <v>622181</v>
      </c>
      <c r="E83" s="54">
        <v>100000</v>
      </c>
      <c r="F83" s="54">
        <v>11193333.3333333</v>
      </c>
      <c r="G83" s="55">
        <f t="shared" si="5"/>
        <v>850109.150034155</v>
      </c>
      <c r="H83" s="54">
        <v>775618.38802083302</v>
      </c>
      <c r="I83" s="55">
        <f t="shared" si="6"/>
        <v>56487.916317438103</v>
      </c>
      <c r="J83" s="54">
        <v>0</v>
      </c>
      <c r="K83" s="55">
        <f t="shared" si="7"/>
        <v>0</v>
      </c>
      <c r="L83" s="55">
        <f t="shared" si="8"/>
        <v>906597.06635159301</v>
      </c>
      <c r="M83" s="8"/>
      <c r="N83" s="11">
        <f t="shared" si="9"/>
        <v>907000</v>
      </c>
      <c r="O83" t="s">
        <v>37</v>
      </c>
      <c r="Q83" s="12" t="s">
        <v>26</v>
      </c>
      <c r="R83" s="19">
        <v>12405618.4092662</v>
      </c>
    </row>
    <row r="84" spans="1:18" ht="15">
      <c r="A84" s="8">
        <v>79</v>
      </c>
      <c r="B84" s="8">
        <v>3371</v>
      </c>
      <c r="C84" s="9" t="s">
        <v>104</v>
      </c>
      <c r="D84" s="10">
        <v>622189</v>
      </c>
      <c r="E84" s="54">
        <v>66666.666666666701</v>
      </c>
      <c r="F84" s="54">
        <v>5739166.6666666698</v>
      </c>
      <c r="G84" s="55">
        <f t="shared" si="5"/>
        <v>437035.89494450699</v>
      </c>
      <c r="H84" s="54">
        <v>29258.130208333299</v>
      </c>
      <c r="I84" s="55">
        <f t="shared" si="6"/>
        <v>2130.8556325364598</v>
      </c>
      <c r="J84" s="54">
        <v>0</v>
      </c>
      <c r="K84" s="55">
        <f t="shared" si="7"/>
        <v>0</v>
      </c>
      <c r="L84" s="55">
        <f t="shared" si="8"/>
        <v>439166.75057704397</v>
      </c>
      <c r="M84" s="8"/>
      <c r="N84" s="11">
        <f t="shared" si="9"/>
        <v>439000</v>
      </c>
      <c r="O84" t="s">
        <v>69</v>
      </c>
      <c r="Q84" s="12">
        <v>0</v>
      </c>
      <c r="R84" s="19">
        <v>0</v>
      </c>
    </row>
    <row r="85" spans="1:18" ht="15">
      <c r="A85" s="8">
        <v>80</v>
      </c>
      <c r="B85" s="8">
        <v>1692</v>
      </c>
      <c r="C85" s="9" t="s">
        <v>105</v>
      </c>
      <c r="D85" s="10">
        <v>622194</v>
      </c>
      <c r="E85" s="54">
        <v>100000</v>
      </c>
      <c r="F85" s="54">
        <v>10600500</v>
      </c>
      <c r="G85" s="55">
        <f t="shared" si="5"/>
        <v>805483.43801125803</v>
      </c>
      <c r="H85" s="54">
        <v>3533682.7864583302</v>
      </c>
      <c r="I85" s="55">
        <f t="shared" si="6"/>
        <v>257356.42761536501</v>
      </c>
      <c r="J85" s="54">
        <v>770000</v>
      </c>
      <c r="K85" s="55">
        <f t="shared" si="7"/>
        <v>257427.910281088</v>
      </c>
      <c r="L85" s="55">
        <f t="shared" si="8"/>
        <v>1320267.77590771</v>
      </c>
      <c r="M85" s="8"/>
      <c r="N85" s="11">
        <f t="shared" si="9"/>
        <v>1320000</v>
      </c>
      <c r="O85" s="9" t="s">
        <v>105</v>
      </c>
      <c r="P85" s="10">
        <v>622194</v>
      </c>
      <c r="Q85" s="12" t="s">
        <v>26</v>
      </c>
      <c r="R85" s="19">
        <v>19402516.1570604</v>
      </c>
    </row>
    <row r="86" spans="1:18" ht="15">
      <c r="A86" s="8">
        <v>81</v>
      </c>
      <c r="B86" s="8">
        <v>2879</v>
      </c>
      <c r="C86" s="9" t="s">
        <v>106</v>
      </c>
      <c r="D86" s="10">
        <v>622313</v>
      </c>
      <c r="E86" s="54">
        <v>100000</v>
      </c>
      <c r="F86" s="54">
        <v>13041250</v>
      </c>
      <c r="G86" s="55">
        <f t="shared" si="5"/>
        <v>989211.64709737396</v>
      </c>
      <c r="H86" s="54">
        <v>2467227.25</v>
      </c>
      <c r="I86" s="55">
        <f t="shared" si="6"/>
        <v>179686.980848576</v>
      </c>
      <c r="J86" s="54">
        <v>0</v>
      </c>
      <c r="K86" s="55">
        <f t="shared" si="7"/>
        <v>0</v>
      </c>
      <c r="L86" s="55">
        <f t="shared" si="8"/>
        <v>1168898.62794595</v>
      </c>
      <c r="M86" s="8"/>
      <c r="N86" s="11">
        <f t="shared" si="9"/>
        <v>1169000</v>
      </c>
      <c r="O86" s="9" t="s">
        <v>106</v>
      </c>
      <c r="P86" s="10">
        <v>622313</v>
      </c>
      <c r="Q86" s="12" t="s">
        <v>26</v>
      </c>
      <c r="R86" s="19">
        <v>15752227.148437399</v>
      </c>
    </row>
    <row r="87" spans="1:18" ht="15">
      <c r="A87" s="8">
        <v>82</v>
      </c>
      <c r="B87" s="8">
        <v>3487</v>
      </c>
      <c r="C87" s="9" t="s">
        <v>107</v>
      </c>
      <c r="D87" s="10">
        <v>622737</v>
      </c>
      <c r="E87" s="54">
        <v>100000</v>
      </c>
      <c r="F87" s="54">
        <v>9257500</v>
      </c>
      <c r="G87" s="55">
        <f t="shared" si="5"/>
        <v>704388.69877018395</v>
      </c>
      <c r="H87" s="54">
        <v>592802.05598958302</v>
      </c>
      <c r="I87" s="55">
        <f t="shared" si="6"/>
        <v>43173.490273989402</v>
      </c>
      <c r="J87" s="54">
        <v>1730323.54296875</v>
      </c>
      <c r="K87" s="55">
        <f t="shared" si="7"/>
        <v>578485.16074884904</v>
      </c>
      <c r="L87" s="55">
        <f t="shared" si="8"/>
        <v>1326047.3497930199</v>
      </c>
      <c r="M87" s="8"/>
      <c r="N87" s="11">
        <f t="shared" si="9"/>
        <v>1326000</v>
      </c>
      <c r="O87" s="9" t="s">
        <v>107</v>
      </c>
      <c r="P87" s="10">
        <v>622737</v>
      </c>
      <c r="Q87" s="12" t="s">
        <v>26</v>
      </c>
      <c r="R87" s="19">
        <v>10691552.046901099</v>
      </c>
    </row>
    <row r="88" spans="1:18" ht="15">
      <c r="A88" s="8">
        <v>83</v>
      </c>
      <c r="B88" s="8">
        <v>978</v>
      </c>
      <c r="C88" s="9" t="s">
        <v>108</v>
      </c>
      <c r="D88" s="10">
        <v>622739</v>
      </c>
      <c r="E88" s="54">
        <v>100000</v>
      </c>
      <c r="F88" s="54">
        <v>10668333.3333333</v>
      </c>
      <c r="G88" s="55">
        <f t="shared" si="5"/>
        <v>810589.61310074897</v>
      </c>
      <c r="H88" s="54">
        <v>111185.3203125</v>
      </c>
      <c r="I88" s="55">
        <f t="shared" si="6"/>
        <v>8097.5737122046503</v>
      </c>
      <c r="J88" s="54">
        <v>330216.19042968698</v>
      </c>
      <c r="K88" s="55">
        <f t="shared" si="7"/>
        <v>110398.524471813</v>
      </c>
      <c r="L88" s="55">
        <f t="shared" si="8"/>
        <v>929085.71128476702</v>
      </c>
      <c r="M88" s="8"/>
      <c r="N88" s="11">
        <f t="shared" si="9"/>
        <v>929000</v>
      </c>
      <c r="O88" s="9" t="s">
        <v>108</v>
      </c>
      <c r="P88" s="10">
        <v>622739</v>
      </c>
      <c r="Q88" s="12" t="s">
        <v>26</v>
      </c>
      <c r="R88" s="19">
        <v>10996185.320754001</v>
      </c>
    </row>
    <row r="89" spans="1:18" ht="15">
      <c r="A89" s="8">
        <v>84</v>
      </c>
      <c r="B89" s="8">
        <v>3259</v>
      </c>
      <c r="C89" s="9" t="s">
        <v>109</v>
      </c>
      <c r="D89" s="10">
        <v>622745</v>
      </c>
      <c r="E89" s="54">
        <v>100000</v>
      </c>
      <c r="F89" s="54">
        <v>8935000</v>
      </c>
      <c r="G89" s="55">
        <f t="shared" si="5"/>
        <v>680112.41179680603</v>
      </c>
      <c r="H89" s="54">
        <v>70049.078125</v>
      </c>
      <c r="I89" s="55">
        <f t="shared" si="6"/>
        <v>5101.6408640538803</v>
      </c>
      <c r="J89" s="54">
        <v>1170486.6542968799</v>
      </c>
      <c r="K89" s="55">
        <f t="shared" si="7"/>
        <v>391319.39406174899</v>
      </c>
      <c r="L89" s="55">
        <f t="shared" si="8"/>
        <v>1076533.4467226099</v>
      </c>
      <c r="M89" s="8"/>
      <c r="N89" s="11">
        <f t="shared" si="9"/>
        <v>1077000</v>
      </c>
      <c r="O89" s="9" t="s">
        <v>109</v>
      </c>
      <c r="P89" s="10">
        <v>622745</v>
      </c>
      <c r="Q89" s="12" t="s">
        <v>26</v>
      </c>
      <c r="R89" s="19">
        <v>9380049.0765012801</v>
      </c>
    </row>
    <row r="90" spans="1:18" ht="15">
      <c r="A90" s="8">
        <v>85</v>
      </c>
      <c r="B90" s="8">
        <v>990</v>
      </c>
      <c r="C90" s="9" t="s">
        <v>110</v>
      </c>
      <c r="D90" s="10">
        <v>622751</v>
      </c>
      <c r="E90" s="54">
        <v>66666.666666666701</v>
      </c>
      <c r="F90" s="54">
        <v>8486250</v>
      </c>
      <c r="G90" s="55">
        <f t="shared" si="5"/>
        <v>643823.44018414605</v>
      </c>
      <c r="H90" s="54">
        <v>2571102.5</v>
      </c>
      <c r="I90" s="55">
        <f t="shared" si="6"/>
        <v>187252.16563542199</v>
      </c>
      <c r="J90" s="54">
        <v>767446</v>
      </c>
      <c r="K90" s="55">
        <f t="shared" si="7"/>
        <v>256574.05199166201</v>
      </c>
      <c r="L90" s="55">
        <f t="shared" si="8"/>
        <v>1087649.65781123</v>
      </c>
      <c r="M90" s="8"/>
      <c r="N90" s="11">
        <f t="shared" si="9"/>
        <v>1088000</v>
      </c>
      <c r="O90" t="s">
        <v>69</v>
      </c>
      <c r="Q90" s="12">
        <v>0</v>
      </c>
      <c r="R90" s="19">
        <v>0</v>
      </c>
    </row>
    <row r="91" spans="1:18" ht="15">
      <c r="A91" s="8">
        <v>86</v>
      </c>
      <c r="B91" s="8">
        <v>2589</v>
      </c>
      <c r="C91" s="9" t="s">
        <v>111</v>
      </c>
      <c r="D91" s="10">
        <v>622907</v>
      </c>
      <c r="E91" s="54">
        <v>100000</v>
      </c>
      <c r="F91" s="54">
        <v>10047500</v>
      </c>
      <c r="G91" s="55">
        <f t="shared" si="5"/>
        <v>763856.19244140398</v>
      </c>
      <c r="H91" s="54">
        <v>233753.5</v>
      </c>
      <c r="I91" s="55">
        <f t="shared" si="6"/>
        <v>17024.155629680099</v>
      </c>
      <c r="J91" s="54">
        <v>0</v>
      </c>
      <c r="K91" s="55">
        <f t="shared" si="7"/>
        <v>0</v>
      </c>
      <c r="L91" s="55">
        <f t="shared" si="8"/>
        <v>780880.34807108401</v>
      </c>
      <c r="M91" s="8"/>
      <c r="N91" s="11">
        <f t="shared" si="9"/>
        <v>781000</v>
      </c>
      <c r="O91" s="9" t="s">
        <v>111</v>
      </c>
      <c r="P91" s="10">
        <v>622907</v>
      </c>
      <c r="Q91" s="12" t="s">
        <v>26</v>
      </c>
      <c r="R91" s="19">
        <v>10568753.494573301</v>
      </c>
    </row>
    <row r="92" spans="1:18" ht="15">
      <c r="A92" s="8">
        <v>87</v>
      </c>
      <c r="B92" s="8">
        <v>3000</v>
      </c>
      <c r="C92" s="9" t="s">
        <v>112</v>
      </c>
      <c r="D92" s="10">
        <v>623156</v>
      </c>
      <c r="E92" s="54">
        <v>58333.333333333299</v>
      </c>
      <c r="F92" s="54">
        <v>5502500</v>
      </c>
      <c r="G92" s="55">
        <f t="shared" si="5"/>
        <v>418593.44437558402</v>
      </c>
      <c r="H92" s="54">
        <v>562133.49232991505</v>
      </c>
      <c r="I92" s="55">
        <f t="shared" si="6"/>
        <v>40939.913447627798</v>
      </c>
      <c r="J92" s="54">
        <v>0</v>
      </c>
      <c r="K92" s="55">
        <f t="shared" si="7"/>
        <v>0</v>
      </c>
      <c r="L92" s="55">
        <f t="shared" si="8"/>
        <v>459533.35782321199</v>
      </c>
      <c r="M92" s="8"/>
      <c r="N92" s="11">
        <f t="shared" si="9"/>
        <v>460000</v>
      </c>
      <c r="O92" t="s">
        <v>69</v>
      </c>
      <c r="Q92" s="12">
        <v>0</v>
      </c>
      <c r="R92" s="19">
        <v>0</v>
      </c>
    </row>
    <row r="93" spans="1:18" ht="15">
      <c r="A93" s="8">
        <v>88</v>
      </c>
      <c r="B93" s="8">
        <v>3001</v>
      </c>
      <c r="C93" s="9" t="s">
        <v>113</v>
      </c>
      <c r="D93" s="10">
        <v>623163</v>
      </c>
      <c r="E93" s="54">
        <v>91666.666666666701</v>
      </c>
      <c r="F93" s="54">
        <v>8726666.6666666698</v>
      </c>
      <c r="G93" s="55">
        <f t="shared" si="5"/>
        <v>663802.76163381303</v>
      </c>
      <c r="H93" s="54">
        <v>5060568.2669270802</v>
      </c>
      <c r="I93" s="55">
        <f t="shared" si="6"/>
        <v>368558.767037871</v>
      </c>
      <c r="J93" s="54">
        <v>2876274.078125</v>
      </c>
      <c r="K93" s="55">
        <f t="shared" si="7"/>
        <v>961601.59133426205</v>
      </c>
      <c r="L93" s="55">
        <f t="shared" si="8"/>
        <v>1993963.1200059501</v>
      </c>
      <c r="M93" s="8"/>
      <c r="N93" s="11">
        <f t="shared" si="9"/>
        <v>1994000</v>
      </c>
      <c r="O93" t="s">
        <v>69</v>
      </c>
      <c r="Q93" s="12">
        <v>0</v>
      </c>
      <c r="R93" s="19">
        <v>0</v>
      </c>
    </row>
    <row r="94" spans="1:18" ht="15">
      <c r="A94" s="8">
        <v>89</v>
      </c>
      <c r="B94" s="8">
        <v>1151</v>
      </c>
      <c r="C94" s="9" t="s">
        <v>114</v>
      </c>
      <c r="D94" s="10">
        <v>623324</v>
      </c>
      <c r="E94" s="54">
        <v>75000</v>
      </c>
      <c r="F94" s="54">
        <v>7346250</v>
      </c>
      <c r="G94" s="55">
        <f t="shared" si="5"/>
        <v>558636.88279436005</v>
      </c>
      <c r="H94" s="54">
        <v>87136.578125</v>
      </c>
      <c r="I94" s="55">
        <f t="shared" si="6"/>
        <v>6346.1153182210201</v>
      </c>
      <c r="J94" s="54">
        <v>0</v>
      </c>
      <c r="K94" s="55">
        <f t="shared" si="7"/>
        <v>0</v>
      </c>
      <c r="L94" s="55">
        <f t="shared" si="8"/>
        <v>564982.99811258097</v>
      </c>
      <c r="M94" s="8"/>
      <c r="N94" s="11">
        <f t="shared" si="9"/>
        <v>565000</v>
      </c>
      <c r="O94" t="s">
        <v>69</v>
      </c>
      <c r="Q94" s="12">
        <v>0</v>
      </c>
      <c r="R94" s="19">
        <v>0</v>
      </c>
    </row>
    <row r="95" spans="1:18" ht="15">
      <c r="A95" s="8">
        <v>90</v>
      </c>
      <c r="B95" s="8">
        <v>3002</v>
      </c>
      <c r="C95" s="9" t="s">
        <v>115</v>
      </c>
      <c r="D95" s="10">
        <v>623328</v>
      </c>
      <c r="E95" s="54">
        <v>50000</v>
      </c>
      <c r="F95" s="54">
        <v>5155750</v>
      </c>
      <c r="G95" s="55">
        <f t="shared" si="5"/>
        <v>391864.43693538703</v>
      </c>
      <c r="H95" s="54">
        <v>259731.22395833299</v>
      </c>
      <c r="I95" s="55">
        <f t="shared" si="6"/>
        <v>18916.100843640699</v>
      </c>
      <c r="J95" s="54">
        <v>375000</v>
      </c>
      <c r="K95" s="55">
        <f t="shared" si="7"/>
        <v>125370.735526504</v>
      </c>
      <c r="L95" s="55">
        <f t="shared" si="8"/>
        <v>536151.27330553206</v>
      </c>
      <c r="M95" s="8"/>
      <c r="N95" s="11">
        <f t="shared" si="9"/>
        <v>536000</v>
      </c>
      <c r="O95" t="s">
        <v>69</v>
      </c>
      <c r="Q95" s="12">
        <v>0</v>
      </c>
      <c r="R95" s="19">
        <v>0</v>
      </c>
    </row>
    <row r="96" spans="1:18" ht="15">
      <c r="A96" s="8">
        <v>91</v>
      </c>
      <c r="B96" s="8">
        <v>2644</v>
      </c>
      <c r="C96" s="9" t="s">
        <v>116</v>
      </c>
      <c r="D96" s="10">
        <v>630348</v>
      </c>
      <c r="E96" s="54">
        <v>100000</v>
      </c>
      <c r="F96" s="54">
        <v>13727500</v>
      </c>
      <c r="G96" s="55">
        <f t="shared" si="5"/>
        <v>1040869.32751747</v>
      </c>
      <c r="H96" s="54">
        <v>61508.39453125</v>
      </c>
      <c r="I96" s="55">
        <f t="shared" si="6"/>
        <v>4479.6269618712204</v>
      </c>
      <c r="J96" s="54">
        <v>0</v>
      </c>
      <c r="K96" s="55">
        <f t="shared" si="7"/>
        <v>0</v>
      </c>
      <c r="L96" s="55">
        <f t="shared" si="8"/>
        <v>1045348.95447934</v>
      </c>
      <c r="M96" s="8"/>
      <c r="N96" s="11">
        <f t="shared" si="9"/>
        <v>1045000</v>
      </c>
      <c r="O96" s="9" t="s">
        <v>116</v>
      </c>
      <c r="P96" s="10">
        <v>630348</v>
      </c>
      <c r="Q96" s="12" t="s">
        <v>26</v>
      </c>
      <c r="R96" s="19">
        <v>14451508.393278399</v>
      </c>
    </row>
    <row r="97" spans="1:18" ht="15">
      <c r="A97" s="8">
        <v>92</v>
      </c>
      <c r="B97" s="8">
        <v>639</v>
      </c>
      <c r="C97" s="9" t="s">
        <v>117</v>
      </c>
      <c r="D97" s="10">
        <v>630365</v>
      </c>
      <c r="E97" s="54">
        <v>100000</v>
      </c>
      <c r="F97" s="54">
        <v>14331700</v>
      </c>
      <c r="G97" s="55">
        <f t="shared" si="5"/>
        <v>1086350.6688796901</v>
      </c>
      <c r="H97" s="54">
        <v>3092214.7083333302</v>
      </c>
      <c r="I97" s="55">
        <f t="shared" si="6"/>
        <v>225204.518584973</v>
      </c>
      <c r="J97" s="54">
        <v>1525254.50390625</v>
      </c>
      <c r="K97" s="55">
        <f t="shared" si="7"/>
        <v>509926.07738623902</v>
      </c>
      <c r="L97" s="55">
        <f t="shared" si="8"/>
        <v>1821481.2648509</v>
      </c>
      <c r="M97" s="8"/>
      <c r="N97" s="11">
        <f t="shared" si="9"/>
        <v>1821000</v>
      </c>
      <c r="O97" s="9" t="s">
        <v>117</v>
      </c>
      <c r="P97" s="10">
        <v>630365</v>
      </c>
      <c r="Q97" s="12" t="s">
        <v>26</v>
      </c>
      <c r="R97" s="19">
        <v>19721894.0814564</v>
      </c>
    </row>
    <row r="98" spans="1:18" ht="15">
      <c r="A98" s="8">
        <v>93</v>
      </c>
      <c r="B98" s="8">
        <v>3526</v>
      </c>
      <c r="C98" s="9" t="s">
        <v>118</v>
      </c>
      <c r="D98" s="10">
        <v>630652</v>
      </c>
      <c r="E98" s="54">
        <v>100000</v>
      </c>
      <c r="F98" s="54">
        <v>13830000</v>
      </c>
      <c r="G98" s="55">
        <f t="shared" si="5"/>
        <v>1048585.0466330401</v>
      </c>
      <c r="H98" s="54">
        <v>2670825.96875</v>
      </c>
      <c r="I98" s="55">
        <f t="shared" si="6"/>
        <v>194514.97817911199</v>
      </c>
      <c r="J98" s="54">
        <v>0</v>
      </c>
      <c r="K98" s="55">
        <f t="shared" si="7"/>
        <v>0</v>
      </c>
      <c r="L98" s="55">
        <f t="shared" si="8"/>
        <v>1243100.02481215</v>
      </c>
      <c r="M98" s="8"/>
      <c r="N98" s="11">
        <f t="shared" si="9"/>
        <v>1243000</v>
      </c>
      <c r="O98" s="9" t="s">
        <v>118</v>
      </c>
      <c r="P98" s="10">
        <v>630652</v>
      </c>
      <c r="Q98" s="12" t="s">
        <v>26</v>
      </c>
      <c r="R98" s="19">
        <v>17817075.9029903</v>
      </c>
    </row>
    <row r="99" spans="1:18" ht="15">
      <c r="A99" s="8">
        <v>94</v>
      </c>
      <c r="B99" s="8">
        <v>3628</v>
      </c>
      <c r="C99" s="9" t="s">
        <v>119</v>
      </c>
      <c r="D99" s="10">
        <v>630780</v>
      </c>
      <c r="E99" s="54">
        <v>100000</v>
      </c>
      <c r="F99" s="54">
        <v>10400000</v>
      </c>
      <c r="G99" s="55">
        <f t="shared" si="5"/>
        <v>790390.73866812</v>
      </c>
      <c r="H99" s="54">
        <v>1074852.22395833</v>
      </c>
      <c r="I99" s="55">
        <f t="shared" si="6"/>
        <v>78280.973502319393</v>
      </c>
      <c r="J99" s="54">
        <v>74682.10546875</v>
      </c>
      <c r="K99" s="55">
        <f t="shared" si="7"/>
        <v>24967.8679820937</v>
      </c>
      <c r="L99" s="55">
        <f t="shared" si="8"/>
        <v>893639.58015253302</v>
      </c>
      <c r="M99" s="8"/>
      <c r="N99" s="11">
        <f t="shared" si="9"/>
        <v>894000</v>
      </c>
      <c r="O99" s="9" t="s">
        <v>119</v>
      </c>
      <c r="P99" s="10">
        <v>630780</v>
      </c>
      <c r="Q99" s="12" t="s">
        <v>26</v>
      </c>
      <c r="R99" s="19">
        <v>12823602.190235799</v>
      </c>
    </row>
    <row r="100" spans="1:18" ht="15">
      <c r="A100" s="8">
        <v>95</v>
      </c>
      <c r="B100" s="8">
        <v>3680</v>
      </c>
      <c r="C100" s="9" t="s">
        <v>120</v>
      </c>
      <c r="D100" s="10">
        <v>630790</v>
      </c>
      <c r="E100" s="54">
        <v>100000</v>
      </c>
      <c r="F100" s="54">
        <v>3850000</v>
      </c>
      <c r="G100" s="55">
        <f t="shared" si="5"/>
        <v>297337.46835610201</v>
      </c>
      <c r="H100" s="54">
        <v>5944000</v>
      </c>
      <c r="I100" s="55">
        <f t="shared" si="6"/>
        <v>432898.67772169597</v>
      </c>
      <c r="J100" s="54">
        <v>0</v>
      </c>
      <c r="K100" s="55">
        <f t="shared" si="7"/>
        <v>0</v>
      </c>
      <c r="L100" s="55">
        <f t="shared" si="8"/>
        <v>730236.14607779798</v>
      </c>
      <c r="M100" s="8"/>
      <c r="N100" s="11">
        <f t="shared" si="9"/>
        <v>730000</v>
      </c>
      <c r="O100" t="s">
        <v>37</v>
      </c>
      <c r="Q100" s="12" t="s">
        <v>26</v>
      </c>
      <c r="R100" s="19">
        <v>11769000</v>
      </c>
    </row>
    <row r="101" spans="1:18" ht="15">
      <c r="A101" s="8">
        <v>96</v>
      </c>
      <c r="B101" s="8">
        <v>2870</v>
      </c>
      <c r="C101" s="9" t="s">
        <v>121</v>
      </c>
      <c r="D101" s="10">
        <v>630826</v>
      </c>
      <c r="E101" s="54">
        <v>100000</v>
      </c>
      <c r="F101" s="54">
        <v>10040000</v>
      </c>
      <c r="G101" s="55">
        <f t="shared" si="5"/>
        <v>763291.62762806995</v>
      </c>
      <c r="H101" s="54">
        <v>345764.3125</v>
      </c>
      <c r="I101" s="55">
        <f t="shared" si="6"/>
        <v>25181.849543169799</v>
      </c>
      <c r="J101" s="54">
        <v>0</v>
      </c>
      <c r="K101" s="55">
        <f t="shared" si="7"/>
        <v>0</v>
      </c>
      <c r="L101" s="55">
        <f t="shared" si="8"/>
        <v>788473.47717124003</v>
      </c>
      <c r="M101" s="8"/>
      <c r="N101" s="11">
        <f t="shared" si="9"/>
        <v>788000</v>
      </c>
      <c r="O101" s="9" t="s">
        <v>121</v>
      </c>
      <c r="P101" s="10">
        <v>630826</v>
      </c>
      <c r="Q101" s="12" t="s">
        <v>26</v>
      </c>
      <c r="R101" s="19">
        <v>10860764.3208597</v>
      </c>
    </row>
    <row r="102" spans="1:18" ht="15">
      <c r="A102" s="8">
        <v>97</v>
      </c>
      <c r="B102" s="8">
        <v>3703</v>
      </c>
      <c r="C102" s="9" t="s">
        <v>122</v>
      </c>
      <c r="D102" s="10">
        <v>630833</v>
      </c>
      <c r="E102" s="54">
        <v>41666.666666666701</v>
      </c>
      <c r="F102" s="54">
        <v>125000</v>
      </c>
      <c r="G102" s="55">
        <f t="shared" si="5"/>
        <v>12545.8847407638</v>
      </c>
      <c r="H102" s="54">
        <v>0</v>
      </c>
      <c r="I102" s="55">
        <f t="shared" si="6"/>
        <v>0</v>
      </c>
      <c r="J102" s="54">
        <v>0</v>
      </c>
      <c r="K102" s="55">
        <f t="shared" si="7"/>
        <v>0</v>
      </c>
      <c r="L102" s="55">
        <f t="shared" si="8"/>
        <v>12545.8847407638</v>
      </c>
      <c r="M102" s="8"/>
      <c r="N102" s="11">
        <f t="shared" si="9"/>
        <v>13000</v>
      </c>
      <c r="O102" s="9" t="s">
        <v>122</v>
      </c>
      <c r="P102" s="10">
        <v>630833</v>
      </c>
      <c r="Q102" s="12" t="s">
        <v>26</v>
      </c>
      <c r="R102" s="19">
        <v>800000</v>
      </c>
    </row>
    <row r="103" spans="1:18" ht="15">
      <c r="A103" s="8">
        <v>98</v>
      </c>
      <c r="B103" s="8">
        <v>1554</v>
      </c>
      <c r="C103" s="9" t="s">
        <v>123</v>
      </c>
      <c r="D103" s="10">
        <v>631184</v>
      </c>
      <c r="E103" s="54">
        <v>100000</v>
      </c>
      <c r="F103" s="54">
        <v>10764000</v>
      </c>
      <c r="G103" s="55">
        <f t="shared" si="5"/>
        <v>817790.95094194799</v>
      </c>
      <c r="H103" s="54">
        <v>756689.5</v>
      </c>
      <c r="I103" s="55">
        <f t="shared" si="6"/>
        <v>55109.334454221302</v>
      </c>
      <c r="J103" s="54">
        <v>1400000</v>
      </c>
      <c r="K103" s="55">
        <f t="shared" si="7"/>
        <v>468050.74596561497</v>
      </c>
      <c r="L103" s="55">
        <f t="shared" si="8"/>
        <v>1340951.0313617799</v>
      </c>
      <c r="M103" s="8"/>
      <c r="N103" s="11">
        <f t="shared" si="9"/>
        <v>1341000</v>
      </c>
      <c r="O103" t="s">
        <v>37</v>
      </c>
      <c r="P103" s="10"/>
      <c r="Q103" s="12" t="s">
        <v>26</v>
      </c>
      <c r="R103" s="19">
        <v>11945689.5127057</v>
      </c>
    </row>
    <row r="104" spans="1:18" ht="15">
      <c r="A104" s="8">
        <v>99</v>
      </c>
      <c r="B104" s="8">
        <v>1403</v>
      </c>
      <c r="C104" s="9" t="s">
        <v>124</v>
      </c>
      <c r="D104" s="10">
        <v>631186</v>
      </c>
      <c r="E104" s="54">
        <v>100000</v>
      </c>
      <c r="F104" s="54">
        <v>14203000</v>
      </c>
      <c r="G104" s="55">
        <f t="shared" si="5"/>
        <v>1076662.73668287</v>
      </c>
      <c r="H104" s="54">
        <v>210719.890625</v>
      </c>
      <c r="I104" s="55">
        <f t="shared" si="6"/>
        <v>15346.628873018601</v>
      </c>
      <c r="J104" s="54">
        <v>0</v>
      </c>
      <c r="K104" s="55">
        <f t="shared" si="7"/>
        <v>0</v>
      </c>
      <c r="L104" s="55">
        <f t="shared" si="8"/>
        <v>1092009.3655558899</v>
      </c>
      <c r="M104" s="8"/>
      <c r="N104" s="11">
        <f t="shared" si="9"/>
        <v>1092000</v>
      </c>
      <c r="O104" s="9" t="s">
        <v>124</v>
      </c>
      <c r="P104" s="10">
        <v>631186</v>
      </c>
      <c r="Q104" s="12" t="s">
        <v>26</v>
      </c>
      <c r="R104" s="19">
        <v>15076219.8877187</v>
      </c>
    </row>
    <row r="105" spans="1:18" ht="15">
      <c r="A105" s="8">
        <v>100</v>
      </c>
      <c r="B105" s="8">
        <v>729</v>
      </c>
      <c r="C105" s="9" t="s">
        <v>125</v>
      </c>
      <c r="D105" s="10">
        <v>631188</v>
      </c>
      <c r="E105" s="54">
        <v>100000</v>
      </c>
      <c r="F105" s="54">
        <v>13117500</v>
      </c>
      <c r="G105" s="55">
        <f t="shared" si="5"/>
        <v>994951.38936627295</v>
      </c>
      <c r="H105" s="54">
        <v>1139587.125</v>
      </c>
      <c r="I105" s="55">
        <f t="shared" si="6"/>
        <v>82995.585390506196</v>
      </c>
      <c r="J105" s="54">
        <v>2458688.09375</v>
      </c>
      <c r="K105" s="55">
        <f t="shared" si="7"/>
        <v>821993.42598318798</v>
      </c>
      <c r="L105" s="55">
        <f t="shared" si="8"/>
        <v>1899940.4007399699</v>
      </c>
      <c r="M105" s="8"/>
      <c r="N105" s="11">
        <f t="shared" si="9"/>
        <v>1900000</v>
      </c>
      <c r="O105" s="9" t="s">
        <v>125</v>
      </c>
      <c r="P105" s="10">
        <v>631188</v>
      </c>
      <c r="Q105" s="12" t="s">
        <v>26</v>
      </c>
      <c r="R105" s="19">
        <v>14919587.152621901</v>
      </c>
    </row>
    <row r="106" spans="1:18" ht="15">
      <c r="A106" s="8">
        <v>101</v>
      </c>
      <c r="B106" s="8">
        <v>3656</v>
      </c>
      <c r="C106" s="9" t="s">
        <v>126</v>
      </c>
      <c r="D106" s="10">
        <v>631189</v>
      </c>
      <c r="E106" s="54">
        <v>100000</v>
      </c>
      <c r="F106" s="54">
        <v>7375000</v>
      </c>
      <c r="G106" s="55">
        <f t="shared" si="5"/>
        <v>562682.93062325695</v>
      </c>
      <c r="H106" s="54">
        <v>5347611.5</v>
      </c>
      <c r="I106" s="55">
        <f t="shared" si="6"/>
        <v>389463.98844537901</v>
      </c>
      <c r="J106" s="54">
        <v>1200000</v>
      </c>
      <c r="K106" s="55">
        <f t="shared" si="7"/>
        <v>401186.35368481302</v>
      </c>
      <c r="L106" s="55">
        <f t="shared" si="8"/>
        <v>1353333.2727534501</v>
      </c>
      <c r="M106" s="8"/>
      <c r="N106" s="11">
        <f t="shared" si="9"/>
        <v>1353000</v>
      </c>
      <c r="O106" s="9" t="s">
        <v>126</v>
      </c>
      <c r="P106" s="10">
        <v>631189</v>
      </c>
      <c r="Q106" s="12" t="s">
        <v>26</v>
      </c>
      <c r="R106" s="19">
        <v>14322611.6142524</v>
      </c>
    </row>
    <row r="107" spans="1:18" ht="15">
      <c r="A107" s="8">
        <v>102</v>
      </c>
      <c r="B107" s="8">
        <v>2056</v>
      </c>
      <c r="C107" s="9" t="s">
        <v>127</v>
      </c>
      <c r="D107" s="10">
        <v>631191</v>
      </c>
      <c r="E107" s="54">
        <v>100000</v>
      </c>
      <c r="F107" s="54">
        <v>11560000</v>
      </c>
      <c r="G107" s="55">
        <f t="shared" si="5"/>
        <v>877710.09646383603</v>
      </c>
      <c r="H107" s="54">
        <v>3191938</v>
      </c>
      <c r="I107" s="55">
        <f t="shared" si="6"/>
        <v>232467.31823176899</v>
      </c>
      <c r="J107" s="54">
        <v>7442695.65625</v>
      </c>
      <c r="K107" s="55">
        <f t="shared" si="7"/>
        <v>2488256.6099306098</v>
      </c>
      <c r="L107" s="55">
        <f t="shared" si="8"/>
        <v>3598434.0246262099</v>
      </c>
      <c r="M107" s="8"/>
      <c r="N107" s="11">
        <f t="shared" si="9"/>
        <v>3598000</v>
      </c>
      <c r="O107" s="9" t="s">
        <v>127</v>
      </c>
      <c r="P107" s="10">
        <v>631191</v>
      </c>
      <c r="Q107" s="12" t="s">
        <v>26</v>
      </c>
      <c r="R107" s="19">
        <v>15414438.079229901</v>
      </c>
    </row>
    <row r="108" spans="1:18" ht="15">
      <c r="A108" s="8">
        <v>103</v>
      </c>
      <c r="B108" s="8">
        <v>1815</v>
      </c>
      <c r="C108" s="9" t="s">
        <v>128</v>
      </c>
      <c r="D108" s="10">
        <v>631206</v>
      </c>
      <c r="E108" s="54">
        <v>100000</v>
      </c>
      <c r="F108" s="54">
        <v>10465000</v>
      </c>
      <c r="G108" s="55">
        <f t="shared" si="5"/>
        <v>795283.63371701702</v>
      </c>
      <c r="H108" s="54">
        <v>78648.25</v>
      </c>
      <c r="I108" s="55">
        <f t="shared" si="6"/>
        <v>5727.9144397922901</v>
      </c>
      <c r="J108" s="54">
        <v>0</v>
      </c>
      <c r="K108" s="55">
        <f t="shared" si="7"/>
        <v>0</v>
      </c>
      <c r="L108" s="55">
        <f t="shared" si="8"/>
        <v>801011.54815680999</v>
      </c>
      <c r="M108" s="8"/>
      <c r="N108" s="11">
        <f t="shared" si="9"/>
        <v>801000</v>
      </c>
      <c r="O108" s="9" t="s">
        <v>128</v>
      </c>
      <c r="P108" s="10">
        <v>631206</v>
      </c>
      <c r="Q108" s="12" t="s">
        <v>26</v>
      </c>
      <c r="R108" s="19">
        <v>11018648.2528883</v>
      </c>
    </row>
    <row r="109" spans="1:18" ht="15">
      <c r="A109" s="8">
        <v>104</v>
      </c>
      <c r="B109" s="8">
        <v>1002</v>
      </c>
      <c r="C109" s="9" t="s">
        <v>129</v>
      </c>
      <c r="D109" s="10">
        <v>631213</v>
      </c>
      <c r="E109" s="54">
        <v>100000</v>
      </c>
      <c r="F109" s="54">
        <v>14282500</v>
      </c>
      <c r="G109" s="55">
        <f t="shared" si="5"/>
        <v>1082647.1237042099</v>
      </c>
      <c r="H109" s="54">
        <v>90425.8828125</v>
      </c>
      <c r="I109" s="55">
        <f t="shared" si="6"/>
        <v>6585.6738057450002</v>
      </c>
      <c r="J109" s="54">
        <v>487976</v>
      </c>
      <c r="K109" s="55">
        <f t="shared" si="7"/>
        <v>163141.09343808299</v>
      </c>
      <c r="L109" s="55">
        <f t="shared" si="8"/>
        <v>1252373.8909480399</v>
      </c>
      <c r="M109" s="8"/>
      <c r="N109" s="11">
        <f t="shared" si="9"/>
        <v>1252000</v>
      </c>
      <c r="O109" s="9" t="s">
        <v>129</v>
      </c>
      <c r="P109" s="10">
        <v>631213</v>
      </c>
      <c r="Q109" s="12" t="s">
        <v>26</v>
      </c>
      <c r="R109" s="19">
        <v>15035425.8836501</v>
      </c>
    </row>
    <row r="110" spans="1:18" ht="15">
      <c r="A110" s="8">
        <v>105</v>
      </c>
      <c r="B110" s="8">
        <v>751</v>
      </c>
      <c r="C110" s="9" t="s">
        <v>130</v>
      </c>
      <c r="D110" s="10">
        <v>631227</v>
      </c>
      <c r="E110" s="54">
        <v>100000</v>
      </c>
      <c r="F110" s="54">
        <v>11305000</v>
      </c>
      <c r="G110" s="55">
        <f t="shared" si="5"/>
        <v>858514.89281046705</v>
      </c>
      <c r="H110" s="54">
        <v>1479642.875</v>
      </c>
      <c r="I110" s="55">
        <f t="shared" si="6"/>
        <v>107761.68305649899</v>
      </c>
      <c r="J110" s="54">
        <v>0</v>
      </c>
      <c r="K110" s="55">
        <f t="shared" si="7"/>
        <v>0</v>
      </c>
      <c r="L110" s="55">
        <f t="shared" si="8"/>
        <v>966276.57586696604</v>
      </c>
      <c r="M110" s="8"/>
      <c r="N110" s="11">
        <f t="shared" si="9"/>
        <v>966000</v>
      </c>
      <c r="O110" s="9" t="s">
        <v>130</v>
      </c>
      <c r="P110" s="10">
        <v>631227</v>
      </c>
      <c r="Q110" s="12">
        <v>0</v>
      </c>
      <c r="R110" s="19">
        <v>13213392.8984039</v>
      </c>
    </row>
    <row r="111" spans="1:18" ht="15">
      <c r="A111" s="8">
        <v>106</v>
      </c>
      <c r="B111" s="8">
        <v>1780</v>
      </c>
      <c r="C111" s="9" t="s">
        <v>131</v>
      </c>
      <c r="D111" s="10">
        <v>631232</v>
      </c>
      <c r="E111" s="54">
        <v>100000</v>
      </c>
      <c r="F111" s="54">
        <v>14216500</v>
      </c>
      <c r="G111" s="55">
        <f t="shared" si="5"/>
        <v>1077678.9533468699</v>
      </c>
      <c r="H111" s="54">
        <v>1356116.5</v>
      </c>
      <c r="I111" s="55">
        <f t="shared" si="6"/>
        <v>98765.3162325999</v>
      </c>
      <c r="J111" s="54">
        <v>1982123.2421875</v>
      </c>
      <c r="K111" s="55">
        <f t="shared" si="7"/>
        <v>662667.33007260202</v>
      </c>
      <c r="L111" s="55">
        <f t="shared" si="8"/>
        <v>1839111.5996520701</v>
      </c>
      <c r="M111" s="8"/>
      <c r="N111" s="11">
        <f t="shared" si="9"/>
        <v>1839000</v>
      </c>
      <c r="O111" s="9" t="s">
        <v>131</v>
      </c>
      <c r="P111" s="10">
        <v>631232</v>
      </c>
      <c r="Q111" s="12" t="s">
        <v>26</v>
      </c>
      <c r="R111" s="19">
        <v>16235116.478803201</v>
      </c>
    </row>
    <row r="112" spans="1:18" ht="15">
      <c r="A112" s="8">
        <v>107</v>
      </c>
      <c r="B112" s="8">
        <v>706</v>
      </c>
      <c r="C112" s="9" t="s">
        <v>132</v>
      </c>
      <c r="D112" s="10">
        <v>631246</v>
      </c>
      <c r="E112" s="54">
        <v>100000</v>
      </c>
      <c r="F112" s="54">
        <v>9067500</v>
      </c>
      <c r="G112" s="55">
        <f t="shared" si="5"/>
        <v>690086.39016571303</v>
      </c>
      <c r="H112" s="54">
        <v>465938.34375</v>
      </c>
      <c r="I112" s="55">
        <f t="shared" si="6"/>
        <v>33934.066774766499</v>
      </c>
      <c r="J112" s="54">
        <v>1528408.2285156299</v>
      </c>
      <c r="K112" s="55">
        <f t="shared" si="7"/>
        <v>510980.43678337301</v>
      </c>
      <c r="L112" s="55">
        <f t="shared" si="8"/>
        <v>1235000.8937238499</v>
      </c>
      <c r="M112" s="8"/>
      <c r="N112" s="11">
        <f t="shared" si="9"/>
        <v>1235000</v>
      </c>
      <c r="O112" s="9" t="s">
        <v>132</v>
      </c>
      <c r="P112" s="10">
        <v>631246</v>
      </c>
      <c r="Q112" s="12" t="s">
        <v>26</v>
      </c>
      <c r="R112" s="19">
        <v>10195938.353852101</v>
      </c>
    </row>
    <row r="113" spans="1:18" ht="15">
      <c r="A113" s="8">
        <v>108</v>
      </c>
      <c r="B113" s="8">
        <v>3691</v>
      </c>
      <c r="C113" s="9" t="s">
        <v>133</v>
      </c>
      <c r="D113" s="10">
        <v>631248</v>
      </c>
      <c r="E113" s="54">
        <v>100000</v>
      </c>
      <c r="F113" s="54">
        <v>2650000</v>
      </c>
      <c r="G113" s="55">
        <f t="shared" si="5"/>
        <v>207007.098222603</v>
      </c>
      <c r="H113" s="54">
        <v>7750000</v>
      </c>
      <c r="I113" s="55">
        <f t="shared" si="6"/>
        <v>564428.79413579102</v>
      </c>
      <c r="J113" s="54">
        <v>1000000</v>
      </c>
      <c r="K113" s="55">
        <f t="shared" si="7"/>
        <v>334321.961404011</v>
      </c>
      <c r="L113" s="55">
        <f t="shared" si="8"/>
        <v>1105757.8537624001</v>
      </c>
      <c r="M113" s="8"/>
      <c r="N113" s="11">
        <f t="shared" si="9"/>
        <v>1106000</v>
      </c>
      <c r="O113" s="9" t="s">
        <v>133</v>
      </c>
      <c r="P113" s="10">
        <v>631248</v>
      </c>
      <c r="Q113" s="12" t="s">
        <v>26</v>
      </c>
      <c r="R113" s="19">
        <v>15000000</v>
      </c>
    </row>
    <row r="114" spans="1:18" ht="15">
      <c r="A114" s="8">
        <v>109</v>
      </c>
      <c r="B114" s="8">
        <v>771</v>
      </c>
      <c r="C114" s="9" t="s">
        <v>134</v>
      </c>
      <c r="D114" s="10">
        <v>631251</v>
      </c>
      <c r="E114" s="54">
        <v>100000</v>
      </c>
      <c r="F114" s="54">
        <v>10645000</v>
      </c>
      <c r="G114" s="55">
        <f t="shared" si="5"/>
        <v>808833.18923704198</v>
      </c>
      <c r="H114" s="54">
        <v>120277.251953125</v>
      </c>
      <c r="I114" s="55">
        <f t="shared" si="6"/>
        <v>8759.7347460476194</v>
      </c>
      <c r="J114" s="54">
        <v>2628980.234375</v>
      </c>
      <c r="K114" s="55">
        <f t="shared" si="7"/>
        <v>878925.82844862505</v>
      </c>
      <c r="L114" s="55">
        <f t="shared" si="8"/>
        <v>1696518.75243172</v>
      </c>
      <c r="M114" s="8"/>
      <c r="N114" s="11">
        <f t="shared" si="9"/>
        <v>1697000</v>
      </c>
      <c r="O114" t="s">
        <v>69</v>
      </c>
      <c r="Q114" s="12">
        <v>0</v>
      </c>
      <c r="R114" s="19">
        <v>0</v>
      </c>
    </row>
    <row r="115" spans="1:18" ht="15">
      <c r="A115" s="8">
        <v>110</v>
      </c>
      <c r="B115" s="8">
        <v>3474</v>
      </c>
      <c r="C115" s="9" t="s">
        <v>135</v>
      </c>
      <c r="D115" s="10">
        <v>631356</v>
      </c>
      <c r="E115" s="54">
        <v>100000</v>
      </c>
      <c r="F115" s="54">
        <v>7312500</v>
      </c>
      <c r="G115" s="55">
        <f t="shared" si="5"/>
        <v>557978.22384547</v>
      </c>
      <c r="H115" s="54">
        <v>1511515.88541667</v>
      </c>
      <c r="I115" s="55">
        <f t="shared" si="6"/>
        <v>110082.979164235</v>
      </c>
      <c r="J115" s="54">
        <v>0</v>
      </c>
      <c r="K115" s="55">
        <f t="shared" si="7"/>
        <v>0</v>
      </c>
      <c r="L115" s="55">
        <f t="shared" si="8"/>
        <v>668061.20300970494</v>
      </c>
      <c r="M115" s="8"/>
      <c r="N115" s="11">
        <f t="shared" si="9"/>
        <v>668000</v>
      </c>
      <c r="O115" t="s">
        <v>37</v>
      </c>
      <c r="Q115" s="12" t="s">
        <v>26</v>
      </c>
      <c r="R115" s="19">
        <v>10486515.8985359</v>
      </c>
    </row>
    <row r="116" spans="1:18" ht="15">
      <c r="A116" s="8">
        <v>111</v>
      </c>
      <c r="B116" s="8">
        <v>887</v>
      </c>
      <c r="C116" s="9" t="s">
        <v>136</v>
      </c>
      <c r="D116" s="10">
        <v>631357</v>
      </c>
      <c r="E116" s="54">
        <v>100000</v>
      </c>
      <c r="F116" s="54">
        <v>12722500</v>
      </c>
      <c r="G116" s="55">
        <f t="shared" si="5"/>
        <v>965217.64253066306</v>
      </c>
      <c r="H116" s="54">
        <v>1060951.875</v>
      </c>
      <c r="I116" s="55">
        <f t="shared" si="6"/>
        <v>77268.617734497602</v>
      </c>
      <c r="J116" s="54">
        <v>0</v>
      </c>
      <c r="K116" s="55">
        <f t="shared" si="7"/>
        <v>0</v>
      </c>
      <c r="L116" s="55">
        <f t="shared" si="8"/>
        <v>1042486.26026516</v>
      </c>
      <c r="M116" s="8"/>
      <c r="N116" s="11">
        <f t="shared" si="9"/>
        <v>1042000</v>
      </c>
      <c r="O116" s="9" t="s">
        <v>136</v>
      </c>
      <c r="P116" s="10">
        <v>631357</v>
      </c>
      <c r="Q116" s="12" t="s">
        <v>26</v>
      </c>
      <c r="R116" s="19">
        <v>14445951.8805815</v>
      </c>
    </row>
    <row r="117" spans="1:18" ht="15">
      <c r="A117" s="8">
        <v>112</v>
      </c>
      <c r="B117" s="8">
        <v>1645</v>
      </c>
      <c r="C117" s="9" t="s">
        <v>137</v>
      </c>
      <c r="D117" s="10">
        <v>631390</v>
      </c>
      <c r="E117" s="54">
        <v>100000</v>
      </c>
      <c r="F117" s="54">
        <v>10580500</v>
      </c>
      <c r="G117" s="55">
        <f t="shared" si="5"/>
        <v>803977.93184236705</v>
      </c>
      <c r="H117" s="54">
        <v>1249999.7036125599</v>
      </c>
      <c r="I117" s="55">
        <f t="shared" si="6"/>
        <v>91036.8806942105</v>
      </c>
      <c r="J117" s="54">
        <v>0</v>
      </c>
      <c r="K117" s="55">
        <f t="shared" si="7"/>
        <v>0</v>
      </c>
      <c r="L117" s="55">
        <f t="shared" si="8"/>
        <v>895014.812536577</v>
      </c>
      <c r="M117" s="8"/>
      <c r="N117" s="11">
        <f t="shared" si="9"/>
        <v>895000</v>
      </c>
      <c r="O117" s="9" t="s">
        <v>137</v>
      </c>
      <c r="P117" s="10">
        <v>631390</v>
      </c>
      <c r="Q117" s="12" t="s">
        <v>26</v>
      </c>
      <c r="R117" s="19">
        <v>11055499.743705601</v>
      </c>
    </row>
    <row r="118" spans="1:18" ht="15">
      <c r="A118" s="8">
        <v>113</v>
      </c>
      <c r="B118" s="8">
        <v>895</v>
      </c>
      <c r="C118" s="9" t="s">
        <v>138</v>
      </c>
      <c r="D118" s="10">
        <v>631393</v>
      </c>
      <c r="E118" s="54">
        <v>100000</v>
      </c>
      <c r="F118" s="54">
        <v>11310000</v>
      </c>
      <c r="G118" s="55">
        <f t="shared" si="5"/>
        <v>858891.26935268997</v>
      </c>
      <c r="H118" s="54">
        <v>470995.65625</v>
      </c>
      <c r="I118" s="55">
        <f t="shared" si="6"/>
        <v>34302.388425855897</v>
      </c>
      <c r="J118" s="54">
        <v>2831987.78125</v>
      </c>
      <c r="K118" s="55">
        <f t="shared" si="7"/>
        <v>946795.70969969197</v>
      </c>
      <c r="L118" s="55">
        <f t="shared" si="8"/>
        <v>1839989.36747824</v>
      </c>
      <c r="M118" s="8"/>
      <c r="N118" s="11">
        <f t="shared" si="9"/>
        <v>1840000</v>
      </c>
      <c r="O118" s="9" t="s">
        <v>138</v>
      </c>
      <c r="P118" s="10">
        <v>631393</v>
      </c>
      <c r="Q118" s="12" t="s">
        <v>26</v>
      </c>
      <c r="R118" s="19">
        <v>12255995.656428</v>
      </c>
    </row>
    <row r="119" spans="1:18" ht="15">
      <c r="A119" s="8">
        <v>114</v>
      </c>
      <c r="B119" s="8">
        <v>1695</v>
      </c>
      <c r="C119" s="9" t="s">
        <v>139</v>
      </c>
      <c r="D119" s="10">
        <v>631394</v>
      </c>
      <c r="E119" s="54">
        <v>100000</v>
      </c>
      <c r="F119" s="54">
        <v>13193000</v>
      </c>
      <c r="G119" s="55">
        <f t="shared" si="5"/>
        <v>1000634.67515384</v>
      </c>
      <c r="H119" s="54">
        <v>23026062</v>
      </c>
      <c r="I119" s="55">
        <f t="shared" si="6"/>
        <v>1676977.08494916</v>
      </c>
      <c r="J119" s="54">
        <v>0</v>
      </c>
      <c r="K119" s="55">
        <f t="shared" si="7"/>
        <v>0</v>
      </c>
      <c r="L119" s="55">
        <f t="shared" si="8"/>
        <v>2677611.7601029999</v>
      </c>
      <c r="M119" s="8"/>
      <c r="N119" s="11">
        <f t="shared" si="9"/>
        <v>2678000</v>
      </c>
      <c r="O119" s="9" t="s">
        <v>139</v>
      </c>
      <c r="P119" s="10">
        <v>631394</v>
      </c>
      <c r="Q119" s="12" t="s">
        <v>26</v>
      </c>
      <c r="R119" s="19">
        <v>38381561.557311296</v>
      </c>
    </row>
    <row r="120" spans="1:18" ht="15">
      <c r="A120" s="8">
        <v>115</v>
      </c>
      <c r="B120" s="8">
        <v>1732</v>
      </c>
      <c r="C120" s="9" t="s">
        <v>140</v>
      </c>
      <c r="D120" s="10">
        <v>632133</v>
      </c>
      <c r="E120" s="54">
        <v>100000</v>
      </c>
      <c r="F120" s="54">
        <v>14046000</v>
      </c>
      <c r="G120" s="55">
        <f t="shared" si="5"/>
        <v>1064844.51325707</v>
      </c>
      <c r="H120" s="54">
        <v>1769287</v>
      </c>
      <c r="I120" s="55">
        <f t="shared" si="6"/>
        <v>128856.326179372</v>
      </c>
      <c r="J120" s="54">
        <v>2098121.8203125</v>
      </c>
      <c r="K120" s="55">
        <f t="shared" si="7"/>
        <v>701448.202231428</v>
      </c>
      <c r="L120" s="55">
        <f t="shared" si="8"/>
        <v>1895149.04166787</v>
      </c>
      <c r="M120" s="8"/>
      <c r="N120" s="11">
        <f t="shared" si="9"/>
        <v>1895000</v>
      </c>
      <c r="O120" s="9" t="s">
        <v>140</v>
      </c>
      <c r="P120" s="10">
        <v>632133</v>
      </c>
      <c r="Q120" s="12" t="s">
        <v>26</v>
      </c>
      <c r="R120" s="19">
        <v>16477786.9982085</v>
      </c>
    </row>
    <row r="121" spans="1:18" ht="15">
      <c r="A121" s="8">
        <v>116</v>
      </c>
      <c r="B121" s="8">
        <v>998</v>
      </c>
      <c r="C121" s="9" t="s">
        <v>141</v>
      </c>
      <c r="D121" s="10">
        <v>632181</v>
      </c>
      <c r="E121" s="54">
        <v>100000</v>
      </c>
      <c r="F121" s="54">
        <v>12035000</v>
      </c>
      <c r="G121" s="55">
        <f t="shared" si="5"/>
        <v>913465.86797501298</v>
      </c>
      <c r="H121" s="54">
        <v>427544.25</v>
      </c>
      <c r="I121" s="55">
        <f t="shared" si="6"/>
        <v>31137.843286089199</v>
      </c>
      <c r="J121" s="54">
        <v>490589.849609375</v>
      </c>
      <c r="K121" s="55">
        <f t="shared" si="7"/>
        <v>164014.96076630501</v>
      </c>
      <c r="L121" s="55">
        <f t="shared" si="8"/>
        <v>1108618.67202741</v>
      </c>
      <c r="M121" s="8"/>
      <c r="N121" s="11">
        <f t="shared" si="9"/>
        <v>1109000</v>
      </c>
      <c r="O121" s="9" t="s">
        <v>141</v>
      </c>
      <c r="P121" s="10">
        <v>632181</v>
      </c>
      <c r="Q121" s="12" t="s">
        <v>26</v>
      </c>
      <c r="R121" s="19">
        <v>13125044.255425399</v>
      </c>
    </row>
    <row r="122" spans="1:18" ht="15">
      <c r="A122" s="8">
        <v>117</v>
      </c>
      <c r="B122" s="8">
        <v>986</v>
      </c>
      <c r="C122" s="9" t="s">
        <v>142</v>
      </c>
      <c r="D122" s="10">
        <v>632184</v>
      </c>
      <c r="E122" s="54">
        <v>100000</v>
      </c>
      <c r="F122" s="54">
        <v>10830000</v>
      </c>
      <c r="G122" s="55">
        <f t="shared" si="5"/>
        <v>822759.12129928998</v>
      </c>
      <c r="H122" s="54">
        <v>89499.75</v>
      </c>
      <c r="I122" s="55">
        <f t="shared" si="6"/>
        <v>6518.2239958651298</v>
      </c>
      <c r="J122" s="54">
        <v>1056681.60546875</v>
      </c>
      <c r="K122" s="55">
        <f t="shared" si="7"/>
        <v>353271.86691985099</v>
      </c>
      <c r="L122" s="55">
        <f t="shared" si="8"/>
        <v>1182549.2122150101</v>
      </c>
      <c r="M122" s="8"/>
      <c r="N122" s="11">
        <f t="shared" si="9"/>
        <v>1183000</v>
      </c>
      <c r="O122" t="s">
        <v>37</v>
      </c>
      <c r="Q122" s="12" t="s">
        <v>26</v>
      </c>
      <c r="R122" s="19">
        <v>11394499.7506389</v>
      </c>
    </row>
    <row r="123" spans="1:18" ht="15">
      <c r="A123" s="8">
        <v>118</v>
      </c>
      <c r="B123" s="8">
        <v>3622</v>
      </c>
      <c r="C123" s="9" t="s">
        <v>143</v>
      </c>
      <c r="D123" s="10">
        <v>632417</v>
      </c>
      <c r="E123" s="54">
        <v>100000</v>
      </c>
      <c r="F123" s="54">
        <v>7315000</v>
      </c>
      <c r="G123" s="55">
        <f t="shared" si="5"/>
        <v>558166.41211658204</v>
      </c>
      <c r="H123" s="54">
        <v>2770136.6666666698</v>
      </c>
      <c r="I123" s="55">
        <f t="shared" si="6"/>
        <v>201747.728820388</v>
      </c>
      <c r="J123" s="54">
        <v>0</v>
      </c>
      <c r="K123" s="55">
        <f t="shared" si="7"/>
        <v>0</v>
      </c>
      <c r="L123" s="55">
        <f t="shared" si="8"/>
        <v>759914.14093697001</v>
      </c>
      <c r="M123" s="8"/>
      <c r="N123" s="11">
        <f t="shared" si="9"/>
        <v>760000</v>
      </c>
      <c r="O123" t="s">
        <v>37</v>
      </c>
      <c r="Q123" s="12" t="s">
        <v>26</v>
      </c>
      <c r="R123" s="19">
        <v>10444720.1031237</v>
      </c>
    </row>
    <row r="124" spans="1:18" ht="15">
      <c r="A124" s="8">
        <v>119</v>
      </c>
      <c r="B124" s="8">
        <v>3672</v>
      </c>
      <c r="C124" s="9" t="s">
        <v>144</v>
      </c>
      <c r="D124" s="10">
        <v>632437</v>
      </c>
      <c r="E124" s="54">
        <v>100000</v>
      </c>
      <c r="F124" s="54">
        <v>4312500</v>
      </c>
      <c r="G124" s="55">
        <f t="shared" si="5"/>
        <v>332152.29851172201</v>
      </c>
      <c r="H124" s="54">
        <v>5981811.984375</v>
      </c>
      <c r="I124" s="55">
        <f t="shared" si="6"/>
        <v>435652.50646294298</v>
      </c>
      <c r="J124" s="54">
        <v>0</v>
      </c>
      <c r="K124" s="55">
        <f t="shared" si="7"/>
        <v>0</v>
      </c>
      <c r="L124" s="55">
        <f t="shared" si="8"/>
        <v>767804.804974664</v>
      </c>
      <c r="M124" s="8"/>
      <c r="N124" s="11">
        <f t="shared" si="9"/>
        <v>768000</v>
      </c>
      <c r="O124" t="s">
        <v>37</v>
      </c>
      <c r="Q124" s="12" t="s">
        <v>26</v>
      </c>
      <c r="R124" s="19">
        <v>6706811.8229210703</v>
      </c>
    </row>
    <row r="125" spans="1:18" ht="15">
      <c r="A125" s="8">
        <v>120</v>
      </c>
      <c r="B125" s="8">
        <v>3652</v>
      </c>
      <c r="C125" s="9" t="s">
        <v>145</v>
      </c>
      <c r="D125" s="10">
        <v>632944</v>
      </c>
      <c r="E125" s="54">
        <v>100000</v>
      </c>
      <c r="F125" s="54">
        <v>12825000</v>
      </c>
      <c r="G125" s="55">
        <f t="shared" si="5"/>
        <v>972933.36164623301</v>
      </c>
      <c r="H125" s="54">
        <v>1859981.875</v>
      </c>
      <c r="I125" s="55">
        <f t="shared" si="6"/>
        <v>135461.59055750701</v>
      </c>
      <c r="J125" s="54">
        <v>0</v>
      </c>
      <c r="K125" s="55">
        <f t="shared" si="7"/>
        <v>0</v>
      </c>
      <c r="L125" s="55">
        <f t="shared" si="8"/>
        <v>1108394.9522037399</v>
      </c>
      <c r="M125" s="8"/>
      <c r="N125" s="11">
        <f t="shared" si="9"/>
        <v>1108000</v>
      </c>
      <c r="O125" s="9" t="s">
        <v>145</v>
      </c>
      <c r="P125" s="10">
        <v>632944</v>
      </c>
      <c r="Q125" s="12" t="s">
        <v>26</v>
      </c>
      <c r="R125" s="19">
        <v>15909981.898718599</v>
      </c>
    </row>
    <row r="126" spans="1:18" ht="15">
      <c r="A126" s="8">
        <v>121</v>
      </c>
      <c r="B126" s="8">
        <v>3580</v>
      </c>
      <c r="C126" s="9" t="s">
        <v>146</v>
      </c>
      <c r="D126" s="10">
        <v>632969</v>
      </c>
      <c r="E126" s="54">
        <v>100000</v>
      </c>
      <c r="F126" s="54">
        <v>13080000</v>
      </c>
      <c r="G126" s="55">
        <f t="shared" si="5"/>
        <v>992128.56529960199</v>
      </c>
      <c r="H126" s="54">
        <v>1119453</v>
      </c>
      <c r="I126" s="55">
        <f t="shared" si="6"/>
        <v>81529.226694412093</v>
      </c>
      <c r="J126" s="54">
        <v>1450313.8671875</v>
      </c>
      <c r="K126" s="55">
        <f t="shared" si="7"/>
        <v>484871.77672956098</v>
      </c>
      <c r="L126" s="55">
        <f t="shared" si="8"/>
        <v>1558529.5687235701</v>
      </c>
      <c r="M126" s="8"/>
      <c r="N126" s="11">
        <f t="shared" si="9"/>
        <v>1559000</v>
      </c>
      <c r="O126" s="9" t="s">
        <v>146</v>
      </c>
      <c r="P126" s="10">
        <v>632969</v>
      </c>
      <c r="Q126" s="12" t="s">
        <v>26</v>
      </c>
      <c r="R126" s="19">
        <v>15415702.989861101</v>
      </c>
    </row>
    <row r="127" spans="1:18" ht="15">
      <c r="A127" s="8">
        <v>122</v>
      </c>
      <c r="B127" s="8">
        <v>842</v>
      </c>
      <c r="C127" s="9" t="s">
        <v>147</v>
      </c>
      <c r="D127" s="10">
        <v>633319</v>
      </c>
      <c r="E127" s="54">
        <v>100000</v>
      </c>
      <c r="F127" s="54">
        <v>10705000</v>
      </c>
      <c r="G127" s="55">
        <f t="shared" si="5"/>
        <v>813349.70774371701</v>
      </c>
      <c r="H127" s="54">
        <v>318.75436401367199</v>
      </c>
      <c r="I127" s="55">
        <f t="shared" si="6"/>
        <v>23.2147279104204</v>
      </c>
      <c r="J127" s="54">
        <v>60000</v>
      </c>
      <c r="K127" s="55">
        <f t="shared" si="7"/>
        <v>20059.317684240599</v>
      </c>
      <c r="L127" s="55">
        <f t="shared" si="8"/>
        <v>833432.240155868</v>
      </c>
      <c r="M127" s="8"/>
      <c r="N127" s="11">
        <f t="shared" si="9"/>
        <v>833000</v>
      </c>
      <c r="O127" t="s">
        <v>37</v>
      </c>
      <c r="Q127" s="12" t="s">
        <v>26</v>
      </c>
      <c r="R127" s="19">
        <v>11130318.754368</v>
      </c>
    </row>
    <row r="128" spans="1:18" ht="15">
      <c r="A128" s="8">
        <v>123</v>
      </c>
      <c r="B128" s="8">
        <v>3005</v>
      </c>
      <c r="C128" s="9" t="s">
        <v>148</v>
      </c>
      <c r="D128" s="10">
        <v>633323</v>
      </c>
      <c r="E128" s="54">
        <v>100000</v>
      </c>
      <c r="F128" s="54">
        <v>10549300</v>
      </c>
      <c r="G128" s="55">
        <f t="shared" si="5"/>
        <v>801629.34221889602</v>
      </c>
      <c r="H128" s="54">
        <v>24985.96875</v>
      </c>
      <c r="I128" s="55">
        <f t="shared" si="6"/>
        <v>1819.71615637123</v>
      </c>
      <c r="J128" s="54">
        <v>350000</v>
      </c>
      <c r="K128" s="55">
        <f t="shared" si="7"/>
        <v>117012.68649140401</v>
      </c>
      <c r="L128" s="55">
        <f t="shared" si="8"/>
        <v>920461.74486667104</v>
      </c>
      <c r="M128" s="8"/>
      <c r="N128" s="11">
        <f t="shared" si="9"/>
        <v>920000</v>
      </c>
      <c r="O128" s="9" t="s">
        <v>148</v>
      </c>
      <c r="P128" s="10">
        <v>633323</v>
      </c>
      <c r="Q128" s="12" t="s">
        <v>26</v>
      </c>
      <c r="R128" s="19">
        <v>11049285.967845401</v>
      </c>
    </row>
    <row r="129" spans="1:18" ht="15">
      <c r="A129" s="8">
        <v>124</v>
      </c>
      <c r="B129" s="8">
        <v>840</v>
      </c>
      <c r="C129" s="9" t="s">
        <v>149</v>
      </c>
      <c r="D129" s="10">
        <v>633328</v>
      </c>
      <c r="E129" s="54">
        <v>100000</v>
      </c>
      <c r="F129" s="54">
        <v>9920000</v>
      </c>
      <c r="G129" s="55">
        <f t="shared" si="5"/>
        <v>754258.59061472001</v>
      </c>
      <c r="H129" s="54">
        <v>843272.75</v>
      </c>
      <c r="I129" s="55">
        <f t="shared" si="6"/>
        <v>61415.151149686797</v>
      </c>
      <c r="J129" s="54">
        <v>0</v>
      </c>
      <c r="K129" s="55">
        <f t="shared" si="7"/>
        <v>0</v>
      </c>
      <c r="L129" s="55">
        <f t="shared" si="8"/>
        <v>815673.74176440702</v>
      </c>
      <c r="M129" s="8"/>
      <c r="N129" s="11">
        <f t="shared" si="9"/>
        <v>816000</v>
      </c>
      <c r="O129" s="9" t="s">
        <v>149</v>
      </c>
      <c r="P129" s="10">
        <v>633328</v>
      </c>
      <c r="Q129" s="12" t="s">
        <v>26</v>
      </c>
      <c r="R129" s="19">
        <v>11163272.763613701</v>
      </c>
    </row>
    <row r="130" spans="1:18" ht="15">
      <c r="A130" s="8">
        <v>125</v>
      </c>
      <c r="B130" s="8">
        <v>1882</v>
      </c>
      <c r="C130" s="9" t="s">
        <v>150</v>
      </c>
      <c r="D130" s="10">
        <v>633336</v>
      </c>
      <c r="E130" s="54">
        <v>100000</v>
      </c>
      <c r="F130" s="54">
        <v>9759000</v>
      </c>
      <c r="G130" s="55">
        <f t="shared" si="5"/>
        <v>742139.26595514198</v>
      </c>
      <c r="H130" s="54">
        <v>2997335</v>
      </c>
      <c r="I130" s="55">
        <f t="shared" si="6"/>
        <v>218294.474796258</v>
      </c>
      <c r="J130" s="54">
        <v>0</v>
      </c>
      <c r="K130" s="55">
        <f t="shared" si="7"/>
        <v>0</v>
      </c>
      <c r="L130" s="55">
        <f t="shared" si="8"/>
        <v>960433.74075140001</v>
      </c>
      <c r="M130" s="8"/>
      <c r="N130" s="11">
        <f t="shared" si="9"/>
        <v>960000</v>
      </c>
      <c r="O130" t="s">
        <v>37</v>
      </c>
      <c r="Q130" s="12" t="s">
        <v>26</v>
      </c>
      <c r="R130" s="19">
        <v>13471334.927609701</v>
      </c>
    </row>
    <row r="131" spans="1:18" ht="15">
      <c r="A131" s="8">
        <v>126</v>
      </c>
      <c r="B131" s="8">
        <v>843</v>
      </c>
      <c r="C131" s="9" t="s">
        <v>151</v>
      </c>
      <c r="D131" s="10">
        <v>633340</v>
      </c>
      <c r="E131" s="54">
        <v>100000</v>
      </c>
      <c r="F131" s="54">
        <v>10485000</v>
      </c>
      <c r="G131" s="55">
        <f t="shared" si="5"/>
        <v>796789.13988590904</v>
      </c>
      <c r="H131" s="54">
        <v>133970.546875</v>
      </c>
      <c r="I131" s="55">
        <f t="shared" si="6"/>
        <v>9757.0108674024195</v>
      </c>
      <c r="J131" s="54">
        <v>0</v>
      </c>
      <c r="K131" s="55">
        <f t="shared" si="7"/>
        <v>0</v>
      </c>
      <c r="L131" s="55">
        <f t="shared" si="8"/>
        <v>806546.150753311</v>
      </c>
      <c r="M131" s="8"/>
      <c r="N131" s="11">
        <f t="shared" si="9"/>
        <v>807000</v>
      </c>
      <c r="O131" s="9" t="s">
        <v>151</v>
      </c>
      <c r="P131" s="10">
        <v>633340</v>
      </c>
      <c r="Q131" s="12" t="s">
        <v>26</v>
      </c>
      <c r="R131" s="19">
        <v>11093970.5477874</v>
      </c>
    </row>
    <row r="132" spans="1:18" ht="15">
      <c r="A132" s="8">
        <v>127</v>
      </c>
      <c r="B132" s="8">
        <v>1143</v>
      </c>
      <c r="C132" s="9" t="s">
        <v>152</v>
      </c>
      <c r="D132" s="10">
        <v>633346</v>
      </c>
      <c r="E132" s="54">
        <v>100000</v>
      </c>
      <c r="F132" s="54">
        <v>9710000</v>
      </c>
      <c r="G132" s="55">
        <f t="shared" si="5"/>
        <v>738450.77584135695</v>
      </c>
      <c r="H132" s="54">
        <v>177564.078125</v>
      </c>
      <c r="I132" s="55">
        <f t="shared" si="6"/>
        <v>12931.906902958301</v>
      </c>
      <c r="J132" s="54">
        <v>1503344.4609375</v>
      </c>
      <c r="K132" s="55">
        <f t="shared" si="7"/>
        <v>502601.06884647999</v>
      </c>
      <c r="L132" s="55">
        <f t="shared" si="8"/>
        <v>1253983.7515908</v>
      </c>
      <c r="M132" s="8"/>
      <c r="N132" s="11">
        <f t="shared" si="9"/>
        <v>1254000</v>
      </c>
      <c r="O132" s="9" t="s">
        <v>153</v>
      </c>
      <c r="P132" s="10">
        <v>633346</v>
      </c>
      <c r="Q132" s="12" t="s">
        <v>26</v>
      </c>
      <c r="R132" s="19">
        <v>10287564.082565</v>
      </c>
    </row>
    <row r="133" spans="1:18" ht="15">
      <c r="A133" s="8">
        <v>128</v>
      </c>
      <c r="B133" s="8">
        <v>839</v>
      </c>
      <c r="C133" s="9" t="s">
        <v>154</v>
      </c>
      <c r="D133" s="10">
        <v>633347</v>
      </c>
      <c r="E133" s="54">
        <v>100000</v>
      </c>
      <c r="F133" s="54">
        <v>10485000</v>
      </c>
      <c r="G133" s="55">
        <f t="shared" si="5"/>
        <v>796789.13988590904</v>
      </c>
      <c r="H133" s="54">
        <v>75712.203125</v>
      </c>
      <c r="I133" s="55">
        <f t="shared" si="6"/>
        <v>5514.0835498332699</v>
      </c>
      <c r="J133" s="54">
        <v>0</v>
      </c>
      <c r="K133" s="55">
        <f t="shared" si="7"/>
        <v>0</v>
      </c>
      <c r="L133" s="55">
        <f t="shared" si="8"/>
        <v>802303.22343574197</v>
      </c>
      <c r="M133" s="8"/>
      <c r="N133" s="11">
        <f t="shared" si="9"/>
        <v>802000</v>
      </c>
      <c r="O133" s="9" t="s">
        <v>154</v>
      </c>
      <c r="P133" s="10">
        <v>633347</v>
      </c>
      <c r="Q133" s="12" t="s">
        <v>26</v>
      </c>
      <c r="R133" s="19">
        <v>11035712.202999501</v>
      </c>
    </row>
    <row r="134" spans="1:18" ht="15">
      <c r="A134" s="8">
        <v>129</v>
      </c>
      <c r="B134" s="8">
        <v>1235</v>
      </c>
      <c r="C134" s="9" t="s">
        <v>155</v>
      </c>
      <c r="D134" s="10">
        <v>640014</v>
      </c>
      <c r="E134" s="54">
        <v>100000</v>
      </c>
      <c r="F134" s="54">
        <v>17155000</v>
      </c>
      <c r="G134" s="55">
        <f t="shared" ref="G134:G197" si="10">(E134+F134)/($E$293+$F$293)*$C$4*$G$4</f>
        <v>1298875.44721128</v>
      </c>
      <c r="H134" s="54">
        <v>263038.59375</v>
      </c>
      <c r="I134" s="55">
        <f t="shared" ref="I134:I197" si="11">H134/$H$293*$C$4*$I$4</f>
        <v>19156.975004062799</v>
      </c>
      <c r="J134" s="54">
        <v>0</v>
      </c>
      <c r="K134" s="55">
        <f t="shared" ref="K134:K197" si="12">J134/$J$293*$C$4*$K$4</f>
        <v>0</v>
      </c>
      <c r="L134" s="55">
        <f t="shared" ref="L134:L197" si="13">G134+I134+K134</f>
        <v>1318032.42221534</v>
      </c>
      <c r="M134" s="8"/>
      <c r="N134" s="11">
        <f t="shared" ref="N134:N197" si="14">ROUND((L134-M134)/1000,0)*1000</f>
        <v>1318000</v>
      </c>
      <c r="O134" t="s">
        <v>37</v>
      </c>
      <c r="Q134" s="12" t="s">
        <v>26</v>
      </c>
      <c r="R134" s="19">
        <v>18268038.600389</v>
      </c>
    </row>
    <row r="135" spans="1:18" ht="15">
      <c r="A135" s="8">
        <v>130</v>
      </c>
      <c r="B135" s="8">
        <v>2539</v>
      </c>
      <c r="C135" s="9" t="s">
        <v>156</v>
      </c>
      <c r="D135" s="10">
        <v>640079</v>
      </c>
      <c r="E135" s="54">
        <v>100000</v>
      </c>
      <c r="F135" s="54">
        <v>10634000</v>
      </c>
      <c r="G135" s="55">
        <f t="shared" si="10"/>
        <v>808005.16084415198</v>
      </c>
      <c r="H135" s="54">
        <v>366569.0625</v>
      </c>
      <c r="I135" s="55">
        <f t="shared" si="11"/>
        <v>26697.049537337101</v>
      </c>
      <c r="J135" s="54">
        <v>0</v>
      </c>
      <c r="K135" s="55">
        <f t="shared" si="12"/>
        <v>0</v>
      </c>
      <c r="L135" s="55">
        <f t="shared" si="13"/>
        <v>834702.21038148901</v>
      </c>
      <c r="M135" s="8"/>
      <c r="N135" s="11">
        <f t="shared" si="14"/>
        <v>835000</v>
      </c>
      <c r="O135" s="9" t="s">
        <v>156</v>
      </c>
      <c r="P135" s="10">
        <v>640079</v>
      </c>
      <c r="Q135" s="12" t="s">
        <v>26</v>
      </c>
      <c r="R135" s="19">
        <v>11475569.057991801</v>
      </c>
    </row>
    <row r="136" spans="1:18" ht="15">
      <c r="A136" s="8">
        <v>131</v>
      </c>
      <c r="B136" s="8">
        <v>2743</v>
      </c>
      <c r="C136" s="9" t="s">
        <v>157</v>
      </c>
      <c r="D136" s="10">
        <v>640081</v>
      </c>
      <c r="E136" s="54">
        <v>100000</v>
      </c>
      <c r="F136" s="54">
        <v>10602500</v>
      </c>
      <c r="G136" s="55">
        <f t="shared" si="10"/>
        <v>805633.98862814798</v>
      </c>
      <c r="H136" s="54">
        <v>2056250.625</v>
      </c>
      <c r="I136" s="55">
        <f t="shared" si="11"/>
        <v>149755.749768996</v>
      </c>
      <c r="J136" s="54">
        <v>3829718.53125</v>
      </c>
      <c r="K136" s="55">
        <f t="shared" si="12"/>
        <v>1280359.0109927901</v>
      </c>
      <c r="L136" s="55">
        <f t="shared" si="13"/>
        <v>2235748.7493899302</v>
      </c>
      <c r="M136" s="8"/>
      <c r="N136" s="11">
        <f t="shared" si="14"/>
        <v>2236000</v>
      </c>
      <c r="O136" t="s">
        <v>37</v>
      </c>
      <c r="Q136" s="12" t="s">
        <v>26</v>
      </c>
      <c r="R136" s="19">
        <v>13133750.612871001</v>
      </c>
    </row>
    <row r="137" spans="1:18" ht="15">
      <c r="A137" s="8">
        <v>132</v>
      </c>
      <c r="B137" s="8">
        <v>3463</v>
      </c>
      <c r="C137" s="9" t="s">
        <v>158</v>
      </c>
      <c r="D137" s="10">
        <v>640083</v>
      </c>
      <c r="E137" s="54">
        <v>100000</v>
      </c>
      <c r="F137" s="54">
        <v>8997500</v>
      </c>
      <c r="G137" s="55">
        <f t="shared" si="10"/>
        <v>684817.11857459205</v>
      </c>
      <c r="H137" s="54">
        <v>3343030.5</v>
      </c>
      <c r="I137" s="55">
        <f t="shared" si="11"/>
        <v>243471.31275795799</v>
      </c>
      <c r="J137" s="54">
        <v>4922912.15625</v>
      </c>
      <c r="K137" s="55">
        <f t="shared" si="12"/>
        <v>1645837.6478971499</v>
      </c>
      <c r="L137" s="55">
        <f t="shared" si="13"/>
        <v>2574126.0792296999</v>
      </c>
      <c r="M137" s="8"/>
      <c r="N137" s="11">
        <f t="shared" si="14"/>
        <v>2574000</v>
      </c>
      <c r="O137" s="9" t="s">
        <v>158</v>
      </c>
      <c r="P137" s="10">
        <v>640083</v>
      </c>
      <c r="Q137" s="12" t="s">
        <v>26</v>
      </c>
      <c r="R137" s="19">
        <v>13078030.4521829</v>
      </c>
    </row>
    <row r="138" spans="1:18" ht="15">
      <c r="A138" s="8">
        <v>133</v>
      </c>
      <c r="B138" s="8">
        <v>3655</v>
      </c>
      <c r="C138" s="9" t="s">
        <v>159</v>
      </c>
      <c r="D138" s="10">
        <v>640123</v>
      </c>
      <c r="E138" s="54">
        <v>100000</v>
      </c>
      <c r="F138" s="54">
        <v>8250000</v>
      </c>
      <c r="G138" s="55">
        <f t="shared" si="10"/>
        <v>628548.82551226695</v>
      </c>
      <c r="H138" s="54">
        <v>1361357.45833333</v>
      </c>
      <c r="I138" s="55">
        <f t="shared" si="11"/>
        <v>99147.012721915904</v>
      </c>
      <c r="J138" s="54">
        <v>0</v>
      </c>
      <c r="K138" s="55">
        <f t="shared" si="12"/>
        <v>0</v>
      </c>
      <c r="L138" s="55">
        <f t="shared" si="13"/>
        <v>727695.83823418303</v>
      </c>
      <c r="M138" s="8"/>
      <c r="N138" s="11">
        <f t="shared" si="14"/>
        <v>728000</v>
      </c>
      <c r="O138" t="s">
        <v>37</v>
      </c>
      <c r="Q138" s="12" t="s">
        <v>26</v>
      </c>
      <c r="R138" s="19">
        <v>10679274.113879301</v>
      </c>
    </row>
    <row r="139" spans="1:18" ht="15">
      <c r="A139" s="8">
        <v>134</v>
      </c>
      <c r="B139" s="8">
        <v>2254</v>
      </c>
      <c r="C139" s="9" t="s">
        <v>160</v>
      </c>
      <c r="D139" s="10">
        <v>640129</v>
      </c>
      <c r="E139" s="54">
        <v>100000</v>
      </c>
      <c r="F139" s="54">
        <v>10342500</v>
      </c>
      <c r="G139" s="55">
        <f t="shared" si="10"/>
        <v>786062.40843255597</v>
      </c>
      <c r="H139" s="54">
        <v>798861.25</v>
      </c>
      <c r="I139" s="55">
        <f t="shared" si="11"/>
        <v>58180.6828412014</v>
      </c>
      <c r="J139" s="54">
        <v>0</v>
      </c>
      <c r="K139" s="55">
        <f t="shared" si="12"/>
        <v>0</v>
      </c>
      <c r="L139" s="55">
        <f t="shared" si="13"/>
        <v>844243.09127375798</v>
      </c>
      <c r="M139" s="8"/>
      <c r="N139" s="11">
        <f t="shared" si="14"/>
        <v>844000</v>
      </c>
      <c r="O139" s="9" t="s">
        <v>160</v>
      </c>
      <c r="P139" s="10">
        <v>640129</v>
      </c>
      <c r="Q139" s="12" t="s">
        <v>26</v>
      </c>
      <c r="R139" s="19">
        <v>11616361.226155501</v>
      </c>
    </row>
    <row r="140" spans="1:18" ht="15">
      <c r="A140" s="8">
        <v>135</v>
      </c>
      <c r="B140" s="8">
        <v>3609</v>
      </c>
      <c r="C140" s="9" t="s">
        <v>161</v>
      </c>
      <c r="D140" s="10">
        <v>640147</v>
      </c>
      <c r="E140" s="54">
        <v>100000</v>
      </c>
      <c r="F140" s="54">
        <v>13997500</v>
      </c>
      <c r="G140" s="55">
        <f t="shared" si="10"/>
        <v>1061193.6607975101</v>
      </c>
      <c r="H140" s="54">
        <v>4825758.1666666698</v>
      </c>
      <c r="I140" s="55">
        <f t="shared" si="11"/>
        <v>351457.65971646598</v>
      </c>
      <c r="J140" s="54">
        <v>0</v>
      </c>
      <c r="K140" s="55">
        <f t="shared" si="12"/>
        <v>0</v>
      </c>
      <c r="L140" s="55">
        <f t="shared" si="13"/>
        <v>1412651.32051397</v>
      </c>
      <c r="M140" s="8"/>
      <c r="N140" s="11">
        <f t="shared" si="14"/>
        <v>1413000</v>
      </c>
      <c r="O140" s="9" t="s">
        <v>161</v>
      </c>
      <c r="P140" s="10">
        <v>640147</v>
      </c>
      <c r="Q140" s="12" t="s">
        <v>26</v>
      </c>
      <c r="R140" s="19">
        <v>20305341.694197498</v>
      </c>
    </row>
    <row r="141" spans="1:18" ht="15">
      <c r="A141" s="8">
        <v>136</v>
      </c>
      <c r="B141" s="8">
        <v>1341</v>
      </c>
      <c r="C141" s="9" t="s">
        <v>162</v>
      </c>
      <c r="D141" s="10">
        <v>640181</v>
      </c>
      <c r="E141" s="54">
        <v>100000</v>
      </c>
      <c r="F141" s="54">
        <v>12422500</v>
      </c>
      <c r="G141" s="55">
        <f t="shared" si="10"/>
        <v>942635.04999728804</v>
      </c>
      <c r="H141" s="54">
        <v>3839039</v>
      </c>
      <c r="I141" s="55">
        <f t="shared" si="11"/>
        <v>279595.374633584</v>
      </c>
      <c r="J141" s="54">
        <v>0</v>
      </c>
      <c r="K141" s="55">
        <f t="shared" si="12"/>
        <v>0</v>
      </c>
      <c r="L141" s="55">
        <f t="shared" si="13"/>
        <v>1222230.4246308701</v>
      </c>
      <c r="M141" s="8"/>
      <c r="N141" s="11">
        <f t="shared" si="14"/>
        <v>1222000</v>
      </c>
      <c r="O141" s="9" t="s">
        <v>162</v>
      </c>
      <c r="P141" s="10">
        <v>640181</v>
      </c>
      <c r="Q141" s="12" t="s">
        <v>26</v>
      </c>
      <c r="R141" s="19">
        <v>17674039.079040099</v>
      </c>
    </row>
    <row r="142" spans="1:18" ht="15">
      <c r="A142" s="8">
        <v>137</v>
      </c>
      <c r="B142" s="8">
        <v>1342</v>
      </c>
      <c r="C142" s="9" t="s">
        <v>163</v>
      </c>
      <c r="D142" s="10">
        <v>640280</v>
      </c>
      <c r="E142" s="54">
        <v>100000</v>
      </c>
      <c r="F142" s="54">
        <v>10360000</v>
      </c>
      <c r="G142" s="55">
        <f t="shared" si="10"/>
        <v>787379.72633033595</v>
      </c>
      <c r="H142" s="54">
        <v>393313.84375</v>
      </c>
      <c r="I142" s="55">
        <f t="shared" si="11"/>
        <v>28644.859167061299</v>
      </c>
      <c r="J142" s="54">
        <v>0</v>
      </c>
      <c r="K142" s="55">
        <f t="shared" si="12"/>
        <v>0</v>
      </c>
      <c r="L142" s="55">
        <f t="shared" si="13"/>
        <v>816024.58549739805</v>
      </c>
      <c r="M142" s="8"/>
      <c r="N142" s="11">
        <f t="shared" si="14"/>
        <v>816000</v>
      </c>
      <c r="O142" s="9" t="s">
        <v>163</v>
      </c>
      <c r="P142" s="10">
        <v>640280</v>
      </c>
      <c r="Q142" s="12" t="s">
        <v>26</v>
      </c>
      <c r="R142" s="19">
        <v>11228313.846923999</v>
      </c>
    </row>
    <row r="143" spans="1:18" ht="15">
      <c r="A143" s="8">
        <v>138</v>
      </c>
      <c r="B143" s="8">
        <v>1404</v>
      </c>
      <c r="C143" s="9" t="s">
        <v>164</v>
      </c>
      <c r="D143" s="10">
        <v>640338</v>
      </c>
      <c r="E143" s="54">
        <v>100000</v>
      </c>
      <c r="F143" s="54">
        <v>10567500</v>
      </c>
      <c r="G143" s="55">
        <f t="shared" si="10"/>
        <v>802999.35283258697</v>
      </c>
      <c r="H143" s="54">
        <v>73071.734375</v>
      </c>
      <c r="I143" s="55">
        <f t="shared" si="11"/>
        <v>5321.77947337962</v>
      </c>
      <c r="J143" s="54">
        <v>104600</v>
      </c>
      <c r="K143" s="55">
        <f t="shared" si="12"/>
        <v>34970.077162859503</v>
      </c>
      <c r="L143" s="55">
        <f t="shared" si="13"/>
        <v>843291.20946882595</v>
      </c>
      <c r="M143" s="8"/>
      <c r="N143" s="11">
        <f t="shared" si="14"/>
        <v>843000</v>
      </c>
      <c r="O143" s="9" t="s">
        <v>164</v>
      </c>
      <c r="P143" s="10">
        <v>640338</v>
      </c>
      <c r="Q143" s="12" t="s">
        <v>26</v>
      </c>
      <c r="R143" s="19">
        <v>11115571.731323799</v>
      </c>
    </row>
    <row r="144" spans="1:18" ht="15">
      <c r="A144" s="8">
        <v>139</v>
      </c>
      <c r="B144" s="8">
        <v>776</v>
      </c>
      <c r="C144" s="9" t="s">
        <v>165</v>
      </c>
      <c r="D144" s="10">
        <v>640349</v>
      </c>
      <c r="E144" s="54">
        <v>100000</v>
      </c>
      <c r="F144" s="54">
        <v>14392500</v>
      </c>
      <c r="G144" s="55">
        <f t="shared" si="10"/>
        <v>1090927.40763312</v>
      </c>
      <c r="H144" s="54">
        <v>1132436.45833333</v>
      </c>
      <c r="I144" s="55">
        <f t="shared" si="11"/>
        <v>82474.805756450194</v>
      </c>
      <c r="J144" s="54">
        <v>3450200.6875</v>
      </c>
      <c r="K144" s="55">
        <f t="shared" si="12"/>
        <v>1153477.86108247</v>
      </c>
      <c r="L144" s="55">
        <f t="shared" si="13"/>
        <v>2326880.0744720302</v>
      </c>
      <c r="M144" s="8"/>
      <c r="N144" s="11">
        <f t="shared" si="14"/>
        <v>2327000</v>
      </c>
      <c r="O144" s="9" t="s">
        <v>165</v>
      </c>
      <c r="P144" s="10">
        <v>640349</v>
      </c>
      <c r="Q144" s="12" t="s">
        <v>26</v>
      </c>
      <c r="R144" s="19">
        <v>16866603.129299901</v>
      </c>
    </row>
    <row r="145" spans="1:18" ht="15">
      <c r="A145" s="8">
        <v>140</v>
      </c>
      <c r="B145" s="8">
        <v>758</v>
      </c>
      <c r="C145" s="9" t="s">
        <v>166</v>
      </c>
      <c r="D145" s="10">
        <v>640355</v>
      </c>
      <c r="E145" s="54">
        <v>100000</v>
      </c>
      <c r="F145" s="54">
        <v>15805000</v>
      </c>
      <c r="G145" s="55">
        <f t="shared" si="10"/>
        <v>1197253.78081109</v>
      </c>
      <c r="H145" s="54">
        <v>149820.1875</v>
      </c>
      <c r="I145" s="55">
        <f t="shared" si="11"/>
        <v>10911.332615203</v>
      </c>
      <c r="J145" s="54">
        <v>3986260.46875</v>
      </c>
      <c r="K145" s="55">
        <f t="shared" si="12"/>
        <v>1332694.41857977</v>
      </c>
      <c r="L145" s="55">
        <f t="shared" si="13"/>
        <v>2540859.5320060598</v>
      </c>
      <c r="M145" s="8"/>
      <c r="N145" s="11">
        <f t="shared" si="14"/>
        <v>2541000</v>
      </c>
      <c r="O145" s="9" t="s">
        <v>166</v>
      </c>
      <c r="P145" s="10">
        <v>640355</v>
      </c>
      <c r="Q145" s="12" t="s">
        <v>26</v>
      </c>
      <c r="R145" s="19">
        <v>16804820.1877742</v>
      </c>
    </row>
    <row r="146" spans="1:18" ht="15">
      <c r="A146" s="8">
        <v>141</v>
      </c>
      <c r="B146" s="8">
        <v>889</v>
      </c>
      <c r="C146" s="9" t="s">
        <v>167</v>
      </c>
      <c r="D146" s="10">
        <v>640450</v>
      </c>
      <c r="E146" s="54">
        <v>100000</v>
      </c>
      <c r="F146" s="54">
        <v>14347500</v>
      </c>
      <c r="G146" s="55">
        <f t="shared" si="10"/>
        <v>1087540.01875311</v>
      </c>
      <c r="H146" s="54">
        <v>2601149.75</v>
      </c>
      <c r="I146" s="55">
        <f t="shared" si="11"/>
        <v>189440.492485047</v>
      </c>
      <c r="J146" s="54">
        <v>3508757.171875</v>
      </c>
      <c r="K146" s="55">
        <f t="shared" si="12"/>
        <v>1173054.5797916399</v>
      </c>
      <c r="L146" s="55">
        <f t="shared" si="13"/>
        <v>2450035.0910298</v>
      </c>
      <c r="M146" s="8"/>
      <c r="N146" s="11">
        <f t="shared" si="14"/>
        <v>2450000</v>
      </c>
      <c r="O146" s="9" t="s">
        <v>167</v>
      </c>
      <c r="P146" s="10">
        <v>640450</v>
      </c>
      <c r="Q146" s="12" t="s">
        <v>26</v>
      </c>
      <c r="R146" s="19">
        <v>18173649.688877899</v>
      </c>
    </row>
    <row r="147" spans="1:18" ht="15">
      <c r="A147" s="8">
        <v>142</v>
      </c>
      <c r="B147" s="8">
        <v>904</v>
      </c>
      <c r="C147" s="9" t="s">
        <v>168</v>
      </c>
      <c r="D147" s="10">
        <v>640452</v>
      </c>
      <c r="E147" s="54">
        <v>100000</v>
      </c>
      <c r="F147" s="54">
        <v>12717500</v>
      </c>
      <c r="G147" s="55">
        <f t="shared" si="10"/>
        <v>964841.26598844002</v>
      </c>
      <c r="H147" s="54">
        <v>51497.7578125</v>
      </c>
      <c r="I147" s="55">
        <f t="shared" si="11"/>
        <v>3750.5570764911499</v>
      </c>
      <c r="J147" s="54">
        <v>0</v>
      </c>
      <c r="K147" s="55">
        <f t="shared" si="12"/>
        <v>0</v>
      </c>
      <c r="L147" s="55">
        <f t="shared" si="13"/>
        <v>968591.82306493097</v>
      </c>
      <c r="M147" s="8"/>
      <c r="N147" s="11">
        <f t="shared" si="14"/>
        <v>969000</v>
      </c>
      <c r="O147" s="9" t="s">
        <v>168</v>
      </c>
      <c r="P147" s="10">
        <v>640452</v>
      </c>
      <c r="Q147" s="12" t="s">
        <v>26</v>
      </c>
      <c r="R147" s="19">
        <v>13431497.7573839</v>
      </c>
    </row>
    <row r="148" spans="1:18" ht="15">
      <c r="A148" s="8">
        <v>143</v>
      </c>
      <c r="B148" s="8">
        <v>2646</v>
      </c>
      <c r="C148" s="9" t="s">
        <v>169</v>
      </c>
      <c r="D148" s="10">
        <v>640457</v>
      </c>
      <c r="E148" s="54">
        <v>100000</v>
      </c>
      <c r="F148" s="54">
        <v>10380000</v>
      </c>
      <c r="G148" s="55">
        <f t="shared" si="10"/>
        <v>788885.23249922798</v>
      </c>
      <c r="H148" s="54">
        <v>2588526</v>
      </c>
      <c r="I148" s="55">
        <f t="shared" si="11"/>
        <v>188521.11080892201</v>
      </c>
      <c r="J148" s="54">
        <v>3694260.171875</v>
      </c>
      <c r="K148" s="55">
        <f t="shared" si="12"/>
        <v>1235072.30659797</v>
      </c>
      <c r="L148" s="55">
        <f t="shared" si="13"/>
        <v>2212478.6499061198</v>
      </c>
      <c r="M148" s="8"/>
      <c r="N148" s="11">
        <f t="shared" si="14"/>
        <v>2212000</v>
      </c>
      <c r="O148" s="9" t="s">
        <v>169</v>
      </c>
      <c r="P148" s="10">
        <v>640457</v>
      </c>
      <c r="Q148" s="12" t="s">
        <v>26</v>
      </c>
      <c r="R148" s="19">
        <v>14068525.9930415</v>
      </c>
    </row>
    <row r="149" spans="1:18" ht="15">
      <c r="A149" s="8">
        <v>144</v>
      </c>
      <c r="B149" s="8">
        <v>2774</v>
      </c>
      <c r="C149" s="9" t="s">
        <v>170</v>
      </c>
      <c r="D149" s="10">
        <v>640459</v>
      </c>
      <c r="E149" s="54">
        <v>100000</v>
      </c>
      <c r="F149" s="54">
        <v>13615000</v>
      </c>
      <c r="G149" s="55">
        <f t="shared" si="10"/>
        <v>1032400.85531745</v>
      </c>
      <c r="H149" s="54">
        <v>235840.9375</v>
      </c>
      <c r="I149" s="55">
        <f t="shared" si="11"/>
        <v>17176.182704642499</v>
      </c>
      <c r="J149" s="54">
        <v>1929507.546875</v>
      </c>
      <c r="K149" s="55">
        <f t="shared" si="12"/>
        <v>645076.74761509104</v>
      </c>
      <c r="L149" s="55">
        <f t="shared" si="13"/>
        <v>1694653.7856371901</v>
      </c>
      <c r="M149" s="8"/>
      <c r="N149" s="11">
        <f t="shared" si="14"/>
        <v>1695000</v>
      </c>
      <c r="O149" s="9" t="s">
        <v>170</v>
      </c>
      <c r="P149" s="10">
        <v>640459</v>
      </c>
      <c r="Q149" s="12" t="s">
        <v>26</v>
      </c>
      <c r="R149" s="19">
        <v>14513340.939561199</v>
      </c>
    </row>
    <row r="150" spans="1:18" ht="15">
      <c r="A150" s="8">
        <v>145</v>
      </c>
      <c r="B150" s="8">
        <v>1696</v>
      </c>
      <c r="C150" s="9" t="s">
        <v>171</v>
      </c>
      <c r="D150" s="10">
        <v>640481</v>
      </c>
      <c r="E150" s="54">
        <v>100000</v>
      </c>
      <c r="F150" s="54">
        <v>14268000</v>
      </c>
      <c r="G150" s="55">
        <f t="shared" si="10"/>
        <v>1081555.63173177</v>
      </c>
      <c r="H150" s="54">
        <v>211083.046875</v>
      </c>
      <c r="I150" s="55">
        <f t="shared" si="11"/>
        <v>15373.077369053501</v>
      </c>
      <c r="J150" s="54">
        <v>0</v>
      </c>
      <c r="K150" s="55">
        <f t="shared" si="12"/>
        <v>0</v>
      </c>
      <c r="L150" s="55">
        <f t="shared" si="13"/>
        <v>1096928.7091008199</v>
      </c>
      <c r="M150" s="8"/>
      <c r="N150" s="11">
        <f t="shared" si="14"/>
        <v>1097000</v>
      </c>
      <c r="O150" s="9" t="s">
        <v>171</v>
      </c>
      <c r="P150" s="10">
        <v>640481</v>
      </c>
      <c r="Q150" s="12" t="s">
        <v>26</v>
      </c>
      <c r="R150" s="19">
        <v>15141583.0397914</v>
      </c>
    </row>
    <row r="151" spans="1:18" ht="15">
      <c r="A151" s="8">
        <v>146</v>
      </c>
      <c r="B151" s="8">
        <v>3637</v>
      </c>
      <c r="C151" s="9" t="s">
        <v>172</v>
      </c>
      <c r="D151" s="10">
        <v>640486</v>
      </c>
      <c r="E151" s="54">
        <v>100000</v>
      </c>
      <c r="F151" s="54">
        <v>9112500</v>
      </c>
      <c r="G151" s="55">
        <f t="shared" si="10"/>
        <v>693473.77904571895</v>
      </c>
      <c r="H151" s="54">
        <v>32720.208984375</v>
      </c>
      <c r="I151" s="55">
        <f t="shared" si="11"/>
        <v>2382.9971743125002</v>
      </c>
      <c r="J151" s="54">
        <v>0</v>
      </c>
      <c r="K151" s="55">
        <f t="shared" si="12"/>
        <v>0</v>
      </c>
      <c r="L151" s="55">
        <f t="shared" si="13"/>
        <v>695856.77622003201</v>
      </c>
      <c r="M151" s="8"/>
      <c r="N151" s="11">
        <f t="shared" si="14"/>
        <v>696000</v>
      </c>
      <c r="O151" s="9" t="s">
        <v>172</v>
      </c>
      <c r="P151" s="10">
        <v>640486</v>
      </c>
      <c r="Q151" s="12" t="s">
        <v>26</v>
      </c>
      <c r="R151" s="19">
        <v>9807720.2089692</v>
      </c>
    </row>
    <row r="152" spans="1:18" ht="15">
      <c r="A152" s="8">
        <v>147</v>
      </c>
      <c r="B152" s="8">
        <v>2048</v>
      </c>
      <c r="C152" s="9" t="s">
        <v>173</v>
      </c>
      <c r="D152" s="10">
        <v>640490</v>
      </c>
      <c r="E152" s="54">
        <v>100000</v>
      </c>
      <c r="F152" s="54">
        <v>10475500</v>
      </c>
      <c r="G152" s="55">
        <f t="shared" si="10"/>
        <v>796074.02445568598</v>
      </c>
      <c r="H152" s="54">
        <v>817106.375</v>
      </c>
      <c r="I152" s="55">
        <f t="shared" si="11"/>
        <v>59509.466570570003</v>
      </c>
      <c r="J152" s="54">
        <v>0</v>
      </c>
      <c r="K152" s="55">
        <f t="shared" si="12"/>
        <v>0</v>
      </c>
      <c r="L152" s="55">
        <f t="shared" si="13"/>
        <v>855583.491026256</v>
      </c>
      <c r="M152" s="8"/>
      <c r="N152" s="11">
        <f t="shared" si="14"/>
        <v>856000</v>
      </c>
      <c r="O152" s="9" t="s">
        <v>173</v>
      </c>
      <c r="P152" s="10">
        <v>640490</v>
      </c>
      <c r="Q152" s="12" t="s">
        <v>26</v>
      </c>
      <c r="R152" s="19">
        <v>11767606.3488508</v>
      </c>
    </row>
    <row r="153" spans="1:18" ht="15">
      <c r="A153" s="8">
        <v>148</v>
      </c>
      <c r="B153" s="8">
        <v>3411</v>
      </c>
      <c r="C153" s="9" t="s">
        <v>174</v>
      </c>
      <c r="D153" s="10">
        <v>640494</v>
      </c>
      <c r="E153" s="54">
        <v>100000</v>
      </c>
      <c r="F153" s="54">
        <v>13415000</v>
      </c>
      <c r="G153" s="55">
        <f t="shared" si="10"/>
        <v>1017345.79362854</v>
      </c>
      <c r="H153" s="54">
        <v>250002.53125</v>
      </c>
      <c r="I153" s="55">
        <f t="shared" si="11"/>
        <v>18207.564805720402</v>
      </c>
      <c r="J153" s="54">
        <v>600000</v>
      </c>
      <c r="K153" s="55">
        <f t="shared" si="12"/>
        <v>200593.17684240601</v>
      </c>
      <c r="L153" s="55">
        <f t="shared" si="13"/>
        <v>1236146.53527666</v>
      </c>
      <c r="M153" s="8"/>
      <c r="N153" s="11">
        <f t="shared" si="14"/>
        <v>1236000</v>
      </c>
      <c r="O153" s="9" t="s">
        <v>175</v>
      </c>
      <c r="P153" s="10">
        <v>640494</v>
      </c>
      <c r="Q153" s="12" t="s">
        <v>26</v>
      </c>
      <c r="R153" s="19">
        <v>14515002.5257999</v>
      </c>
    </row>
    <row r="154" spans="1:18" ht="15">
      <c r="A154" s="8">
        <v>149</v>
      </c>
      <c r="B154" s="8">
        <v>1698</v>
      </c>
      <c r="C154" s="9" t="s">
        <v>176</v>
      </c>
      <c r="D154" s="10">
        <v>640498</v>
      </c>
      <c r="E154" s="54">
        <v>100000</v>
      </c>
      <c r="F154" s="54">
        <v>14268000</v>
      </c>
      <c r="G154" s="55">
        <f t="shared" si="10"/>
        <v>1081555.63173177</v>
      </c>
      <c r="H154" s="54">
        <v>20188463.75</v>
      </c>
      <c r="I154" s="55">
        <f t="shared" si="11"/>
        <v>1470316.16127311</v>
      </c>
      <c r="J154" s="54">
        <v>0</v>
      </c>
      <c r="K154" s="55">
        <f t="shared" si="12"/>
        <v>0</v>
      </c>
      <c r="L154" s="55">
        <f t="shared" si="13"/>
        <v>2551871.7930048802</v>
      </c>
      <c r="M154" s="8"/>
      <c r="N154" s="11">
        <f t="shared" si="14"/>
        <v>2552000</v>
      </c>
      <c r="O154" s="9" t="s">
        <v>176</v>
      </c>
      <c r="P154" s="10">
        <v>640498</v>
      </c>
      <c r="Q154" s="12" t="s">
        <v>26</v>
      </c>
      <c r="R154" s="19">
        <v>47461880.947904304</v>
      </c>
    </row>
    <row r="155" spans="1:18" ht="15">
      <c r="A155" s="8">
        <v>150</v>
      </c>
      <c r="B155" s="8">
        <v>2089</v>
      </c>
      <c r="C155" s="9" t="s">
        <v>177</v>
      </c>
      <c r="D155" s="10">
        <v>640505</v>
      </c>
      <c r="E155" s="54">
        <v>100000</v>
      </c>
      <c r="F155" s="54">
        <v>12648000</v>
      </c>
      <c r="G155" s="55">
        <f t="shared" si="10"/>
        <v>959609.63205154205</v>
      </c>
      <c r="H155" s="54">
        <v>72308.0234375</v>
      </c>
      <c r="I155" s="55">
        <f t="shared" si="11"/>
        <v>5266.1587709897603</v>
      </c>
      <c r="J155" s="54">
        <v>240985.703125</v>
      </c>
      <c r="K155" s="55">
        <f t="shared" si="12"/>
        <v>80566.812939074603</v>
      </c>
      <c r="L155" s="55">
        <f t="shared" si="13"/>
        <v>1045442.60376161</v>
      </c>
      <c r="M155" s="8"/>
      <c r="N155" s="11">
        <f t="shared" si="14"/>
        <v>1045000</v>
      </c>
      <c r="O155" s="9" t="s">
        <v>177</v>
      </c>
      <c r="P155" s="10">
        <v>640505</v>
      </c>
      <c r="Q155" s="12" t="s">
        <v>26</v>
      </c>
      <c r="R155" s="19">
        <v>13382808.0250923</v>
      </c>
    </row>
    <row r="156" spans="1:18" ht="15">
      <c r="A156" s="8">
        <v>151</v>
      </c>
      <c r="B156" s="8">
        <v>3435</v>
      </c>
      <c r="C156" s="9" t="s">
        <v>178</v>
      </c>
      <c r="D156" s="10">
        <v>640548</v>
      </c>
      <c r="E156" s="54">
        <v>100000</v>
      </c>
      <c r="F156" s="54">
        <v>8745000</v>
      </c>
      <c r="G156" s="55">
        <f t="shared" si="10"/>
        <v>665810.10319233499</v>
      </c>
      <c r="H156" s="54">
        <v>1094070.80729167</v>
      </c>
      <c r="I156" s="55">
        <f t="shared" si="11"/>
        <v>79680.653736620297</v>
      </c>
      <c r="J156" s="54">
        <v>320000</v>
      </c>
      <c r="K156" s="55">
        <f t="shared" si="12"/>
        <v>106983.027649283</v>
      </c>
      <c r="L156" s="55">
        <f t="shared" si="13"/>
        <v>852473.78457823896</v>
      </c>
      <c r="M156" s="8"/>
      <c r="N156" s="11">
        <f t="shared" si="14"/>
        <v>852000</v>
      </c>
      <c r="O156" t="s">
        <v>37</v>
      </c>
      <c r="Q156" s="12" t="s">
        <v>26</v>
      </c>
      <c r="R156" s="19">
        <v>10614487.455325</v>
      </c>
    </row>
    <row r="157" spans="1:18" ht="15">
      <c r="A157" s="8">
        <v>152</v>
      </c>
      <c r="B157" s="8">
        <v>3699</v>
      </c>
      <c r="C157" s="9" t="s">
        <v>179</v>
      </c>
      <c r="D157" s="10">
        <v>640593</v>
      </c>
      <c r="E157" s="54">
        <v>100000</v>
      </c>
      <c r="F157" s="54">
        <v>850000</v>
      </c>
      <c r="G157" s="55">
        <f t="shared" si="10"/>
        <v>71511.543022353697</v>
      </c>
      <c r="H157" s="54">
        <v>1704666.66666667</v>
      </c>
      <c r="I157" s="55">
        <f t="shared" si="11"/>
        <v>124150.058202599</v>
      </c>
      <c r="J157" s="54">
        <v>4510027.71875</v>
      </c>
      <c r="K157" s="55">
        <f t="shared" si="12"/>
        <v>1507801.3129189599</v>
      </c>
      <c r="L157" s="55">
        <f t="shared" si="13"/>
        <v>1703462.9141439099</v>
      </c>
      <c r="M157" s="8"/>
      <c r="N157" s="11">
        <f t="shared" si="14"/>
        <v>1703000</v>
      </c>
      <c r="O157" s="9" t="s">
        <v>179</v>
      </c>
      <c r="P157" s="10">
        <v>640593</v>
      </c>
      <c r="Q157" s="12" t="s">
        <v>26</v>
      </c>
      <c r="R157" s="19">
        <v>4908000</v>
      </c>
    </row>
    <row r="158" spans="1:18" ht="15">
      <c r="A158" s="8">
        <v>153</v>
      </c>
      <c r="B158" s="8">
        <v>2587</v>
      </c>
      <c r="C158" s="9" t="s">
        <v>180</v>
      </c>
      <c r="D158" s="10">
        <v>640675</v>
      </c>
      <c r="E158" s="54">
        <v>100000</v>
      </c>
      <c r="F158" s="54">
        <v>6315000</v>
      </c>
      <c r="G158" s="55">
        <f t="shared" si="10"/>
        <v>482891.10367199901</v>
      </c>
      <c r="H158" s="54">
        <v>3797361.3333333302</v>
      </c>
      <c r="I158" s="55">
        <f t="shared" si="11"/>
        <v>276560.01009951101</v>
      </c>
      <c r="J158" s="54">
        <v>0</v>
      </c>
      <c r="K158" s="55">
        <f t="shared" si="12"/>
        <v>0</v>
      </c>
      <c r="L158" s="55">
        <f t="shared" si="13"/>
        <v>759451.11377150996</v>
      </c>
      <c r="M158" s="8"/>
      <c r="N158" s="11">
        <f t="shared" si="14"/>
        <v>759000</v>
      </c>
      <c r="O158" t="s">
        <v>22</v>
      </c>
      <c r="Q158" s="12">
        <v>0</v>
      </c>
      <c r="R158" s="19">
        <v>10474028.004271001</v>
      </c>
    </row>
    <row r="159" spans="1:18" ht="15">
      <c r="A159" s="8">
        <v>154</v>
      </c>
      <c r="B159" s="8">
        <v>3650</v>
      </c>
      <c r="C159" s="9" t="s">
        <v>181</v>
      </c>
      <c r="D159" s="10">
        <v>640966</v>
      </c>
      <c r="E159" s="54">
        <v>100000</v>
      </c>
      <c r="F159" s="54">
        <v>6787500</v>
      </c>
      <c r="G159" s="55">
        <f t="shared" si="10"/>
        <v>518458.68691206397</v>
      </c>
      <c r="H159" s="54">
        <v>994467.3828125</v>
      </c>
      <c r="I159" s="55">
        <f t="shared" si="11"/>
        <v>72426.583959772295</v>
      </c>
      <c r="J159" s="54">
        <v>526289.5859375</v>
      </c>
      <c r="K159" s="55">
        <f t="shared" si="12"/>
        <v>175950.16663712999</v>
      </c>
      <c r="L159" s="55">
        <f t="shared" si="13"/>
        <v>766835.43750896596</v>
      </c>
      <c r="M159" s="8"/>
      <c r="N159" s="11">
        <f t="shared" si="14"/>
        <v>767000</v>
      </c>
      <c r="O159" s="9" t="s">
        <v>181</v>
      </c>
      <c r="P159" s="10">
        <v>640966</v>
      </c>
      <c r="Q159" s="12" t="s">
        <v>26</v>
      </c>
      <c r="R159" s="19">
        <v>8194467.4061010797</v>
      </c>
    </row>
    <row r="160" spans="1:18" ht="15">
      <c r="A160" s="8">
        <v>155</v>
      </c>
      <c r="B160" s="8">
        <v>3659</v>
      </c>
      <c r="C160" s="9" t="s">
        <v>182</v>
      </c>
      <c r="D160" s="10">
        <v>641107</v>
      </c>
      <c r="E160" s="54">
        <v>100000</v>
      </c>
      <c r="F160" s="54">
        <v>3975000</v>
      </c>
      <c r="G160" s="55">
        <f t="shared" si="10"/>
        <v>306746.88191167498</v>
      </c>
      <c r="H160" s="54">
        <v>1691468.609375</v>
      </c>
      <c r="I160" s="55">
        <f t="shared" si="11"/>
        <v>123188.850001042</v>
      </c>
      <c r="J160" s="54">
        <v>3005538.109375</v>
      </c>
      <c r="K160" s="55">
        <f t="shared" si="12"/>
        <v>1004817.39580075</v>
      </c>
      <c r="L160" s="55">
        <f t="shared" si="13"/>
        <v>1434753.12771347</v>
      </c>
      <c r="M160" s="8"/>
      <c r="N160" s="11">
        <f t="shared" si="14"/>
        <v>1435000</v>
      </c>
      <c r="O160" s="9" t="s">
        <v>182</v>
      </c>
      <c r="P160" s="10">
        <v>641107</v>
      </c>
      <c r="Q160" s="12" t="s">
        <v>26</v>
      </c>
      <c r="R160" s="19">
        <v>4711885.2845272198</v>
      </c>
    </row>
    <row r="161" spans="1:18" ht="15">
      <c r="A161" s="8">
        <v>156</v>
      </c>
      <c r="B161" s="8">
        <v>3666</v>
      </c>
      <c r="C161" s="9" t="s">
        <v>183</v>
      </c>
      <c r="D161" s="10">
        <v>641282</v>
      </c>
      <c r="E161" s="54">
        <v>100000</v>
      </c>
      <c r="F161" s="54">
        <v>5137500</v>
      </c>
      <c r="G161" s="55">
        <f t="shared" si="10"/>
        <v>394254.427978502</v>
      </c>
      <c r="H161" s="54">
        <v>7810509.5</v>
      </c>
      <c r="I161" s="55">
        <f t="shared" si="11"/>
        <v>568835.67208659905</v>
      </c>
      <c r="J161" s="54">
        <v>0</v>
      </c>
      <c r="K161" s="55">
        <f t="shared" si="12"/>
        <v>0</v>
      </c>
      <c r="L161" s="55">
        <f t="shared" si="13"/>
        <v>963090.10006510105</v>
      </c>
      <c r="M161" s="8"/>
      <c r="N161" s="11">
        <f t="shared" si="14"/>
        <v>963000</v>
      </c>
      <c r="O161" t="s">
        <v>37</v>
      </c>
      <c r="Q161" s="12" t="s">
        <v>26</v>
      </c>
      <c r="R161" s="19">
        <v>14360509.4612418</v>
      </c>
    </row>
    <row r="162" spans="1:18" ht="15">
      <c r="A162" s="8">
        <v>157</v>
      </c>
      <c r="B162" s="8">
        <v>2851</v>
      </c>
      <c r="C162" s="9" t="s">
        <v>184</v>
      </c>
      <c r="D162" s="10">
        <v>641287</v>
      </c>
      <c r="E162" s="54">
        <v>100000</v>
      </c>
      <c r="F162" s="54">
        <v>10505000</v>
      </c>
      <c r="G162" s="55">
        <f t="shared" si="10"/>
        <v>798294.64605480095</v>
      </c>
      <c r="H162" s="54">
        <v>476315.0625</v>
      </c>
      <c r="I162" s="55">
        <f t="shared" si="11"/>
        <v>34689.798239430798</v>
      </c>
      <c r="J162" s="54">
        <v>2562672.25</v>
      </c>
      <c r="K162" s="55">
        <f t="shared" si="12"/>
        <v>856757.61305562896</v>
      </c>
      <c r="L162" s="55">
        <f t="shared" si="13"/>
        <v>1689742.05734986</v>
      </c>
      <c r="M162" s="8"/>
      <c r="N162" s="11">
        <f t="shared" si="14"/>
        <v>1690000</v>
      </c>
      <c r="O162" s="9" t="s">
        <v>184</v>
      </c>
      <c r="P162" s="10">
        <v>641287</v>
      </c>
      <c r="Q162" s="12" t="s">
        <v>26</v>
      </c>
      <c r="R162" s="19">
        <v>11456315.074203201</v>
      </c>
    </row>
    <row r="163" spans="1:18" ht="15">
      <c r="A163" s="8">
        <v>158</v>
      </c>
      <c r="B163" s="8">
        <v>979</v>
      </c>
      <c r="C163" s="9" t="s">
        <v>185</v>
      </c>
      <c r="D163" s="10">
        <v>641293</v>
      </c>
      <c r="E163" s="54">
        <v>100000</v>
      </c>
      <c r="F163" s="54">
        <v>11792500</v>
      </c>
      <c r="G163" s="55">
        <f t="shared" si="10"/>
        <v>895211.60567720095</v>
      </c>
      <c r="H163" s="54">
        <v>95846.0390625</v>
      </c>
      <c r="I163" s="55">
        <f t="shared" si="11"/>
        <v>6980.4211936437196</v>
      </c>
      <c r="J163" s="54">
        <v>2739129.53125</v>
      </c>
      <c r="K163" s="55">
        <f t="shared" si="12"/>
        <v>915751.15742714796</v>
      </c>
      <c r="L163" s="55">
        <f t="shared" si="13"/>
        <v>1817943.1842979901</v>
      </c>
      <c r="M163" s="8"/>
      <c r="N163" s="11">
        <f t="shared" si="14"/>
        <v>1818000</v>
      </c>
      <c r="O163" s="9" t="s">
        <v>185</v>
      </c>
      <c r="P163" s="10">
        <v>641293</v>
      </c>
      <c r="Q163" s="12" t="s">
        <v>26</v>
      </c>
      <c r="R163" s="19">
        <v>12550846.0418077</v>
      </c>
    </row>
    <row r="164" spans="1:18" ht="15">
      <c r="A164" s="8">
        <v>159</v>
      </c>
      <c r="B164" s="8">
        <v>3436</v>
      </c>
      <c r="C164" s="9" t="s">
        <v>186</v>
      </c>
      <c r="D164" s="10">
        <v>641302</v>
      </c>
      <c r="E164" s="54">
        <v>100000</v>
      </c>
      <c r="F164" s="54">
        <v>8325000</v>
      </c>
      <c r="G164" s="55">
        <f t="shared" si="10"/>
        <v>634194.47364561004</v>
      </c>
      <c r="H164" s="54">
        <v>514707.45182291698</v>
      </c>
      <c r="I164" s="55">
        <f t="shared" si="11"/>
        <v>37485.897595498704</v>
      </c>
      <c r="J164" s="54">
        <v>4518047.09375</v>
      </c>
      <c r="K164" s="55">
        <f t="shared" si="12"/>
        <v>1510482.36609819</v>
      </c>
      <c r="L164" s="55">
        <f t="shared" si="13"/>
        <v>2182162.7373393001</v>
      </c>
      <c r="M164" s="8"/>
      <c r="N164" s="11">
        <f t="shared" si="14"/>
        <v>2182000</v>
      </c>
      <c r="O164" s="9" t="s">
        <v>186</v>
      </c>
      <c r="P164" s="10">
        <v>641302</v>
      </c>
      <c r="Q164" s="12" t="s">
        <v>26</v>
      </c>
      <c r="R164" s="19">
        <v>9689707.4590475205</v>
      </c>
    </row>
    <row r="165" spans="1:18" ht="15">
      <c r="A165" s="8">
        <v>160</v>
      </c>
      <c r="B165" s="8">
        <v>988</v>
      </c>
      <c r="C165" s="9" t="s">
        <v>187</v>
      </c>
      <c r="D165" s="10">
        <v>641309</v>
      </c>
      <c r="E165" s="54">
        <v>100000</v>
      </c>
      <c r="F165" s="54">
        <v>14287500</v>
      </c>
      <c r="G165" s="55">
        <f t="shared" si="10"/>
        <v>1083023.5002464401</v>
      </c>
      <c r="H165" s="54">
        <v>85423.0625</v>
      </c>
      <c r="I165" s="55">
        <f t="shared" si="11"/>
        <v>6221.3207946143602</v>
      </c>
      <c r="J165" s="54">
        <v>0</v>
      </c>
      <c r="K165" s="55">
        <f t="shared" si="12"/>
        <v>0</v>
      </c>
      <c r="L165" s="55">
        <f t="shared" si="13"/>
        <v>1089244.8210410499</v>
      </c>
      <c r="M165" s="8"/>
      <c r="N165" s="11">
        <f t="shared" si="14"/>
        <v>1089000</v>
      </c>
      <c r="O165" s="9" t="s">
        <v>187</v>
      </c>
      <c r="P165" s="10">
        <v>641309</v>
      </c>
      <c r="Q165" s="12" t="s">
        <v>26</v>
      </c>
      <c r="R165" s="19">
        <v>15035423.0614671</v>
      </c>
    </row>
    <row r="166" spans="1:18" ht="15">
      <c r="A166" s="8">
        <v>161</v>
      </c>
      <c r="B166" s="8">
        <v>3319</v>
      </c>
      <c r="C166" s="9" t="s">
        <v>188</v>
      </c>
      <c r="D166" s="10">
        <v>641406</v>
      </c>
      <c r="E166" s="54">
        <v>100000</v>
      </c>
      <c r="F166" s="54">
        <v>14695000</v>
      </c>
      <c r="G166" s="55">
        <f t="shared" si="10"/>
        <v>1113698.1884375999</v>
      </c>
      <c r="H166" s="54">
        <v>1958639.25</v>
      </c>
      <c r="I166" s="55">
        <f t="shared" si="11"/>
        <v>142646.76000316499</v>
      </c>
      <c r="J166" s="54">
        <v>0</v>
      </c>
      <c r="K166" s="55">
        <f t="shared" si="12"/>
        <v>0</v>
      </c>
      <c r="L166" s="55">
        <f t="shared" si="13"/>
        <v>1256344.9484407699</v>
      </c>
      <c r="M166" s="8"/>
      <c r="N166" s="11">
        <f t="shared" si="14"/>
        <v>1256000</v>
      </c>
      <c r="O166" t="s">
        <v>37</v>
      </c>
      <c r="Q166" s="12" t="s">
        <v>26</v>
      </c>
      <c r="R166" s="19">
        <v>17901139.246277802</v>
      </c>
    </row>
    <row r="167" spans="1:18" ht="15">
      <c r="A167" s="8">
        <v>162</v>
      </c>
      <c r="B167" s="8">
        <v>3612</v>
      </c>
      <c r="C167" s="9" t="s">
        <v>189</v>
      </c>
      <c r="D167" s="10">
        <v>641458</v>
      </c>
      <c r="E167" s="54">
        <v>100000</v>
      </c>
      <c r="F167" s="54">
        <v>12450000</v>
      </c>
      <c r="G167" s="55">
        <f t="shared" si="10"/>
        <v>944705.12097951397</v>
      </c>
      <c r="H167" s="54">
        <v>1320872</v>
      </c>
      <c r="I167" s="55">
        <f t="shared" si="11"/>
        <v>96198.476150674906</v>
      </c>
      <c r="J167" s="54">
        <v>360000</v>
      </c>
      <c r="K167" s="55">
        <f t="shared" si="12"/>
        <v>120355.906105444</v>
      </c>
      <c r="L167" s="55">
        <f t="shared" si="13"/>
        <v>1161259.50323563</v>
      </c>
      <c r="M167" s="8"/>
      <c r="N167" s="11">
        <f t="shared" si="14"/>
        <v>1161000</v>
      </c>
      <c r="O167" t="s">
        <v>37</v>
      </c>
      <c r="Q167" s="12" t="s">
        <v>26</v>
      </c>
      <c r="R167" s="19">
        <v>13620872.0383792</v>
      </c>
    </row>
    <row r="168" spans="1:18" ht="15">
      <c r="A168" s="8">
        <v>163</v>
      </c>
      <c r="B168" s="8">
        <v>3461</v>
      </c>
      <c r="C168" s="9" t="s">
        <v>190</v>
      </c>
      <c r="D168" s="10">
        <v>641507</v>
      </c>
      <c r="E168" s="54">
        <v>100000</v>
      </c>
      <c r="F168" s="54">
        <v>15502500</v>
      </c>
      <c r="G168" s="55">
        <f t="shared" si="10"/>
        <v>1174483.0000066001</v>
      </c>
      <c r="H168" s="54">
        <v>3942139.25</v>
      </c>
      <c r="I168" s="55">
        <f t="shared" si="11"/>
        <v>287104.11654101597</v>
      </c>
      <c r="J168" s="54">
        <v>2127790.046875</v>
      </c>
      <c r="K168" s="55">
        <f t="shared" si="12"/>
        <v>711366.94192718202</v>
      </c>
      <c r="L168" s="55">
        <f t="shared" si="13"/>
        <v>2172954.0584748001</v>
      </c>
      <c r="M168" s="8"/>
      <c r="N168" s="11">
        <f t="shared" si="14"/>
        <v>2173000</v>
      </c>
      <c r="O168" s="9" t="s">
        <v>190</v>
      </c>
      <c r="P168" s="10">
        <v>641507</v>
      </c>
      <c r="Q168" s="12" t="s">
        <v>26</v>
      </c>
      <c r="R168" s="19">
        <v>20476639.329469401</v>
      </c>
    </row>
    <row r="169" spans="1:18" ht="15">
      <c r="A169" s="8">
        <v>164</v>
      </c>
      <c r="B169" s="8">
        <v>3625</v>
      </c>
      <c r="C169" s="9" t="s">
        <v>191</v>
      </c>
      <c r="D169" s="10">
        <v>641985</v>
      </c>
      <c r="E169" s="54">
        <v>100000</v>
      </c>
      <c r="F169" s="54">
        <v>12330000</v>
      </c>
      <c r="G169" s="55">
        <f t="shared" si="10"/>
        <v>935672.08396616403</v>
      </c>
      <c r="H169" s="54">
        <v>1565749.20833333</v>
      </c>
      <c r="I169" s="55">
        <f t="shared" si="11"/>
        <v>114032.766139181</v>
      </c>
      <c r="J169" s="54">
        <v>0</v>
      </c>
      <c r="K169" s="55">
        <f t="shared" si="12"/>
        <v>0</v>
      </c>
      <c r="L169" s="55">
        <f t="shared" si="13"/>
        <v>1049704.8501053499</v>
      </c>
      <c r="M169" s="8"/>
      <c r="N169" s="11">
        <f t="shared" si="14"/>
        <v>1050000</v>
      </c>
      <c r="O169" t="s">
        <v>37</v>
      </c>
      <c r="Q169" s="12" t="s">
        <v>26</v>
      </c>
      <c r="R169" s="19">
        <v>15072415.900612401</v>
      </c>
    </row>
    <row r="170" spans="1:18" ht="15">
      <c r="A170" s="8">
        <v>165</v>
      </c>
      <c r="B170" s="8">
        <v>3627</v>
      </c>
      <c r="C170" s="9" t="s">
        <v>192</v>
      </c>
      <c r="D170" s="10">
        <v>642143</v>
      </c>
      <c r="E170" s="54">
        <v>100000</v>
      </c>
      <c r="F170" s="54">
        <v>15367500</v>
      </c>
      <c r="G170" s="55">
        <f t="shared" si="10"/>
        <v>1164320.8333665801</v>
      </c>
      <c r="H170" s="54">
        <v>3417751.3333333302</v>
      </c>
      <c r="I170" s="55">
        <f t="shared" si="11"/>
        <v>248913.19531991301</v>
      </c>
      <c r="J170" s="54">
        <v>0</v>
      </c>
      <c r="K170" s="55">
        <f t="shared" si="12"/>
        <v>0</v>
      </c>
      <c r="L170" s="55">
        <f t="shared" si="13"/>
        <v>1413234.0286864999</v>
      </c>
      <c r="M170" s="8"/>
      <c r="N170" s="11">
        <f t="shared" si="14"/>
        <v>1413000</v>
      </c>
      <c r="O170" t="s">
        <v>37</v>
      </c>
      <c r="Q170" s="12" t="s">
        <v>26</v>
      </c>
      <c r="R170" s="19">
        <v>20264417.8755055</v>
      </c>
    </row>
    <row r="171" spans="1:18" ht="15">
      <c r="A171" s="8">
        <v>166</v>
      </c>
      <c r="B171" s="8">
        <v>3310</v>
      </c>
      <c r="C171" s="9" t="s">
        <v>193</v>
      </c>
      <c r="D171" s="10">
        <v>642194</v>
      </c>
      <c r="E171" s="54">
        <v>100000</v>
      </c>
      <c r="F171" s="54">
        <v>17677500</v>
      </c>
      <c r="G171" s="55">
        <f t="shared" si="10"/>
        <v>1338206.79587357</v>
      </c>
      <c r="H171" s="54">
        <v>6665695.1666666698</v>
      </c>
      <c r="I171" s="55">
        <f t="shared" si="11"/>
        <v>485459.39161270199</v>
      </c>
      <c r="J171" s="54">
        <v>0</v>
      </c>
      <c r="K171" s="55">
        <f t="shared" si="12"/>
        <v>0</v>
      </c>
      <c r="L171" s="55">
        <f t="shared" si="13"/>
        <v>1823666.18748627</v>
      </c>
      <c r="M171" s="8"/>
      <c r="N171" s="11">
        <f t="shared" si="14"/>
        <v>1824000</v>
      </c>
      <c r="O171" t="s">
        <v>37</v>
      </c>
      <c r="Q171" s="12" t="s">
        <v>26</v>
      </c>
      <c r="R171" s="19">
        <v>25966528.712276101</v>
      </c>
    </row>
    <row r="172" spans="1:18" ht="15">
      <c r="A172" s="8">
        <v>167</v>
      </c>
      <c r="B172" s="8">
        <v>3007</v>
      </c>
      <c r="C172" s="9" t="s">
        <v>194</v>
      </c>
      <c r="D172" s="10">
        <v>642273</v>
      </c>
      <c r="E172" s="54">
        <v>100000</v>
      </c>
      <c r="F172" s="54">
        <v>9130000</v>
      </c>
      <c r="G172" s="55">
        <f t="shared" si="10"/>
        <v>694791.09694349905</v>
      </c>
      <c r="H172" s="54">
        <v>1402157.828125</v>
      </c>
      <c r="I172" s="55">
        <f t="shared" si="11"/>
        <v>102118.484144084</v>
      </c>
      <c r="J172" s="54">
        <v>1804011.34375</v>
      </c>
      <c r="K172" s="55">
        <f t="shared" si="12"/>
        <v>603120.61083758494</v>
      </c>
      <c r="L172" s="55">
        <f t="shared" si="13"/>
        <v>1400030.1919251699</v>
      </c>
      <c r="M172" s="8"/>
      <c r="N172" s="11">
        <f t="shared" si="14"/>
        <v>1400000</v>
      </c>
      <c r="O172" s="9" t="s">
        <v>194</v>
      </c>
      <c r="P172" s="10">
        <v>642273</v>
      </c>
      <c r="Q172" s="12" t="s">
        <v>26</v>
      </c>
      <c r="R172" s="19">
        <v>10558407.816013601</v>
      </c>
    </row>
    <row r="173" spans="1:18" ht="15">
      <c r="A173" s="8">
        <v>168</v>
      </c>
      <c r="B173" s="8">
        <v>3008</v>
      </c>
      <c r="C173" s="9" t="s">
        <v>195</v>
      </c>
      <c r="D173" s="10">
        <v>642274</v>
      </c>
      <c r="E173" s="54">
        <v>100000</v>
      </c>
      <c r="F173" s="54">
        <v>9695000</v>
      </c>
      <c r="G173" s="55">
        <f t="shared" si="10"/>
        <v>737321.64621468901</v>
      </c>
      <c r="H173" s="54">
        <v>60251.26953125</v>
      </c>
      <c r="I173" s="55">
        <f t="shared" si="11"/>
        <v>4388.0711492482496</v>
      </c>
      <c r="J173" s="54">
        <v>1050000</v>
      </c>
      <c r="K173" s="55">
        <f t="shared" si="12"/>
        <v>351038.05947421101</v>
      </c>
      <c r="L173" s="55">
        <f t="shared" si="13"/>
        <v>1092747.7768381501</v>
      </c>
      <c r="M173" s="8"/>
      <c r="N173" s="11">
        <f t="shared" si="14"/>
        <v>1093000</v>
      </c>
      <c r="O173" s="9" t="s">
        <v>195</v>
      </c>
      <c r="P173" s="10">
        <v>642274</v>
      </c>
      <c r="Q173" s="12" t="s">
        <v>26</v>
      </c>
      <c r="R173" s="19">
        <v>10230251.2682385</v>
      </c>
    </row>
    <row r="174" spans="1:18" ht="15">
      <c r="A174" s="8">
        <v>169</v>
      </c>
      <c r="B174" s="8">
        <v>958</v>
      </c>
      <c r="C174" s="9" t="s">
        <v>196</v>
      </c>
      <c r="D174" s="10">
        <v>642436</v>
      </c>
      <c r="E174" s="54">
        <v>100000</v>
      </c>
      <c r="F174" s="54">
        <v>11827500</v>
      </c>
      <c r="G174" s="55">
        <f t="shared" si="10"/>
        <v>897846.24147276196</v>
      </c>
      <c r="H174" s="54">
        <v>1541638.625</v>
      </c>
      <c r="I174" s="55">
        <f t="shared" si="11"/>
        <v>112276.80388411701</v>
      </c>
      <c r="J174" s="54">
        <v>0</v>
      </c>
      <c r="K174" s="55">
        <f t="shared" si="12"/>
        <v>0</v>
      </c>
      <c r="L174" s="55">
        <f t="shared" si="13"/>
        <v>1010123.0453568799</v>
      </c>
      <c r="M174" s="8"/>
      <c r="N174" s="11">
        <f t="shared" si="14"/>
        <v>1010000</v>
      </c>
      <c r="O174" s="9" t="s">
        <v>196</v>
      </c>
      <c r="P174" s="10">
        <v>642436</v>
      </c>
      <c r="Q174" s="12" t="s">
        <v>26</v>
      </c>
      <c r="R174" s="19">
        <v>14031638.656157</v>
      </c>
    </row>
    <row r="175" spans="1:18" ht="15">
      <c r="A175" s="8">
        <v>170</v>
      </c>
      <c r="B175" s="8">
        <v>853</v>
      </c>
      <c r="C175" s="9" t="s">
        <v>197</v>
      </c>
      <c r="D175" s="10">
        <v>642443</v>
      </c>
      <c r="E175" s="54">
        <v>100000</v>
      </c>
      <c r="F175" s="54">
        <v>10555000</v>
      </c>
      <c r="G175" s="55">
        <f t="shared" si="10"/>
        <v>802058.41147703002</v>
      </c>
      <c r="H175" s="54">
        <v>342913.4375</v>
      </c>
      <c r="I175" s="55">
        <f t="shared" si="11"/>
        <v>24974.221680139901</v>
      </c>
      <c r="J175" s="54">
        <v>654335.6484375</v>
      </c>
      <c r="K175" s="55">
        <f t="shared" si="12"/>
        <v>218758.77740219</v>
      </c>
      <c r="L175" s="55">
        <f t="shared" si="13"/>
        <v>1045791.4105593601</v>
      </c>
      <c r="M175" s="8"/>
      <c r="N175" s="11">
        <f t="shared" si="14"/>
        <v>1046000</v>
      </c>
      <c r="O175" s="9" t="s">
        <v>197</v>
      </c>
      <c r="P175" s="10">
        <v>642443</v>
      </c>
      <c r="Q175" s="12" t="s">
        <v>26</v>
      </c>
      <c r="R175" s="19">
        <v>11372913.4366321</v>
      </c>
    </row>
    <row r="176" spans="1:18" ht="15">
      <c r="A176" s="8">
        <v>171</v>
      </c>
      <c r="B176" s="8">
        <v>3662</v>
      </c>
      <c r="C176" s="9" t="s">
        <v>198</v>
      </c>
      <c r="D176" s="10">
        <v>642445</v>
      </c>
      <c r="E176" s="54">
        <v>100000</v>
      </c>
      <c r="F176" s="54">
        <v>5512500</v>
      </c>
      <c r="G176" s="55">
        <f t="shared" si="10"/>
        <v>422482.66864522098</v>
      </c>
      <c r="H176" s="54">
        <v>2347725.3177083302</v>
      </c>
      <c r="I176" s="55">
        <f t="shared" si="11"/>
        <v>170983.712262733</v>
      </c>
      <c r="J176" s="54">
        <v>1325271</v>
      </c>
      <c r="K176" s="55">
        <f t="shared" si="12"/>
        <v>443067.20011185401</v>
      </c>
      <c r="L176" s="55">
        <f t="shared" si="13"/>
        <v>1036533.5810198101</v>
      </c>
      <c r="M176" s="8"/>
      <c r="N176" s="11">
        <f t="shared" si="14"/>
        <v>1037000</v>
      </c>
      <c r="O176" s="9" t="s">
        <v>198</v>
      </c>
      <c r="P176" s="10">
        <v>642445</v>
      </c>
      <c r="Q176" s="12" t="s">
        <v>26</v>
      </c>
      <c r="R176" s="19">
        <v>6485449.4677285198</v>
      </c>
    </row>
    <row r="177" spans="1:18" ht="15">
      <c r="A177" s="8">
        <v>172</v>
      </c>
      <c r="B177" s="8">
        <v>1142</v>
      </c>
      <c r="C177" s="9" t="s">
        <v>199</v>
      </c>
      <c r="D177" s="10">
        <v>642451</v>
      </c>
      <c r="E177" s="54">
        <v>100000</v>
      </c>
      <c r="F177" s="54">
        <v>10275000</v>
      </c>
      <c r="G177" s="55">
        <f t="shared" si="10"/>
        <v>780981.32511254703</v>
      </c>
      <c r="H177" s="54">
        <v>114558.78125</v>
      </c>
      <c r="I177" s="55">
        <f t="shared" si="11"/>
        <v>8343.2612591746292</v>
      </c>
      <c r="J177" s="54">
        <v>948083.4375</v>
      </c>
      <c r="K177" s="55">
        <f t="shared" si="12"/>
        <v>316965.114399657</v>
      </c>
      <c r="L177" s="55">
        <f t="shared" si="13"/>
        <v>1106289.70077138</v>
      </c>
      <c r="M177" s="8"/>
      <c r="N177" s="11">
        <f t="shared" si="14"/>
        <v>1106000</v>
      </c>
      <c r="O177" s="9" t="s">
        <v>199</v>
      </c>
      <c r="P177" s="10">
        <v>642451</v>
      </c>
      <c r="Q177" s="12" t="s">
        <v>26</v>
      </c>
      <c r="R177" s="19">
        <v>10864558.784506699</v>
      </c>
    </row>
    <row r="178" spans="1:18" ht="15">
      <c r="A178" s="8">
        <v>173</v>
      </c>
      <c r="B178" s="8">
        <v>959</v>
      </c>
      <c r="C178" s="9" t="s">
        <v>200</v>
      </c>
      <c r="D178" s="10">
        <v>642452</v>
      </c>
      <c r="E178" s="54">
        <v>100000</v>
      </c>
      <c r="F178" s="54">
        <v>10645000</v>
      </c>
      <c r="G178" s="55">
        <f t="shared" si="10"/>
        <v>808833.18923704198</v>
      </c>
      <c r="H178" s="54">
        <v>623418.8125</v>
      </c>
      <c r="I178" s="55">
        <f t="shared" si="11"/>
        <v>45403.2940104441</v>
      </c>
      <c r="J178" s="54">
        <v>2873047.671875</v>
      </c>
      <c r="K178" s="55">
        <f t="shared" si="12"/>
        <v>960522.93286847603</v>
      </c>
      <c r="L178" s="55">
        <f t="shared" si="13"/>
        <v>1814759.4161159601</v>
      </c>
      <c r="M178" s="8"/>
      <c r="N178" s="11">
        <f t="shared" si="14"/>
        <v>1815000</v>
      </c>
      <c r="O178" s="9" t="s">
        <v>200</v>
      </c>
      <c r="P178" s="10">
        <v>642452</v>
      </c>
      <c r="Q178" s="12" t="s">
        <v>26</v>
      </c>
      <c r="R178" s="19">
        <v>11743418.815251701</v>
      </c>
    </row>
    <row r="179" spans="1:18" ht="15">
      <c r="A179" s="8">
        <v>174</v>
      </c>
      <c r="B179" s="8">
        <v>1877</v>
      </c>
      <c r="C179" s="9" t="s">
        <v>201</v>
      </c>
      <c r="D179" s="10">
        <v>642454</v>
      </c>
      <c r="E179" s="54">
        <v>100000</v>
      </c>
      <c r="F179" s="54">
        <v>10299000</v>
      </c>
      <c r="G179" s="55">
        <f t="shared" si="10"/>
        <v>782787.93251521699</v>
      </c>
      <c r="H179" s="54">
        <v>53969.54296875</v>
      </c>
      <c r="I179" s="55">
        <f t="shared" si="11"/>
        <v>3930.5760074724299</v>
      </c>
      <c r="J179" s="54">
        <v>0</v>
      </c>
      <c r="K179" s="55">
        <f t="shared" si="12"/>
        <v>0</v>
      </c>
      <c r="L179" s="55">
        <f t="shared" si="13"/>
        <v>786718.50852268899</v>
      </c>
      <c r="M179" s="8"/>
      <c r="N179" s="11">
        <f t="shared" si="14"/>
        <v>787000</v>
      </c>
      <c r="O179" s="9" t="s">
        <v>201</v>
      </c>
      <c r="P179" s="10">
        <v>642454</v>
      </c>
      <c r="Q179" s="12" t="s">
        <v>26</v>
      </c>
      <c r="R179" s="19">
        <v>10827969.542206099</v>
      </c>
    </row>
    <row r="180" spans="1:18" ht="15">
      <c r="A180" s="8">
        <v>175</v>
      </c>
      <c r="B180" s="8">
        <v>1700</v>
      </c>
      <c r="C180" s="9" t="s">
        <v>202</v>
      </c>
      <c r="D180" s="10">
        <v>650145</v>
      </c>
      <c r="E180" s="54">
        <v>100000</v>
      </c>
      <c r="F180" s="54">
        <v>12575000</v>
      </c>
      <c r="G180" s="55">
        <f t="shared" si="10"/>
        <v>954114.53453508695</v>
      </c>
      <c r="H180" s="54">
        <v>193739.078125</v>
      </c>
      <c r="I180" s="55">
        <f t="shared" si="11"/>
        <v>14109.9244184611</v>
      </c>
      <c r="J180" s="54">
        <v>0</v>
      </c>
      <c r="K180" s="55">
        <f t="shared" si="12"/>
        <v>0</v>
      </c>
      <c r="L180" s="55">
        <f t="shared" si="13"/>
        <v>968224.45895354799</v>
      </c>
      <c r="M180" s="8"/>
      <c r="N180" s="11">
        <f t="shared" si="14"/>
        <v>968000</v>
      </c>
      <c r="O180" t="s">
        <v>37</v>
      </c>
      <c r="Q180" s="12" t="s">
        <v>26</v>
      </c>
      <c r="R180" s="19">
        <v>13431239.076688601</v>
      </c>
    </row>
    <row r="181" spans="1:18" ht="15">
      <c r="A181" s="8">
        <v>176</v>
      </c>
      <c r="B181" s="8">
        <v>2027</v>
      </c>
      <c r="C181" s="9" t="s">
        <v>203</v>
      </c>
      <c r="D181" s="10">
        <v>650150</v>
      </c>
      <c r="E181" s="54">
        <v>100000</v>
      </c>
      <c r="F181" s="54">
        <v>11102500</v>
      </c>
      <c r="G181" s="55">
        <f t="shared" si="10"/>
        <v>843271.64285043895</v>
      </c>
      <c r="H181" s="54">
        <v>86879.046875</v>
      </c>
      <c r="I181" s="55">
        <f t="shared" si="11"/>
        <v>6327.3594404287896</v>
      </c>
      <c r="J181" s="54">
        <v>0</v>
      </c>
      <c r="K181" s="55">
        <f t="shared" si="12"/>
        <v>0</v>
      </c>
      <c r="L181" s="55">
        <f t="shared" si="13"/>
        <v>849599.00229086797</v>
      </c>
      <c r="M181" s="8"/>
      <c r="N181" s="11">
        <f t="shared" si="14"/>
        <v>850000</v>
      </c>
      <c r="O181" s="9" t="s">
        <v>203</v>
      </c>
      <c r="P181" s="10">
        <v>650150</v>
      </c>
      <c r="Q181" s="12" t="s">
        <v>26</v>
      </c>
      <c r="R181" s="19">
        <v>11664379.049776699</v>
      </c>
    </row>
    <row r="182" spans="1:18" ht="15">
      <c r="A182" s="8">
        <v>177</v>
      </c>
      <c r="B182" s="8">
        <v>1647</v>
      </c>
      <c r="C182" s="9" t="s">
        <v>204</v>
      </c>
      <c r="D182" s="10">
        <v>650156</v>
      </c>
      <c r="E182" s="54">
        <v>100000</v>
      </c>
      <c r="F182" s="54">
        <v>12426000</v>
      </c>
      <c r="G182" s="55">
        <f t="shared" si="10"/>
        <v>942898.51357684401</v>
      </c>
      <c r="H182" s="54">
        <v>49869.16015625</v>
      </c>
      <c r="I182" s="55">
        <f t="shared" si="11"/>
        <v>3631.94708794282</v>
      </c>
      <c r="J182" s="54">
        <v>0</v>
      </c>
      <c r="K182" s="55">
        <f t="shared" si="12"/>
        <v>0</v>
      </c>
      <c r="L182" s="55">
        <f t="shared" si="13"/>
        <v>946530.46066478698</v>
      </c>
      <c r="M182" s="8"/>
      <c r="N182" s="11">
        <f t="shared" si="14"/>
        <v>947000</v>
      </c>
      <c r="O182" s="9" t="s">
        <v>204</v>
      </c>
      <c r="P182" s="10">
        <v>650156</v>
      </c>
      <c r="Q182" s="12" t="s">
        <v>26</v>
      </c>
      <c r="R182" s="19">
        <v>13138369.1600118</v>
      </c>
    </row>
    <row r="183" spans="1:18" ht="15">
      <c r="A183" s="8">
        <v>178</v>
      </c>
      <c r="B183" s="8">
        <v>3462</v>
      </c>
      <c r="C183" s="9" t="s">
        <v>205</v>
      </c>
      <c r="D183" s="10">
        <v>650240</v>
      </c>
      <c r="E183" s="54">
        <v>91666.666666666701</v>
      </c>
      <c r="F183" s="54">
        <v>7979583.3333333302</v>
      </c>
      <c r="G183" s="55">
        <f t="shared" si="10"/>
        <v>607565.83328333905</v>
      </c>
      <c r="H183" s="54">
        <v>4069539.0208333302</v>
      </c>
      <c r="I183" s="55">
        <f t="shared" si="11"/>
        <v>296382.58093129098</v>
      </c>
      <c r="J183" s="54">
        <v>0</v>
      </c>
      <c r="K183" s="55">
        <f t="shared" si="12"/>
        <v>0</v>
      </c>
      <c r="L183" s="55">
        <f t="shared" si="13"/>
        <v>903948.41421463003</v>
      </c>
      <c r="M183" s="8"/>
      <c r="N183" s="11">
        <f t="shared" si="14"/>
        <v>904000</v>
      </c>
      <c r="O183" t="s">
        <v>69</v>
      </c>
      <c r="Q183" s="12">
        <v>0</v>
      </c>
      <c r="R183" s="19">
        <v>0</v>
      </c>
    </row>
    <row r="184" spans="1:18" ht="15">
      <c r="A184" s="8">
        <v>179</v>
      </c>
      <c r="B184" s="8">
        <v>3676</v>
      </c>
      <c r="C184" s="9" t="s">
        <v>206</v>
      </c>
      <c r="D184" s="10">
        <v>650447</v>
      </c>
      <c r="E184" s="54">
        <v>100000</v>
      </c>
      <c r="F184" s="54">
        <v>3412500</v>
      </c>
      <c r="G184" s="55">
        <f t="shared" si="10"/>
        <v>264404.52091159701</v>
      </c>
      <c r="H184" s="54">
        <v>8318387</v>
      </c>
      <c r="I184" s="55">
        <f t="shared" si="11"/>
        <v>605824.14755675395</v>
      </c>
      <c r="J184" s="54">
        <v>0</v>
      </c>
      <c r="K184" s="55">
        <f t="shared" si="12"/>
        <v>0</v>
      </c>
      <c r="L184" s="55">
        <f t="shared" si="13"/>
        <v>870228.66846835101</v>
      </c>
      <c r="M184" s="8"/>
      <c r="N184" s="11">
        <f t="shared" si="14"/>
        <v>870000</v>
      </c>
      <c r="O184" s="9" t="s">
        <v>206</v>
      </c>
      <c r="P184" s="10">
        <v>650447</v>
      </c>
      <c r="Q184" s="12" t="s">
        <v>26</v>
      </c>
      <c r="R184" s="19">
        <v>20205887.0325775</v>
      </c>
    </row>
    <row r="185" spans="1:18" ht="15">
      <c r="A185" s="8">
        <v>180</v>
      </c>
      <c r="B185" s="8">
        <v>2540</v>
      </c>
      <c r="C185" s="9" t="s">
        <v>207</v>
      </c>
      <c r="D185" s="10">
        <v>650458</v>
      </c>
      <c r="E185" s="54">
        <v>100000</v>
      </c>
      <c r="F185" s="54">
        <v>10635000</v>
      </c>
      <c r="G185" s="55">
        <f t="shared" si="10"/>
        <v>808080.43615259603</v>
      </c>
      <c r="H185" s="54">
        <v>3185545.3020833302</v>
      </c>
      <c r="I185" s="55">
        <f t="shared" si="11"/>
        <v>232001.74109933301</v>
      </c>
      <c r="J185" s="54">
        <v>0</v>
      </c>
      <c r="K185" s="55">
        <f t="shared" si="12"/>
        <v>0</v>
      </c>
      <c r="L185" s="55">
        <f t="shared" si="13"/>
        <v>1040082.17725193</v>
      </c>
      <c r="M185" s="8"/>
      <c r="N185" s="11">
        <f t="shared" si="14"/>
        <v>1040000</v>
      </c>
      <c r="O185" s="9" t="s">
        <v>207</v>
      </c>
      <c r="P185" s="10">
        <v>650458</v>
      </c>
      <c r="Q185" s="12" t="s">
        <v>26</v>
      </c>
      <c r="R185" s="19">
        <v>11894711.887748901</v>
      </c>
    </row>
    <row r="186" spans="1:18" ht="15">
      <c r="A186" s="8">
        <v>181</v>
      </c>
      <c r="B186" s="8">
        <v>975</v>
      </c>
      <c r="C186" s="9" t="s">
        <v>208</v>
      </c>
      <c r="D186" s="10">
        <v>650462</v>
      </c>
      <c r="E186" s="54">
        <v>100000</v>
      </c>
      <c r="F186" s="54">
        <v>12662500</v>
      </c>
      <c r="G186" s="55">
        <f t="shared" si="10"/>
        <v>960701.12402398803</v>
      </c>
      <c r="H186" s="54">
        <v>721767.9375</v>
      </c>
      <c r="I186" s="55">
        <f t="shared" si="11"/>
        <v>52566.013756000299</v>
      </c>
      <c r="J186" s="54">
        <v>0</v>
      </c>
      <c r="K186" s="55">
        <f t="shared" si="12"/>
        <v>0</v>
      </c>
      <c r="L186" s="55">
        <f t="shared" si="13"/>
        <v>1013267.13777999</v>
      </c>
      <c r="M186" s="8"/>
      <c r="N186" s="11">
        <f t="shared" si="14"/>
        <v>1013000</v>
      </c>
      <c r="O186" s="9" t="s">
        <v>208</v>
      </c>
      <c r="P186" s="10">
        <v>650462</v>
      </c>
      <c r="Q186" s="12" t="s">
        <v>26</v>
      </c>
      <c r="R186" s="19">
        <v>14046767.946511799</v>
      </c>
    </row>
    <row r="187" spans="1:18" ht="15">
      <c r="A187" s="8">
        <v>182</v>
      </c>
      <c r="B187" s="8">
        <v>977</v>
      </c>
      <c r="C187" s="9" t="s">
        <v>209</v>
      </c>
      <c r="D187" s="10">
        <v>650470</v>
      </c>
      <c r="E187" s="54">
        <v>100000</v>
      </c>
      <c r="F187" s="54">
        <v>12662500</v>
      </c>
      <c r="G187" s="55">
        <f t="shared" si="10"/>
        <v>960701.12402398803</v>
      </c>
      <c r="H187" s="54">
        <v>16942980.5</v>
      </c>
      <c r="I187" s="55">
        <f t="shared" si="11"/>
        <v>1233949.1680878999</v>
      </c>
      <c r="J187" s="54">
        <v>0</v>
      </c>
      <c r="K187" s="55">
        <f t="shared" si="12"/>
        <v>0</v>
      </c>
      <c r="L187" s="55">
        <f t="shared" si="13"/>
        <v>2194650.2921118899</v>
      </c>
      <c r="M187" s="8"/>
      <c r="N187" s="11">
        <f t="shared" si="14"/>
        <v>2195000</v>
      </c>
      <c r="O187" s="9" t="s">
        <v>209</v>
      </c>
      <c r="P187" s="10">
        <v>650470</v>
      </c>
      <c r="Q187" s="12" t="s">
        <v>26</v>
      </c>
      <c r="R187" s="19">
        <v>37767980.602100499</v>
      </c>
    </row>
    <row r="188" spans="1:18" ht="15">
      <c r="A188" s="8">
        <v>183</v>
      </c>
      <c r="B188" s="8">
        <v>1388</v>
      </c>
      <c r="C188" s="9" t="s">
        <v>210</v>
      </c>
      <c r="D188" s="10">
        <v>650475</v>
      </c>
      <c r="E188" s="54">
        <v>100000</v>
      </c>
      <c r="F188" s="54">
        <v>14173000</v>
      </c>
      <c r="G188" s="55">
        <f t="shared" si="10"/>
        <v>1074404.4774295299</v>
      </c>
      <c r="H188" s="54">
        <v>3227144.1979166698</v>
      </c>
      <c r="I188" s="55">
        <f t="shared" si="11"/>
        <v>235031.36879127999</v>
      </c>
      <c r="J188" s="54">
        <v>0</v>
      </c>
      <c r="K188" s="55">
        <f t="shared" si="12"/>
        <v>0</v>
      </c>
      <c r="L188" s="55">
        <f t="shared" si="13"/>
        <v>1309435.84622081</v>
      </c>
      <c r="M188" s="8"/>
      <c r="N188" s="11">
        <f t="shared" si="14"/>
        <v>1309000</v>
      </c>
      <c r="O188" s="9" t="s">
        <v>210</v>
      </c>
      <c r="P188" s="10">
        <v>650475</v>
      </c>
      <c r="Q188" s="12" t="s">
        <v>26</v>
      </c>
      <c r="R188" s="19">
        <v>15937644.147445301</v>
      </c>
    </row>
    <row r="189" spans="1:18" ht="15">
      <c r="A189" s="8">
        <v>184</v>
      </c>
      <c r="B189" s="8">
        <v>3682</v>
      </c>
      <c r="C189" s="9" t="s">
        <v>211</v>
      </c>
      <c r="D189" s="10">
        <v>650608</v>
      </c>
      <c r="E189" s="54">
        <v>100000</v>
      </c>
      <c r="F189" s="54">
        <v>4250000</v>
      </c>
      <c r="G189" s="55">
        <f t="shared" si="10"/>
        <v>327447.591733935</v>
      </c>
      <c r="H189" s="54">
        <v>5538900.5833333302</v>
      </c>
      <c r="I189" s="55">
        <f t="shared" si="11"/>
        <v>403395.48091469199</v>
      </c>
      <c r="J189" s="54">
        <v>2257065.37890625</v>
      </c>
      <c r="K189" s="55">
        <f t="shared" si="12"/>
        <v>754586.52449302399</v>
      </c>
      <c r="L189" s="55">
        <f t="shared" si="13"/>
        <v>1485429.59714165</v>
      </c>
      <c r="M189" s="8"/>
      <c r="N189" s="11">
        <f t="shared" si="14"/>
        <v>1485000</v>
      </c>
      <c r="O189" s="9" t="s">
        <v>212</v>
      </c>
      <c r="P189" s="10">
        <v>650608</v>
      </c>
      <c r="Q189" s="12" t="s">
        <v>26</v>
      </c>
      <c r="R189" s="19">
        <v>12140831.266019</v>
      </c>
    </row>
    <row r="190" spans="1:18" ht="15">
      <c r="A190" s="8">
        <v>185</v>
      </c>
      <c r="B190" s="8">
        <v>3641</v>
      </c>
      <c r="C190" s="9" t="s">
        <v>213</v>
      </c>
      <c r="D190" s="10">
        <v>650705</v>
      </c>
      <c r="E190" s="54">
        <v>100000</v>
      </c>
      <c r="F190" s="54">
        <v>8737500</v>
      </c>
      <c r="G190" s="55">
        <f t="shared" si="10"/>
        <v>665245.53837900097</v>
      </c>
      <c r="H190" s="54">
        <v>58465.3359375</v>
      </c>
      <c r="I190" s="55">
        <f t="shared" si="11"/>
        <v>4258.0024596060703</v>
      </c>
      <c r="J190" s="54">
        <v>0</v>
      </c>
      <c r="K190" s="55">
        <f t="shared" si="12"/>
        <v>0</v>
      </c>
      <c r="L190" s="55">
        <f t="shared" si="13"/>
        <v>669503.540838607</v>
      </c>
      <c r="M190" s="8"/>
      <c r="N190" s="11">
        <f t="shared" si="14"/>
        <v>670000</v>
      </c>
      <c r="O190" s="9" t="s">
        <v>213</v>
      </c>
      <c r="P190" s="10">
        <v>650705</v>
      </c>
      <c r="Q190" s="12" t="s">
        <v>26</v>
      </c>
      <c r="R190" s="19">
        <v>9458465.3350520004</v>
      </c>
    </row>
    <row r="191" spans="1:18" ht="15">
      <c r="A191" s="8">
        <v>186</v>
      </c>
      <c r="B191" s="8">
        <v>3084</v>
      </c>
      <c r="C191" s="9" t="s">
        <v>214</v>
      </c>
      <c r="D191" s="10">
        <v>650729</v>
      </c>
      <c r="E191" s="54">
        <v>100000</v>
      </c>
      <c r="F191" s="54">
        <v>14507500</v>
      </c>
      <c r="G191" s="55">
        <f t="shared" si="10"/>
        <v>1099584.0681042401</v>
      </c>
      <c r="H191" s="54">
        <v>18949106.458333299</v>
      </c>
      <c r="I191" s="55">
        <f t="shared" si="11"/>
        <v>1380054.3623519801</v>
      </c>
      <c r="J191" s="54">
        <v>0</v>
      </c>
      <c r="K191" s="55">
        <f t="shared" si="12"/>
        <v>0</v>
      </c>
      <c r="L191" s="55">
        <f t="shared" si="13"/>
        <v>2479638.4304562202</v>
      </c>
      <c r="M191" s="8"/>
      <c r="N191" s="11">
        <f t="shared" si="14"/>
        <v>2480000</v>
      </c>
      <c r="O191" s="9" t="s">
        <v>214</v>
      </c>
      <c r="P191" s="10">
        <v>650729</v>
      </c>
      <c r="Q191" s="12" t="s">
        <v>26</v>
      </c>
      <c r="R191" s="19">
        <v>18968689.486008901</v>
      </c>
    </row>
    <row r="192" spans="1:18" ht="15">
      <c r="A192" s="8">
        <v>187</v>
      </c>
      <c r="B192" s="8">
        <v>3675</v>
      </c>
      <c r="C192" s="9" t="s">
        <v>215</v>
      </c>
      <c r="D192" s="10">
        <v>650801</v>
      </c>
      <c r="E192" s="54">
        <v>100000</v>
      </c>
      <c r="F192" s="54">
        <v>4012500</v>
      </c>
      <c r="G192" s="55">
        <f t="shared" si="10"/>
        <v>309569.70597834699</v>
      </c>
      <c r="H192" s="54">
        <v>12570152</v>
      </c>
      <c r="I192" s="55">
        <f t="shared" si="11"/>
        <v>915478.15941465797</v>
      </c>
      <c r="J192" s="54">
        <v>0</v>
      </c>
      <c r="K192" s="55">
        <f t="shared" si="12"/>
        <v>0</v>
      </c>
      <c r="L192" s="55">
        <f t="shared" si="13"/>
        <v>1225047.86539301</v>
      </c>
      <c r="M192" s="8"/>
      <c r="N192" s="11">
        <f t="shared" si="14"/>
        <v>1225000</v>
      </c>
      <c r="O192" s="9" t="s">
        <v>215</v>
      </c>
      <c r="P192" s="10">
        <v>650801</v>
      </c>
      <c r="Q192" s="12" t="s">
        <v>26</v>
      </c>
      <c r="R192" s="19">
        <v>18745152.4637173</v>
      </c>
    </row>
    <row r="193" spans="1:18" ht="15">
      <c r="A193" s="8">
        <v>188</v>
      </c>
      <c r="B193" s="8">
        <v>3605</v>
      </c>
      <c r="C193" s="9" t="s">
        <v>216</v>
      </c>
      <c r="D193" s="10">
        <v>650836</v>
      </c>
      <c r="E193" s="54">
        <v>100000</v>
      </c>
      <c r="F193" s="54">
        <v>8422500</v>
      </c>
      <c r="G193" s="55">
        <f t="shared" si="10"/>
        <v>641533.81621895696</v>
      </c>
      <c r="H193" s="54">
        <v>3764451</v>
      </c>
      <c r="I193" s="55">
        <f t="shared" si="11"/>
        <v>274163.16625977698</v>
      </c>
      <c r="J193" s="54">
        <v>3859306.0625</v>
      </c>
      <c r="K193" s="55">
        <f t="shared" si="12"/>
        <v>1290250.77247339</v>
      </c>
      <c r="L193" s="55">
        <f t="shared" si="13"/>
        <v>2205947.7549521201</v>
      </c>
      <c r="M193" s="8"/>
      <c r="N193" s="11">
        <f t="shared" si="14"/>
        <v>2206000</v>
      </c>
      <c r="O193" s="9" t="s">
        <v>217</v>
      </c>
      <c r="P193" s="10">
        <v>650836</v>
      </c>
      <c r="Q193" s="12" t="s">
        <v>26</v>
      </c>
      <c r="R193" s="19">
        <v>14099450.921969499</v>
      </c>
    </row>
    <row r="194" spans="1:18" ht="15">
      <c r="A194" s="8">
        <v>189</v>
      </c>
      <c r="B194" s="8">
        <v>3681</v>
      </c>
      <c r="C194" s="9" t="s">
        <v>218</v>
      </c>
      <c r="D194" s="10">
        <v>650867</v>
      </c>
      <c r="E194" s="54">
        <v>100000</v>
      </c>
      <c r="F194" s="54">
        <v>3850000</v>
      </c>
      <c r="G194" s="55">
        <f t="shared" si="10"/>
        <v>297337.46835610201</v>
      </c>
      <c r="H194" s="54">
        <v>11550000</v>
      </c>
      <c r="I194" s="55">
        <f t="shared" si="11"/>
        <v>841180.97706688906</v>
      </c>
      <c r="J194" s="54">
        <v>0</v>
      </c>
      <c r="K194" s="55">
        <f t="shared" si="12"/>
        <v>0</v>
      </c>
      <c r="L194" s="55">
        <f t="shared" si="13"/>
        <v>1138518.44542299</v>
      </c>
      <c r="M194" s="8"/>
      <c r="N194" s="11">
        <f t="shared" si="14"/>
        <v>1139000</v>
      </c>
      <c r="O194" s="9" t="s">
        <v>218</v>
      </c>
      <c r="P194" s="10">
        <v>650867</v>
      </c>
      <c r="Q194" s="12" t="s">
        <v>26</v>
      </c>
      <c r="R194" s="19">
        <v>18500000</v>
      </c>
    </row>
    <row r="195" spans="1:18" ht="15">
      <c r="A195" s="8">
        <v>190</v>
      </c>
      <c r="B195" s="8">
        <v>3635</v>
      </c>
      <c r="C195" s="9" t="s">
        <v>219</v>
      </c>
      <c r="D195" s="10">
        <v>650876</v>
      </c>
      <c r="E195" s="54">
        <v>100000</v>
      </c>
      <c r="F195" s="54">
        <v>9172500</v>
      </c>
      <c r="G195" s="55">
        <f t="shared" si="10"/>
        <v>697990.29755239398</v>
      </c>
      <c r="H195" s="54">
        <v>666462.22916666698</v>
      </c>
      <c r="I195" s="55">
        <f t="shared" si="11"/>
        <v>48538.125463947501</v>
      </c>
      <c r="J195" s="54">
        <v>0</v>
      </c>
      <c r="K195" s="55">
        <f t="shared" si="12"/>
        <v>0</v>
      </c>
      <c r="L195" s="55">
        <f t="shared" si="13"/>
        <v>746528.42301634199</v>
      </c>
      <c r="M195" s="8"/>
      <c r="N195" s="11">
        <f t="shared" si="14"/>
        <v>747000</v>
      </c>
      <c r="O195" s="9" t="s">
        <v>219</v>
      </c>
      <c r="P195" s="10">
        <v>650876</v>
      </c>
      <c r="Q195" s="12" t="s">
        <v>26</v>
      </c>
      <c r="R195" s="19">
        <v>10729795.563585</v>
      </c>
    </row>
    <row r="196" spans="1:18" ht="15">
      <c r="A196" s="8">
        <v>191</v>
      </c>
      <c r="B196" s="8">
        <v>3700</v>
      </c>
      <c r="C196" s="9" t="s">
        <v>220</v>
      </c>
      <c r="D196" s="10">
        <v>650888</v>
      </c>
      <c r="E196" s="54">
        <v>100000</v>
      </c>
      <c r="F196" s="54">
        <v>650000</v>
      </c>
      <c r="G196" s="55">
        <f t="shared" si="10"/>
        <v>56456.481333437099</v>
      </c>
      <c r="H196" s="54">
        <v>1300000</v>
      </c>
      <c r="I196" s="55">
        <f t="shared" si="11"/>
        <v>94678.378371164901</v>
      </c>
      <c r="J196" s="54">
        <v>0</v>
      </c>
      <c r="K196" s="55">
        <f t="shared" si="12"/>
        <v>0</v>
      </c>
      <c r="L196" s="55">
        <f t="shared" si="13"/>
        <v>151134.85970460199</v>
      </c>
      <c r="M196" s="8"/>
      <c r="N196" s="11">
        <f t="shared" si="14"/>
        <v>151000</v>
      </c>
      <c r="O196" s="9" t="s">
        <v>220</v>
      </c>
      <c r="P196" s="10">
        <v>650888</v>
      </c>
      <c r="Q196" s="12" t="s">
        <v>26</v>
      </c>
      <c r="R196" s="19">
        <v>4300000</v>
      </c>
    </row>
    <row r="197" spans="1:18" ht="15">
      <c r="A197" s="8">
        <v>192</v>
      </c>
      <c r="B197" s="8">
        <v>3576</v>
      </c>
      <c r="C197" s="9" t="s">
        <v>221</v>
      </c>
      <c r="D197" s="10">
        <v>650923</v>
      </c>
      <c r="E197" s="54">
        <v>100000</v>
      </c>
      <c r="F197" s="54">
        <v>7967500</v>
      </c>
      <c r="G197" s="55">
        <f t="shared" si="10"/>
        <v>607283.55087667203</v>
      </c>
      <c r="H197" s="54">
        <v>5268869.359375</v>
      </c>
      <c r="I197" s="55">
        <f t="shared" si="11"/>
        <v>383729.23599626397</v>
      </c>
      <c r="J197" s="54">
        <v>0</v>
      </c>
      <c r="K197" s="55">
        <f t="shared" si="12"/>
        <v>0</v>
      </c>
      <c r="L197" s="55">
        <f t="shared" si="13"/>
        <v>991012.78687293595</v>
      </c>
      <c r="M197" s="8"/>
      <c r="N197" s="11">
        <f t="shared" si="14"/>
        <v>991000</v>
      </c>
      <c r="O197" t="s">
        <v>37</v>
      </c>
      <c r="Q197" s="12" t="s">
        <v>26</v>
      </c>
      <c r="R197" s="19">
        <v>10565536.0620712</v>
      </c>
    </row>
    <row r="198" spans="1:18" ht="15">
      <c r="A198" s="8">
        <v>193</v>
      </c>
      <c r="B198" s="8">
        <v>1761</v>
      </c>
      <c r="C198" s="9" t="s">
        <v>222</v>
      </c>
      <c r="D198" s="10">
        <v>650974</v>
      </c>
      <c r="E198" s="54">
        <v>100000</v>
      </c>
      <c r="F198" s="54">
        <v>10114500</v>
      </c>
      <c r="G198" s="55">
        <f t="shared" ref="G198:G261" si="15">(E198+F198)/($E$293+$F$293)*$C$4*$G$4</f>
        <v>768899.63810719096</v>
      </c>
      <c r="H198" s="54">
        <v>179761.9375</v>
      </c>
      <c r="I198" s="55">
        <f t="shared" ref="I198:I261" si="16">H198/$H$293*$C$4*$I$4</f>
        <v>13091.975950275901</v>
      </c>
      <c r="J198" s="54">
        <v>2216410.0390625</v>
      </c>
      <c r="K198" s="55">
        <f t="shared" ref="K198:K261" si="17">J198/$J$293*$C$4*$K$4</f>
        <v>740994.55153491499</v>
      </c>
      <c r="L198" s="55">
        <f t="shared" ref="L198:L261" si="18">G198+I198+K198</f>
        <v>1522986.1655923801</v>
      </c>
      <c r="M198" s="8"/>
      <c r="N198" s="11">
        <f t="shared" ref="N198:N261" si="19">ROUND((L198-M198)/1000,0)*1000</f>
        <v>1523000</v>
      </c>
      <c r="O198" s="9" t="s">
        <v>222</v>
      </c>
      <c r="P198" s="10">
        <v>650974</v>
      </c>
      <c r="Q198" s="12" t="s">
        <v>26</v>
      </c>
      <c r="R198" s="19">
        <v>10596011.9405009</v>
      </c>
    </row>
    <row r="199" spans="1:18" ht="15">
      <c r="A199" s="8">
        <v>194</v>
      </c>
      <c r="B199" s="8">
        <v>3619</v>
      </c>
      <c r="C199" s="9" t="s">
        <v>223</v>
      </c>
      <c r="D199" s="10">
        <v>650977</v>
      </c>
      <c r="E199" s="54">
        <v>100000</v>
      </c>
      <c r="F199" s="54">
        <v>10825000</v>
      </c>
      <c r="G199" s="55">
        <f t="shared" si="15"/>
        <v>822382.74475706695</v>
      </c>
      <c r="H199" s="54">
        <v>304874.8125</v>
      </c>
      <c r="I199" s="55">
        <f t="shared" si="16"/>
        <v>22203.8868105484</v>
      </c>
      <c r="J199" s="54">
        <v>0</v>
      </c>
      <c r="K199" s="55">
        <f t="shared" si="17"/>
        <v>0</v>
      </c>
      <c r="L199" s="55">
        <f t="shared" si="18"/>
        <v>844586.63156761602</v>
      </c>
      <c r="M199" s="8"/>
      <c r="N199" s="11">
        <f t="shared" si="19"/>
        <v>845000</v>
      </c>
      <c r="O199" s="9" t="s">
        <v>223</v>
      </c>
      <c r="P199" s="10">
        <v>650977</v>
      </c>
      <c r="Q199" s="12" t="s">
        <v>26</v>
      </c>
      <c r="R199" s="19">
        <v>11979874.823488699</v>
      </c>
    </row>
    <row r="200" spans="1:18" ht="15">
      <c r="A200" s="8">
        <v>195</v>
      </c>
      <c r="B200" s="8">
        <v>2511</v>
      </c>
      <c r="C200" s="9" t="s">
        <v>224</v>
      </c>
      <c r="D200" s="10">
        <v>651247</v>
      </c>
      <c r="E200" s="54">
        <v>100000</v>
      </c>
      <c r="F200" s="54">
        <v>4654000</v>
      </c>
      <c r="G200" s="55">
        <f t="shared" si="15"/>
        <v>357858.81634554698</v>
      </c>
      <c r="H200" s="54">
        <v>8063138.4583333302</v>
      </c>
      <c r="I200" s="55">
        <f t="shared" si="16"/>
        <v>587234.518320904</v>
      </c>
      <c r="J200" s="54">
        <v>0</v>
      </c>
      <c r="K200" s="55">
        <f t="shared" si="17"/>
        <v>0</v>
      </c>
      <c r="L200" s="55">
        <f t="shared" si="18"/>
        <v>945093.33466645097</v>
      </c>
      <c r="M200" s="8"/>
      <c r="N200" s="11">
        <f t="shared" si="19"/>
        <v>945000</v>
      </c>
      <c r="O200" t="s">
        <v>22</v>
      </c>
      <c r="Q200" s="12">
        <v>0</v>
      </c>
      <c r="R200" s="19">
        <v>13150471.669617601</v>
      </c>
    </row>
    <row r="201" spans="1:18" ht="15">
      <c r="A201" s="8">
        <v>196</v>
      </c>
      <c r="B201" s="8">
        <v>3455</v>
      </c>
      <c r="C201" s="9" t="s">
        <v>225</v>
      </c>
      <c r="D201" s="10">
        <v>651362</v>
      </c>
      <c r="E201" s="54">
        <v>100000</v>
      </c>
      <c r="F201" s="54">
        <v>9067500</v>
      </c>
      <c r="G201" s="55">
        <f t="shared" si="15"/>
        <v>690086.39016571303</v>
      </c>
      <c r="H201" s="54">
        <v>4576182.5</v>
      </c>
      <c r="I201" s="55">
        <f t="shared" si="16"/>
        <v>333281.18325423403</v>
      </c>
      <c r="J201" s="54">
        <v>10630.189453125</v>
      </c>
      <c r="K201" s="55">
        <f t="shared" si="17"/>
        <v>3553.9057880649798</v>
      </c>
      <c r="L201" s="55">
        <f t="shared" si="18"/>
        <v>1026921.47920801</v>
      </c>
      <c r="M201" s="8"/>
      <c r="N201" s="11">
        <f t="shared" si="19"/>
        <v>1027000</v>
      </c>
      <c r="O201" s="9" t="s">
        <v>225</v>
      </c>
      <c r="P201" s="10">
        <v>651362</v>
      </c>
      <c r="Q201" s="12" t="s">
        <v>26</v>
      </c>
      <c r="R201" s="19">
        <v>15056182.4879</v>
      </c>
    </row>
    <row r="202" spans="1:18" ht="15">
      <c r="A202" s="8">
        <v>197</v>
      </c>
      <c r="B202" s="8">
        <v>3011</v>
      </c>
      <c r="C202" s="9" t="s">
        <v>226</v>
      </c>
      <c r="D202" s="10">
        <v>651377</v>
      </c>
      <c r="E202" s="54">
        <v>100000</v>
      </c>
      <c r="F202" s="54">
        <v>9535000</v>
      </c>
      <c r="G202" s="55">
        <f t="shared" si="15"/>
        <v>725277.59686355502</v>
      </c>
      <c r="H202" s="54">
        <v>1173694</v>
      </c>
      <c r="I202" s="55">
        <f t="shared" si="16"/>
        <v>85479.572787666199</v>
      </c>
      <c r="J202" s="54">
        <v>4587188.40625</v>
      </c>
      <c r="K202" s="55">
        <f t="shared" si="17"/>
        <v>1533597.82530724</v>
      </c>
      <c r="L202" s="55">
        <f t="shared" si="18"/>
        <v>2344354.9949584599</v>
      </c>
      <c r="M202" s="8"/>
      <c r="N202" s="11">
        <f t="shared" si="19"/>
        <v>2344000</v>
      </c>
      <c r="O202" s="9" t="s">
        <v>226</v>
      </c>
      <c r="P202" s="10">
        <v>651377</v>
      </c>
      <c r="Q202" s="12" t="s">
        <v>26</v>
      </c>
      <c r="R202" s="19">
        <v>11183693.9398224</v>
      </c>
    </row>
    <row r="203" spans="1:18" ht="15">
      <c r="A203" s="8">
        <v>198</v>
      </c>
      <c r="B203" s="8">
        <v>3015</v>
      </c>
      <c r="C203" s="9" t="s">
        <v>227</v>
      </c>
      <c r="D203" s="10">
        <v>651384</v>
      </c>
      <c r="E203" s="54">
        <v>100000</v>
      </c>
      <c r="F203" s="54">
        <v>9695000</v>
      </c>
      <c r="G203" s="55">
        <f t="shared" si="15"/>
        <v>737321.64621468901</v>
      </c>
      <c r="H203" s="54">
        <v>1239469.25</v>
      </c>
      <c r="I203" s="55">
        <f t="shared" si="16"/>
        <v>90269.9527930185</v>
      </c>
      <c r="J203" s="54">
        <v>0</v>
      </c>
      <c r="K203" s="55">
        <f t="shared" si="17"/>
        <v>0</v>
      </c>
      <c r="L203" s="55">
        <f t="shared" si="18"/>
        <v>827591.59900770697</v>
      </c>
      <c r="M203" s="8"/>
      <c r="N203" s="11">
        <f t="shared" si="19"/>
        <v>828000</v>
      </c>
      <c r="O203" s="9" t="s">
        <v>227</v>
      </c>
      <c r="P203" s="10">
        <v>651384</v>
      </c>
      <c r="Q203" s="12" t="s">
        <v>26</v>
      </c>
      <c r="R203" s="19">
        <v>11409469.2782376</v>
      </c>
    </row>
    <row r="204" spans="1:18" ht="15">
      <c r="A204" s="8">
        <v>199</v>
      </c>
      <c r="B204" s="8">
        <v>847</v>
      </c>
      <c r="C204" s="9" t="s">
        <v>228</v>
      </c>
      <c r="D204" s="10">
        <v>651507</v>
      </c>
      <c r="E204" s="54">
        <v>100000</v>
      </c>
      <c r="F204" s="54">
        <v>10595000</v>
      </c>
      <c r="G204" s="55">
        <f t="shared" si="15"/>
        <v>805069.42381481302</v>
      </c>
      <c r="H204" s="54">
        <v>1266935.75</v>
      </c>
      <c r="I204" s="55">
        <f t="shared" si="16"/>
        <v>92270.324854196602</v>
      </c>
      <c r="J204" s="54">
        <v>1283733.109375</v>
      </c>
      <c r="K204" s="55">
        <f t="shared" si="17"/>
        <v>429180.171045519</v>
      </c>
      <c r="L204" s="55">
        <f t="shared" si="18"/>
        <v>1326519.91971453</v>
      </c>
      <c r="M204" s="8"/>
      <c r="N204" s="11">
        <f t="shared" si="19"/>
        <v>1327000</v>
      </c>
      <c r="O204" s="9" t="s">
        <v>228</v>
      </c>
      <c r="P204" s="10">
        <v>651507</v>
      </c>
      <c r="Q204" s="12" t="s">
        <v>26</v>
      </c>
      <c r="R204" s="19">
        <v>12336935.8077171</v>
      </c>
    </row>
    <row r="205" spans="1:18" ht="15">
      <c r="A205" s="8">
        <v>200</v>
      </c>
      <c r="B205" s="8">
        <v>955</v>
      </c>
      <c r="C205" s="9" t="s">
        <v>229</v>
      </c>
      <c r="D205" s="10">
        <v>651508</v>
      </c>
      <c r="E205" s="54">
        <v>100000</v>
      </c>
      <c r="F205" s="54">
        <v>9850000</v>
      </c>
      <c r="G205" s="55">
        <f t="shared" si="15"/>
        <v>748989.31902359903</v>
      </c>
      <c r="H205" s="54">
        <v>864381.125</v>
      </c>
      <c r="I205" s="55">
        <f t="shared" si="16"/>
        <v>62952.464007417897</v>
      </c>
      <c r="J205" s="54">
        <v>400000</v>
      </c>
      <c r="K205" s="55">
        <f t="shared" si="17"/>
        <v>133728.784561604</v>
      </c>
      <c r="L205" s="55">
        <f t="shared" si="18"/>
        <v>945670.56759262097</v>
      </c>
      <c r="M205" s="8"/>
      <c r="N205" s="11">
        <f t="shared" si="19"/>
        <v>946000</v>
      </c>
      <c r="O205" s="9" t="s">
        <v>229</v>
      </c>
      <c r="P205" s="10">
        <v>651508</v>
      </c>
      <c r="Q205" s="12" t="s">
        <v>26</v>
      </c>
      <c r="R205" s="19">
        <v>11114381.100089399</v>
      </c>
    </row>
    <row r="206" spans="1:18" ht="15">
      <c r="A206" s="8">
        <v>201</v>
      </c>
      <c r="B206" s="8">
        <v>2611</v>
      </c>
      <c r="C206" s="9" t="s">
        <v>230</v>
      </c>
      <c r="D206" s="10">
        <v>660062</v>
      </c>
      <c r="E206" s="54">
        <v>100000</v>
      </c>
      <c r="F206" s="54">
        <v>10295000</v>
      </c>
      <c r="G206" s="55">
        <f t="shared" si="15"/>
        <v>782486.831281438</v>
      </c>
      <c r="H206" s="54">
        <v>79036.625</v>
      </c>
      <c r="I206" s="55">
        <f t="shared" si="16"/>
        <v>5756.1996053306702</v>
      </c>
      <c r="J206" s="54">
        <v>2796397.8125</v>
      </c>
      <c r="K206" s="55">
        <f t="shared" si="17"/>
        <v>934897.20154088503</v>
      </c>
      <c r="L206" s="55">
        <f t="shared" si="18"/>
        <v>1723140.2324276499</v>
      </c>
      <c r="M206" s="8"/>
      <c r="N206" s="11">
        <f t="shared" si="19"/>
        <v>1723000</v>
      </c>
      <c r="O206" s="9" t="s">
        <v>230</v>
      </c>
      <c r="P206" s="10">
        <v>660062</v>
      </c>
      <c r="Q206" s="12" t="s">
        <v>26</v>
      </c>
      <c r="R206" s="19">
        <v>10849036.626446901</v>
      </c>
    </row>
    <row r="207" spans="1:18" ht="15">
      <c r="A207" s="8">
        <v>202</v>
      </c>
      <c r="B207" s="8">
        <v>1837</v>
      </c>
      <c r="C207" s="9" t="s">
        <v>231</v>
      </c>
      <c r="D207" s="10">
        <v>660065</v>
      </c>
      <c r="E207" s="54">
        <v>100000</v>
      </c>
      <c r="F207" s="54">
        <v>13034500</v>
      </c>
      <c r="G207" s="55">
        <f t="shared" si="15"/>
        <v>988703.53876537306</v>
      </c>
      <c r="H207" s="54">
        <v>3095303.8333333302</v>
      </c>
      <c r="I207" s="55">
        <f t="shared" si="16"/>
        <v>225429.49808157701</v>
      </c>
      <c r="J207" s="54">
        <v>0</v>
      </c>
      <c r="K207" s="55">
        <f t="shared" si="17"/>
        <v>0</v>
      </c>
      <c r="L207" s="55">
        <f t="shared" si="18"/>
        <v>1214133.03684695</v>
      </c>
      <c r="M207" s="8"/>
      <c r="N207" s="11">
        <f t="shared" si="19"/>
        <v>1214000</v>
      </c>
      <c r="O207" t="s">
        <v>37</v>
      </c>
      <c r="Q207" s="12" t="s">
        <v>26</v>
      </c>
      <c r="R207" s="19">
        <v>16998970.5722044</v>
      </c>
    </row>
    <row r="208" spans="1:18" ht="15">
      <c r="A208" s="8">
        <v>203</v>
      </c>
      <c r="B208" s="8">
        <v>2777</v>
      </c>
      <c r="C208" s="9" t="s">
        <v>232</v>
      </c>
      <c r="D208" s="10">
        <v>660147</v>
      </c>
      <c r="E208" s="54">
        <v>100000</v>
      </c>
      <c r="F208" s="54">
        <v>13655000</v>
      </c>
      <c r="G208" s="55">
        <f t="shared" si="15"/>
        <v>1035411.86765524</v>
      </c>
      <c r="H208" s="54">
        <v>-4.9739431589841801E-2</v>
      </c>
      <c r="I208" s="55">
        <f t="shared" si="16"/>
        <v>-3.6224990184844002E-3</v>
      </c>
      <c r="J208" s="54">
        <v>0</v>
      </c>
      <c r="K208" s="55">
        <f t="shared" si="17"/>
        <v>0</v>
      </c>
      <c r="L208" s="55">
        <f t="shared" si="18"/>
        <v>1035411.86403274</v>
      </c>
      <c r="M208" s="8"/>
      <c r="N208" s="11">
        <f t="shared" si="19"/>
        <v>1035000</v>
      </c>
      <c r="O208" s="9" t="s">
        <v>232</v>
      </c>
      <c r="P208" s="10">
        <v>660147</v>
      </c>
      <c r="Q208" s="12" t="s">
        <v>26</v>
      </c>
      <c r="R208" s="19">
        <v>14317499.9502606</v>
      </c>
    </row>
    <row r="209" spans="1:18" ht="15">
      <c r="A209" s="8">
        <v>204</v>
      </c>
      <c r="B209" s="8">
        <v>3670</v>
      </c>
      <c r="C209" s="9" t="s">
        <v>233</v>
      </c>
      <c r="D209" s="10">
        <v>660224</v>
      </c>
      <c r="E209" s="54">
        <v>100000</v>
      </c>
      <c r="F209" s="54">
        <v>6150000</v>
      </c>
      <c r="G209" s="55">
        <f t="shared" si="15"/>
        <v>470470.67777864297</v>
      </c>
      <c r="H209" s="54">
        <v>6675857</v>
      </c>
      <c r="I209" s="55">
        <f t="shared" si="16"/>
        <v>486199.47307522298</v>
      </c>
      <c r="J209" s="54">
        <v>0</v>
      </c>
      <c r="K209" s="55">
        <f t="shared" si="17"/>
        <v>0</v>
      </c>
      <c r="L209" s="55">
        <f t="shared" si="18"/>
        <v>956670.15085386601</v>
      </c>
      <c r="M209" s="8"/>
      <c r="N209" s="11">
        <f t="shared" si="19"/>
        <v>957000</v>
      </c>
      <c r="O209" t="s">
        <v>37</v>
      </c>
      <c r="Q209" s="12" t="s">
        <v>26</v>
      </c>
      <c r="R209" s="19">
        <v>14425857.179217</v>
      </c>
    </row>
    <row r="210" spans="1:18" ht="15">
      <c r="A210" s="8">
        <v>205</v>
      </c>
      <c r="B210" s="8">
        <v>3016</v>
      </c>
      <c r="C210" s="9" t="s">
        <v>234</v>
      </c>
      <c r="D210" s="10">
        <v>660550</v>
      </c>
      <c r="E210" s="54">
        <v>100000</v>
      </c>
      <c r="F210" s="54">
        <v>3850000</v>
      </c>
      <c r="G210" s="55">
        <f t="shared" si="15"/>
        <v>297337.46835610201</v>
      </c>
      <c r="H210" s="54">
        <v>861916.66666666698</v>
      </c>
      <c r="I210" s="55">
        <f t="shared" si="16"/>
        <v>62772.978685446098</v>
      </c>
      <c r="J210" s="54">
        <v>0</v>
      </c>
      <c r="K210" s="55">
        <f t="shared" si="17"/>
        <v>0</v>
      </c>
      <c r="L210" s="55">
        <f t="shared" si="18"/>
        <v>360110.44704154797</v>
      </c>
      <c r="M210" s="8"/>
      <c r="N210" s="11">
        <f t="shared" si="19"/>
        <v>360000</v>
      </c>
      <c r="O210" t="s">
        <v>22</v>
      </c>
      <c r="Q210" s="12">
        <v>0</v>
      </c>
      <c r="R210" s="19">
        <v>4934000</v>
      </c>
    </row>
    <row r="211" spans="1:18" ht="15">
      <c r="A211" s="8">
        <v>206</v>
      </c>
      <c r="B211" s="8">
        <v>1884</v>
      </c>
      <c r="C211" s="9" t="s">
        <v>235</v>
      </c>
      <c r="D211" s="10">
        <v>660598</v>
      </c>
      <c r="E211" s="54">
        <v>100000</v>
      </c>
      <c r="F211" s="54">
        <v>4255000</v>
      </c>
      <c r="G211" s="55">
        <f t="shared" si="15"/>
        <v>327823.96827615798</v>
      </c>
      <c r="H211" s="54">
        <v>45956.4140625</v>
      </c>
      <c r="I211" s="55">
        <f t="shared" si="16"/>
        <v>3346.9836609163899</v>
      </c>
      <c r="J211" s="54">
        <v>9300387.6875</v>
      </c>
      <c r="K211" s="55">
        <f t="shared" si="17"/>
        <v>3109323.8535027099</v>
      </c>
      <c r="L211" s="55">
        <f t="shared" si="18"/>
        <v>3440494.80543978</v>
      </c>
      <c r="M211" s="8"/>
      <c r="N211" s="11">
        <f t="shared" si="19"/>
        <v>3440000</v>
      </c>
      <c r="O211" s="9" t="s">
        <v>235</v>
      </c>
      <c r="P211" s="10">
        <v>660598</v>
      </c>
      <c r="Q211" s="12" t="s">
        <v>26</v>
      </c>
      <c r="R211" s="19">
        <v>4775956.4151558103</v>
      </c>
    </row>
    <row r="212" spans="1:18" ht="15">
      <c r="A212" s="8">
        <v>207</v>
      </c>
      <c r="B212" s="8">
        <v>950</v>
      </c>
      <c r="C212" s="9" t="s">
        <v>236</v>
      </c>
      <c r="D212" s="10">
        <v>660599</v>
      </c>
      <c r="E212" s="54">
        <v>100000</v>
      </c>
      <c r="F212" s="54">
        <v>10335000</v>
      </c>
      <c r="G212" s="55">
        <f t="shared" si="15"/>
        <v>785497.84361922205</v>
      </c>
      <c r="H212" s="54">
        <v>979432.91666666698</v>
      </c>
      <c r="I212" s="55">
        <f t="shared" si="16"/>
        <v>71331.630979492606</v>
      </c>
      <c r="J212" s="54">
        <v>1076666.65625</v>
      </c>
      <c r="K212" s="55">
        <f t="shared" si="17"/>
        <v>359953.30829579802</v>
      </c>
      <c r="L212" s="55">
        <f t="shared" si="18"/>
        <v>1216782.7828945101</v>
      </c>
      <c r="M212" s="8"/>
      <c r="N212" s="11">
        <f t="shared" si="19"/>
        <v>1217000</v>
      </c>
      <c r="O212" s="9" t="s">
        <v>236</v>
      </c>
      <c r="P212" s="10">
        <v>660599</v>
      </c>
      <c r="Q212" s="12" t="s">
        <v>26</v>
      </c>
      <c r="R212" s="19">
        <v>10986516.2379783</v>
      </c>
    </row>
    <row r="213" spans="1:18" ht="15">
      <c r="A213" s="8">
        <v>208</v>
      </c>
      <c r="B213" s="8">
        <v>849</v>
      </c>
      <c r="C213" s="9" t="s">
        <v>237</v>
      </c>
      <c r="D213" s="10">
        <v>660600</v>
      </c>
      <c r="E213" s="54">
        <v>100000</v>
      </c>
      <c r="F213" s="54">
        <v>11135000</v>
      </c>
      <c r="G213" s="55">
        <f t="shared" si="15"/>
        <v>845718.09037488804</v>
      </c>
      <c r="H213" s="54">
        <v>6253844.5</v>
      </c>
      <c r="I213" s="55">
        <f t="shared" si="16"/>
        <v>455464.50449648401</v>
      </c>
      <c r="J213" s="54">
        <v>0</v>
      </c>
      <c r="K213" s="55">
        <f t="shared" si="17"/>
        <v>0</v>
      </c>
      <c r="L213" s="55">
        <f t="shared" si="18"/>
        <v>1301182.5948713699</v>
      </c>
      <c r="M213" s="8"/>
      <c r="N213" s="11">
        <f t="shared" si="19"/>
        <v>1301000</v>
      </c>
      <c r="O213" t="s">
        <v>37</v>
      </c>
      <c r="Q213" s="12" t="s">
        <v>26</v>
      </c>
      <c r="R213" s="19">
        <v>12363844.604913799</v>
      </c>
    </row>
    <row r="214" spans="1:18" ht="15">
      <c r="A214" s="8">
        <v>209</v>
      </c>
      <c r="B214" s="8">
        <v>3695</v>
      </c>
      <c r="C214" s="9" t="s">
        <v>238</v>
      </c>
      <c r="D214" s="10">
        <v>670201</v>
      </c>
      <c r="E214" s="54">
        <v>75000</v>
      </c>
      <c r="F214" s="54">
        <v>1425000</v>
      </c>
      <c r="G214" s="55">
        <f t="shared" si="15"/>
        <v>112912.96266687399</v>
      </c>
      <c r="H214" s="54">
        <v>2623708.3333333302</v>
      </c>
      <c r="I214" s="55">
        <f t="shared" si="16"/>
        <v>191083.42332224001</v>
      </c>
      <c r="J214" s="54">
        <v>0</v>
      </c>
      <c r="K214" s="55">
        <f t="shared" si="17"/>
        <v>0</v>
      </c>
      <c r="L214" s="55">
        <f t="shared" si="18"/>
        <v>303996.385989114</v>
      </c>
      <c r="M214" s="8"/>
      <c r="N214" s="11">
        <f t="shared" si="19"/>
        <v>304000</v>
      </c>
      <c r="O214" t="s">
        <v>37</v>
      </c>
      <c r="Q214" s="12" t="s">
        <v>26</v>
      </c>
      <c r="R214" s="19">
        <v>7234500</v>
      </c>
    </row>
    <row r="215" spans="1:18" ht="15">
      <c r="A215" s="8">
        <v>210</v>
      </c>
      <c r="B215" s="8">
        <v>3584</v>
      </c>
      <c r="C215" s="9" t="s">
        <v>239</v>
      </c>
      <c r="D215" s="10">
        <v>670211</v>
      </c>
      <c r="E215" s="54">
        <v>100000</v>
      </c>
      <c r="F215" s="54">
        <v>15937500</v>
      </c>
      <c r="G215" s="55">
        <f t="shared" si="15"/>
        <v>1207227.7591800001</v>
      </c>
      <c r="H215" s="54">
        <v>1509091.875</v>
      </c>
      <c r="I215" s="55">
        <f t="shared" si="16"/>
        <v>109906.439644693</v>
      </c>
      <c r="J215" s="54">
        <v>0</v>
      </c>
      <c r="K215" s="55">
        <f t="shared" si="17"/>
        <v>0</v>
      </c>
      <c r="L215" s="55">
        <f t="shared" si="18"/>
        <v>1317134.19882469</v>
      </c>
      <c r="M215" s="8"/>
      <c r="N215" s="11">
        <f t="shared" si="19"/>
        <v>1317000</v>
      </c>
      <c r="O215" t="s">
        <v>37</v>
      </c>
      <c r="Q215" s="12" t="s">
        <v>26</v>
      </c>
      <c r="R215" s="19">
        <v>18484091.8545518</v>
      </c>
    </row>
    <row r="216" spans="1:18" ht="15">
      <c r="A216" s="8">
        <v>211</v>
      </c>
      <c r="B216" s="8">
        <v>3621</v>
      </c>
      <c r="C216" s="9" t="s">
        <v>240</v>
      </c>
      <c r="D216" s="10">
        <v>670343</v>
      </c>
      <c r="E216" s="54">
        <v>100000</v>
      </c>
      <c r="F216" s="54">
        <v>12390000</v>
      </c>
      <c r="G216" s="55">
        <f t="shared" si="15"/>
        <v>940188.60247283895</v>
      </c>
      <c r="H216" s="54">
        <v>1768245.96875</v>
      </c>
      <c r="I216" s="55">
        <f t="shared" si="16"/>
        <v>128780.50837123</v>
      </c>
      <c r="J216" s="54">
        <v>0</v>
      </c>
      <c r="K216" s="55">
        <f t="shared" si="17"/>
        <v>0</v>
      </c>
      <c r="L216" s="55">
        <f t="shared" si="18"/>
        <v>1068969.1108440701</v>
      </c>
      <c r="M216" s="8"/>
      <c r="N216" s="11">
        <f t="shared" si="19"/>
        <v>1069000</v>
      </c>
      <c r="O216" t="s">
        <v>37</v>
      </c>
      <c r="Q216" s="12" t="s">
        <v>26</v>
      </c>
      <c r="R216" s="19">
        <v>15339079.363505499</v>
      </c>
    </row>
    <row r="217" spans="1:18" ht="15">
      <c r="A217" s="8">
        <v>212</v>
      </c>
      <c r="B217" s="8">
        <v>3693</v>
      </c>
      <c r="C217" s="9" t="s">
        <v>241</v>
      </c>
      <c r="D217" s="10">
        <v>670457</v>
      </c>
      <c r="E217" s="54">
        <v>100000</v>
      </c>
      <c r="F217" s="54">
        <v>1612500</v>
      </c>
      <c r="G217" s="55">
        <f t="shared" si="15"/>
        <v>128908.96571134801</v>
      </c>
      <c r="H217" s="54">
        <v>29750</v>
      </c>
      <c r="I217" s="55">
        <f t="shared" si="16"/>
        <v>2166.6782742631999</v>
      </c>
      <c r="J217" s="54">
        <v>0</v>
      </c>
      <c r="K217" s="55">
        <f t="shared" si="17"/>
        <v>0</v>
      </c>
      <c r="L217" s="55">
        <f t="shared" si="18"/>
        <v>131075.64398561101</v>
      </c>
      <c r="M217" s="8"/>
      <c r="N217" s="11">
        <f t="shared" si="19"/>
        <v>131000</v>
      </c>
      <c r="O217" s="9" t="s">
        <v>241</v>
      </c>
      <c r="P217" s="10">
        <v>670457</v>
      </c>
      <c r="Q217" s="12" t="s">
        <v>26</v>
      </c>
      <c r="R217" s="19">
        <v>2326000</v>
      </c>
    </row>
    <row r="218" spans="1:18" ht="15">
      <c r="A218" s="8">
        <v>213</v>
      </c>
      <c r="B218" s="8">
        <v>1876</v>
      </c>
      <c r="C218" s="9" t="s">
        <v>242</v>
      </c>
      <c r="D218" s="10">
        <v>670513</v>
      </c>
      <c r="E218" s="54">
        <v>100000</v>
      </c>
      <c r="F218" s="54">
        <v>10499000</v>
      </c>
      <c r="G218" s="55">
        <f t="shared" si="15"/>
        <v>797842.99420413305</v>
      </c>
      <c r="H218" s="54">
        <v>2078298.875</v>
      </c>
      <c r="I218" s="55">
        <f t="shared" si="16"/>
        <v>151361.51327355101</v>
      </c>
      <c r="J218" s="54">
        <v>3964203.625</v>
      </c>
      <c r="K218" s="55">
        <f t="shared" si="17"/>
        <v>1325320.3313148899</v>
      </c>
      <c r="L218" s="55">
        <f t="shared" si="18"/>
        <v>2274524.8387925699</v>
      </c>
      <c r="M218" s="8"/>
      <c r="N218" s="11">
        <f t="shared" si="19"/>
        <v>2275000</v>
      </c>
      <c r="O218" s="9" t="s">
        <v>242</v>
      </c>
      <c r="P218" s="10">
        <v>670513</v>
      </c>
      <c r="Q218" s="12" t="s">
        <v>26</v>
      </c>
      <c r="R218" s="19">
        <v>13052298.922665199</v>
      </c>
    </row>
    <row r="219" spans="1:18" ht="15">
      <c r="A219" s="8">
        <v>214</v>
      </c>
      <c r="B219" s="8">
        <v>952</v>
      </c>
      <c r="C219" s="9" t="s">
        <v>243</v>
      </c>
      <c r="D219" s="10">
        <v>670514</v>
      </c>
      <c r="E219" s="54">
        <v>100000</v>
      </c>
      <c r="F219" s="54">
        <v>11337500</v>
      </c>
      <c r="G219" s="55">
        <f t="shared" si="15"/>
        <v>860961.34033491602</v>
      </c>
      <c r="H219" s="54">
        <v>598837.6875</v>
      </c>
      <c r="I219" s="55">
        <f t="shared" si="16"/>
        <v>43613.062430798796</v>
      </c>
      <c r="J219" s="54">
        <v>1023327.84375</v>
      </c>
      <c r="K219" s="55">
        <f t="shared" si="17"/>
        <v>342120.971881837</v>
      </c>
      <c r="L219" s="55">
        <f t="shared" si="18"/>
        <v>1246695.3746475501</v>
      </c>
      <c r="M219" s="8"/>
      <c r="N219" s="11">
        <f t="shared" si="19"/>
        <v>1247000</v>
      </c>
      <c r="O219" s="9" t="s">
        <v>243</v>
      </c>
      <c r="P219" s="10">
        <v>670514</v>
      </c>
      <c r="Q219" s="12" t="s">
        <v>26</v>
      </c>
      <c r="R219" s="19">
        <v>12598837.657548999</v>
      </c>
    </row>
    <row r="220" spans="1:18" ht="15">
      <c r="A220" s="8">
        <v>215</v>
      </c>
      <c r="B220" s="8">
        <v>2172</v>
      </c>
      <c r="C220" s="9" t="s">
        <v>244</v>
      </c>
      <c r="D220" s="10">
        <v>670515</v>
      </c>
      <c r="E220" s="54">
        <v>100000</v>
      </c>
      <c r="F220" s="54">
        <v>10274000</v>
      </c>
      <c r="G220" s="55">
        <f t="shared" si="15"/>
        <v>780906.04980410205</v>
      </c>
      <c r="H220" s="54">
        <v>1255168.375</v>
      </c>
      <c r="I220" s="55">
        <f t="shared" si="16"/>
        <v>91413.312559823302</v>
      </c>
      <c r="J220" s="54">
        <v>762833.90625</v>
      </c>
      <c r="K220" s="55">
        <f t="shared" si="17"/>
        <v>255032.127762983</v>
      </c>
      <c r="L220" s="55">
        <f t="shared" si="18"/>
        <v>1127351.4901269099</v>
      </c>
      <c r="M220" s="8"/>
      <c r="N220" s="11">
        <f t="shared" si="19"/>
        <v>1127000</v>
      </c>
      <c r="O220" s="9" t="s">
        <v>244</v>
      </c>
      <c r="P220" s="10">
        <v>670515</v>
      </c>
      <c r="Q220" s="12" t="s">
        <v>26</v>
      </c>
      <c r="R220" s="19">
        <v>12004168.348053999</v>
      </c>
    </row>
    <row r="221" spans="1:18" ht="15">
      <c r="A221" s="8">
        <v>216</v>
      </c>
      <c r="B221" s="8">
        <v>2464</v>
      </c>
      <c r="C221" s="9" t="s">
        <v>245</v>
      </c>
      <c r="D221" s="10">
        <v>680071</v>
      </c>
      <c r="E221" s="54">
        <v>200000</v>
      </c>
      <c r="F221" s="54">
        <v>13080000</v>
      </c>
      <c r="G221" s="55">
        <f t="shared" si="15"/>
        <v>999656.09614406002</v>
      </c>
      <c r="H221" s="54">
        <v>2021949.484375</v>
      </c>
      <c r="I221" s="55">
        <f t="shared" si="16"/>
        <v>147257.61409926001</v>
      </c>
      <c r="J221" s="54">
        <v>797004.4921875</v>
      </c>
      <c r="K221" s="55">
        <f t="shared" si="17"/>
        <v>266456.10507593199</v>
      </c>
      <c r="L221" s="55">
        <f t="shared" si="18"/>
        <v>1413369.8153192501</v>
      </c>
      <c r="M221" s="8"/>
      <c r="N221" s="11">
        <f t="shared" si="19"/>
        <v>1413000</v>
      </c>
      <c r="O221" s="9" t="s">
        <v>245</v>
      </c>
      <c r="P221" s="10">
        <v>680071</v>
      </c>
      <c r="Q221" s="12" t="s">
        <v>26</v>
      </c>
      <c r="R221" s="19">
        <v>14120657.968216101</v>
      </c>
    </row>
    <row r="222" spans="1:18" ht="15">
      <c r="A222" s="8">
        <v>217</v>
      </c>
      <c r="B222" s="8">
        <v>1769</v>
      </c>
      <c r="C222" s="9" t="s">
        <v>246</v>
      </c>
      <c r="D222" s="10">
        <v>680119</v>
      </c>
      <c r="E222" s="54">
        <v>100000</v>
      </c>
      <c r="F222" s="54">
        <v>10577000</v>
      </c>
      <c r="G222" s="55">
        <f t="shared" si="15"/>
        <v>803714.46826281096</v>
      </c>
      <c r="H222" s="54">
        <v>17794884.25</v>
      </c>
      <c r="I222" s="55">
        <f t="shared" si="16"/>
        <v>1295992.9108404501</v>
      </c>
      <c r="J222" s="54">
        <v>0</v>
      </c>
      <c r="K222" s="55">
        <f t="shared" si="17"/>
        <v>0</v>
      </c>
      <c r="L222" s="55">
        <f t="shared" si="18"/>
        <v>2099707.3791032601</v>
      </c>
      <c r="M222" s="8"/>
      <c r="N222" s="11">
        <f t="shared" si="19"/>
        <v>2100000</v>
      </c>
      <c r="O222" t="s">
        <v>37</v>
      </c>
      <c r="Q222" s="12" t="s">
        <v>26</v>
      </c>
      <c r="R222" s="19">
        <v>32055217.2219656</v>
      </c>
    </row>
    <row r="223" spans="1:18" ht="15">
      <c r="A223" s="8">
        <v>218</v>
      </c>
      <c r="B223" s="8">
        <v>3623</v>
      </c>
      <c r="C223" s="9" t="s">
        <v>247</v>
      </c>
      <c r="D223" s="10">
        <v>680149</v>
      </c>
      <c r="E223" s="54">
        <v>100000</v>
      </c>
      <c r="F223" s="54">
        <v>16885000</v>
      </c>
      <c r="G223" s="55">
        <f t="shared" si="15"/>
        <v>1278551.11393124</v>
      </c>
      <c r="H223" s="54">
        <v>1798058.94270833</v>
      </c>
      <c r="I223" s="55">
        <f t="shared" si="16"/>
        <v>130951.773008766</v>
      </c>
      <c r="J223" s="54">
        <v>8512588.1875</v>
      </c>
      <c r="K223" s="55">
        <f t="shared" si="17"/>
        <v>2845945.1794696101</v>
      </c>
      <c r="L223" s="55">
        <f t="shared" si="18"/>
        <v>4255448.0664096205</v>
      </c>
      <c r="M223" s="8"/>
      <c r="N223" s="11">
        <f t="shared" si="19"/>
        <v>4255000</v>
      </c>
      <c r="O223" s="9" t="s">
        <v>247</v>
      </c>
      <c r="P223" s="10">
        <v>680149</v>
      </c>
      <c r="Q223" s="12">
        <v>0</v>
      </c>
      <c r="R223" s="19">
        <v>20844942.3077638</v>
      </c>
    </row>
    <row r="224" spans="1:18" ht="15">
      <c r="A224" s="8">
        <v>219</v>
      </c>
      <c r="B224" s="8">
        <v>3644</v>
      </c>
      <c r="C224" s="9" t="s">
        <v>248</v>
      </c>
      <c r="D224" s="10">
        <v>680365</v>
      </c>
      <c r="E224" s="54">
        <v>100000</v>
      </c>
      <c r="F224" s="54">
        <v>7187500</v>
      </c>
      <c r="G224" s="55">
        <f t="shared" si="15"/>
        <v>548568.81028989702</v>
      </c>
      <c r="H224" s="54">
        <v>45755.6796875</v>
      </c>
      <c r="I224" s="55">
        <f t="shared" si="16"/>
        <v>3332.3642723715002</v>
      </c>
      <c r="J224" s="54">
        <v>0</v>
      </c>
      <c r="K224" s="55">
        <f t="shared" si="17"/>
        <v>0</v>
      </c>
      <c r="L224" s="55">
        <f t="shared" si="18"/>
        <v>551901.17456226901</v>
      </c>
      <c r="M224" s="8"/>
      <c r="N224" s="11">
        <f t="shared" si="19"/>
        <v>552000</v>
      </c>
      <c r="O224" s="9" t="s">
        <v>248</v>
      </c>
      <c r="P224" s="10">
        <v>680365</v>
      </c>
      <c r="Q224" s="12" t="s">
        <v>26</v>
      </c>
      <c r="R224" s="19">
        <v>7895755.6812202502</v>
      </c>
    </row>
    <row r="225" spans="1:18" ht="15">
      <c r="A225" s="8">
        <v>220</v>
      </c>
      <c r="B225" s="8">
        <v>2713</v>
      </c>
      <c r="C225" s="9" t="s">
        <v>249</v>
      </c>
      <c r="D225" s="10">
        <v>680449</v>
      </c>
      <c r="E225" s="54">
        <v>100000</v>
      </c>
      <c r="F225" s="54">
        <v>12015000</v>
      </c>
      <c r="G225" s="55">
        <f t="shared" si="15"/>
        <v>911960.36180612096</v>
      </c>
      <c r="H225" s="54">
        <v>371476.75</v>
      </c>
      <c r="I225" s="55">
        <f t="shared" si="16"/>
        <v>27054.474071223602</v>
      </c>
      <c r="J225" s="54">
        <v>0</v>
      </c>
      <c r="K225" s="55">
        <f t="shared" si="17"/>
        <v>0</v>
      </c>
      <c r="L225" s="55">
        <f t="shared" si="18"/>
        <v>939014.83587734401</v>
      </c>
      <c r="M225" s="8"/>
      <c r="N225" s="11">
        <f t="shared" si="19"/>
        <v>939000</v>
      </c>
      <c r="O225" s="9" t="s">
        <v>249</v>
      </c>
      <c r="P225" s="10">
        <v>680449</v>
      </c>
      <c r="Q225" s="12" t="s">
        <v>26</v>
      </c>
      <c r="R225" s="19">
        <v>13048976.7606514</v>
      </c>
    </row>
    <row r="226" spans="1:18" ht="15">
      <c r="A226" s="8">
        <v>221</v>
      </c>
      <c r="B226" s="8">
        <v>956</v>
      </c>
      <c r="C226" s="9" t="s">
        <v>250</v>
      </c>
      <c r="D226" s="10">
        <v>680452</v>
      </c>
      <c r="E226" s="54">
        <v>100000</v>
      </c>
      <c r="F226" s="54">
        <v>10635000</v>
      </c>
      <c r="G226" s="55">
        <f t="shared" si="15"/>
        <v>808080.43615259603</v>
      </c>
      <c r="H226" s="54">
        <v>288226.375</v>
      </c>
      <c r="I226" s="55">
        <f t="shared" si="16"/>
        <v>20991.3890683071</v>
      </c>
      <c r="J226" s="54">
        <v>954115.943359375</v>
      </c>
      <c r="K226" s="55">
        <f t="shared" si="17"/>
        <v>318981.91359074402</v>
      </c>
      <c r="L226" s="55">
        <f t="shared" si="18"/>
        <v>1148053.7388116501</v>
      </c>
      <c r="M226" s="8"/>
      <c r="N226" s="11">
        <f t="shared" si="19"/>
        <v>1148000</v>
      </c>
      <c r="O226" s="9" t="s">
        <v>250</v>
      </c>
      <c r="P226" s="10">
        <v>680452</v>
      </c>
      <c r="Q226" s="12" t="s">
        <v>26</v>
      </c>
      <c r="R226" s="19">
        <v>11398226.3865928</v>
      </c>
    </row>
    <row r="227" spans="1:18" ht="15">
      <c r="A227" s="8">
        <v>222</v>
      </c>
      <c r="B227" s="8">
        <v>947</v>
      </c>
      <c r="C227" s="9" t="s">
        <v>251</v>
      </c>
      <c r="D227" s="10">
        <v>680453</v>
      </c>
      <c r="E227" s="54">
        <v>100000</v>
      </c>
      <c r="F227" s="54">
        <v>9850000</v>
      </c>
      <c r="G227" s="55">
        <f t="shared" si="15"/>
        <v>748989.31902359903</v>
      </c>
      <c r="H227" s="54">
        <v>306086.85286458302</v>
      </c>
      <c r="I227" s="55">
        <f t="shared" si="16"/>
        <v>22292.159130732402</v>
      </c>
      <c r="J227" s="54">
        <v>2068752.421875</v>
      </c>
      <c r="K227" s="55">
        <f t="shared" si="17"/>
        <v>691629.36734054703</v>
      </c>
      <c r="L227" s="55">
        <f t="shared" si="18"/>
        <v>1462910.8454948801</v>
      </c>
      <c r="M227" s="8"/>
      <c r="N227" s="11">
        <f t="shared" si="19"/>
        <v>1463000</v>
      </c>
      <c r="O227" s="9" t="s">
        <v>251</v>
      </c>
      <c r="P227" s="10">
        <v>680453</v>
      </c>
      <c r="Q227" s="12" t="s">
        <v>26</v>
      </c>
      <c r="R227" s="19">
        <v>10864420.181639301</v>
      </c>
    </row>
    <row r="228" spans="1:18" ht="15">
      <c r="A228" s="8">
        <v>223</v>
      </c>
      <c r="B228" s="8">
        <v>3701</v>
      </c>
      <c r="C228" s="9" t="s">
        <v>252</v>
      </c>
      <c r="D228" s="10">
        <v>690296</v>
      </c>
      <c r="E228" s="54">
        <v>50000</v>
      </c>
      <c r="F228" s="54">
        <v>131250</v>
      </c>
      <c r="G228" s="55">
        <f t="shared" si="15"/>
        <v>13643.649655580601</v>
      </c>
      <c r="H228" s="54">
        <v>0</v>
      </c>
      <c r="I228" s="55">
        <f t="shared" si="16"/>
        <v>0</v>
      </c>
      <c r="J228" s="54">
        <v>200000</v>
      </c>
      <c r="K228" s="55">
        <f t="shared" si="17"/>
        <v>66864.392280802102</v>
      </c>
      <c r="L228" s="55">
        <f t="shared" si="18"/>
        <v>80508.041936382695</v>
      </c>
      <c r="M228" s="8"/>
      <c r="N228" s="11">
        <f t="shared" si="19"/>
        <v>81000</v>
      </c>
      <c r="O228" s="9" t="s">
        <v>252</v>
      </c>
      <c r="P228" s="10">
        <v>690296</v>
      </c>
      <c r="Q228" s="12" t="s">
        <v>26</v>
      </c>
      <c r="R228" s="19">
        <v>700000</v>
      </c>
    </row>
    <row r="229" spans="1:18" ht="15">
      <c r="A229" s="8">
        <v>224</v>
      </c>
      <c r="B229" s="8">
        <v>3704</v>
      </c>
      <c r="C229" s="9" t="s">
        <v>253</v>
      </c>
      <c r="D229" s="10">
        <v>690402</v>
      </c>
      <c r="E229" s="54">
        <v>33333.333333333299</v>
      </c>
      <c r="F229" s="54">
        <v>83333.333333333299</v>
      </c>
      <c r="G229" s="55">
        <f t="shared" si="15"/>
        <v>8782.1193185346601</v>
      </c>
      <c r="H229" s="54">
        <v>83333.333333333299</v>
      </c>
      <c r="I229" s="55">
        <f t="shared" si="16"/>
        <v>6069.1268186644202</v>
      </c>
      <c r="J229" s="54">
        <v>0</v>
      </c>
      <c r="K229" s="55">
        <f t="shared" si="17"/>
        <v>0</v>
      </c>
      <c r="L229" s="55">
        <f t="shared" si="18"/>
        <v>14851.246137199099</v>
      </c>
      <c r="M229" s="8"/>
      <c r="N229" s="11">
        <f t="shared" si="19"/>
        <v>15000</v>
      </c>
      <c r="O229" s="9" t="s">
        <v>253</v>
      </c>
      <c r="P229" s="10">
        <v>690402</v>
      </c>
      <c r="Q229" s="12" t="s">
        <v>26</v>
      </c>
      <c r="R229" s="19">
        <v>1300000</v>
      </c>
    </row>
    <row r="230" spans="1:18" ht="15">
      <c r="A230" s="8">
        <v>225</v>
      </c>
      <c r="B230" s="8">
        <v>2716</v>
      </c>
      <c r="C230" s="9" t="s">
        <v>254</v>
      </c>
      <c r="D230" s="10">
        <v>690404</v>
      </c>
      <c r="E230" s="54">
        <v>100000</v>
      </c>
      <c r="F230" s="54">
        <v>10182500</v>
      </c>
      <c r="G230" s="55">
        <f t="shared" si="15"/>
        <v>774018.35908142303</v>
      </c>
      <c r="H230" s="54">
        <v>71408.6484375</v>
      </c>
      <c r="I230" s="55">
        <f t="shared" si="16"/>
        <v>5200.6577197993201</v>
      </c>
      <c r="J230" s="54">
        <v>0</v>
      </c>
      <c r="K230" s="55">
        <f t="shared" si="17"/>
        <v>0</v>
      </c>
      <c r="L230" s="55">
        <f t="shared" si="18"/>
        <v>779219.01680122199</v>
      </c>
      <c r="M230" s="8"/>
      <c r="N230" s="11">
        <f t="shared" si="19"/>
        <v>779000</v>
      </c>
      <c r="O230" s="9" t="s">
        <v>254</v>
      </c>
      <c r="P230" s="10">
        <v>690404</v>
      </c>
      <c r="Q230" s="12" t="s">
        <v>26</v>
      </c>
      <c r="R230" s="19">
        <v>10728908.6461956</v>
      </c>
    </row>
    <row r="231" spans="1:18" ht="15">
      <c r="A231" s="8">
        <v>226</v>
      </c>
      <c r="B231" s="8">
        <v>2718</v>
      </c>
      <c r="C231" s="9" t="s">
        <v>255</v>
      </c>
      <c r="D231" s="10">
        <v>700445</v>
      </c>
      <c r="E231" s="54">
        <v>100000</v>
      </c>
      <c r="F231" s="54">
        <v>8065000</v>
      </c>
      <c r="G231" s="55">
        <f t="shared" si="15"/>
        <v>614622.89345001895</v>
      </c>
      <c r="H231" s="54">
        <v>1224353.1972656299</v>
      </c>
      <c r="I231" s="55">
        <f t="shared" si="16"/>
        <v>89169.057900508007</v>
      </c>
      <c r="J231" s="54">
        <v>1688620.875</v>
      </c>
      <c r="K231" s="55">
        <f t="shared" si="17"/>
        <v>564543.04299775697</v>
      </c>
      <c r="L231" s="55">
        <f t="shared" si="18"/>
        <v>1268334.9943482799</v>
      </c>
      <c r="M231" s="8"/>
      <c r="N231" s="11">
        <f t="shared" si="19"/>
        <v>1268000</v>
      </c>
      <c r="O231" s="9" t="s">
        <v>255</v>
      </c>
      <c r="P231" s="10">
        <v>700445</v>
      </c>
      <c r="Q231" s="12" t="s">
        <v>26</v>
      </c>
      <c r="R231" s="19">
        <v>10252269.866147101</v>
      </c>
    </row>
    <row r="232" spans="1:18" ht="15">
      <c r="A232" s="8">
        <v>227</v>
      </c>
      <c r="B232" s="8">
        <v>2719</v>
      </c>
      <c r="C232" s="9" t="s">
        <v>256</v>
      </c>
      <c r="D232" s="10">
        <v>700447</v>
      </c>
      <c r="E232" s="54">
        <v>100000</v>
      </c>
      <c r="F232" s="54">
        <v>11670000</v>
      </c>
      <c r="G232" s="55">
        <f t="shared" si="15"/>
        <v>885990.38039274001</v>
      </c>
      <c r="H232" s="54">
        <v>205683.09375</v>
      </c>
      <c r="I232" s="55">
        <f t="shared" si="16"/>
        <v>14979.8013650879</v>
      </c>
      <c r="J232" s="54">
        <v>11829347.6875</v>
      </c>
      <c r="K232" s="55">
        <f t="shared" si="17"/>
        <v>3954810.7210149998</v>
      </c>
      <c r="L232" s="55">
        <f t="shared" si="18"/>
        <v>4855780.9027728196</v>
      </c>
      <c r="M232" s="8"/>
      <c r="N232" s="11">
        <f t="shared" si="19"/>
        <v>4856000</v>
      </c>
      <c r="O232" s="9" t="s">
        <v>256</v>
      </c>
      <c r="P232" s="10">
        <v>700447</v>
      </c>
      <c r="Q232" s="12" t="s">
        <v>26</v>
      </c>
      <c r="R232" s="19">
        <v>12538183.093108499</v>
      </c>
    </row>
    <row r="233" spans="1:18" ht="15">
      <c r="A233" s="8">
        <v>228</v>
      </c>
      <c r="B233" s="8">
        <v>2710</v>
      </c>
      <c r="C233" s="9" t="s">
        <v>257</v>
      </c>
      <c r="D233" s="10">
        <v>700456</v>
      </c>
      <c r="E233" s="54">
        <v>100000</v>
      </c>
      <c r="F233" s="54">
        <v>9952500</v>
      </c>
      <c r="G233" s="55">
        <f t="shared" si="15"/>
        <v>756705.03813916899</v>
      </c>
      <c r="H233" s="54">
        <v>418140.78125</v>
      </c>
      <c r="I233" s="55">
        <f t="shared" si="16"/>
        <v>30452.993153539999</v>
      </c>
      <c r="J233" s="54">
        <v>0</v>
      </c>
      <c r="K233" s="55">
        <f t="shared" si="17"/>
        <v>0</v>
      </c>
      <c r="L233" s="55">
        <f t="shared" si="18"/>
        <v>787158.03129270906</v>
      </c>
      <c r="M233" s="8"/>
      <c r="N233" s="11">
        <f t="shared" si="19"/>
        <v>787000</v>
      </c>
      <c r="O233" s="9" t="s">
        <v>257</v>
      </c>
      <c r="P233" s="10">
        <v>700456</v>
      </c>
      <c r="Q233" s="12" t="s">
        <v>26</v>
      </c>
      <c r="R233" s="19">
        <v>10845640.7707019</v>
      </c>
    </row>
    <row r="234" spans="1:18" ht="15">
      <c r="A234" s="8">
        <v>229</v>
      </c>
      <c r="B234" s="8">
        <v>2708</v>
      </c>
      <c r="C234" s="9" t="s">
        <v>258</v>
      </c>
      <c r="D234" s="10">
        <v>700459</v>
      </c>
      <c r="E234" s="54">
        <v>100000</v>
      </c>
      <c r="F234" s="54">
        <v>10152500</v>
      </c>
      <c r="G234" s="55">
        <f t="shared" si="15"/>
        <v>771760.09982808505</v>
      </c>
      <c r="H234" s="54">
        <v>1082012.46240234</v>
      </c>
      <c r="I234" s="55">
        <f t="shared" si="16"/>
        <v>78802.450244342297</v>
      </c>
      <c r="J234" s="54">
        <v>1259676.625</v>
      </c>
      <c r="K234" s="55">
        <f t="shared" si="17"/>
        <v>421137.56000478403</v>
      </c>
      <c r="L234" s="55">
        <f t="shared" si="18"/>
        <v>1271700.11007721</v>
      </c>
      <c r="M234" s="8"/>
      <c r="N234" s="11">
        <f t="shared" si="19"/>
        <v>1272000</v>
      </c>
      <c r="O234" t="s">
        <v>37</v>
      </c>
      <c r="Q234" s="12" t="s">
        <v>26</v>
      </c>
      <c r="R234" s="19">
        <v>12421179.142603301</v>
      </c>
    </row>
    <row r="235" spans="1:18" ht="15">
      <c r="A235" s="8">
        <v>230</v>
      </c>
      <c r="B235" s="8">
        <v>2709</v>
      </c>
      <c r="C235" s="9" t="s">
        <v>259</v>
      </c>
      <c r="D235" s="10">
        <v>710228</v>
      </c>
      <c r="E235" s="54">
        <v>100000</v>
      </c>
      <c r="F235" s="54">
        <v>12075000</v>
      </c>
      <c r="G235" s="55">
        <f t="shared" si="15"/>
        <v>916476.88031279598</v>
      </c>
      <c r="H235" s="54">
        <v>7711433</v>
      </c>
      <c r="I235" s="55">
        <f t="shared" si="16"/>
        <v>561619.97796760604</v>
      </c>
      <c r="J235" s="54">
        <v>24894.369140625</v>
      </c>
      <c r="K235" s="55">
        <f t="shared" si="17"/>
        <v>8322.7343190092197</v>
      </c>
      <c r="L235" s="55">
        <f t="shared" si="18"/>
        <v>1486419.5925994101</v>
      </c>
      <c r="M235" s="8"/>
      <c r="N235" s="11">
        <f t="shared" si="19"/>
        <v>1486000</v>
      </c>
      <c r="O235" s="9" t="s">
        <v>259</v>
      </c>
      <c r="P235" s="10">
        <v>710228</v>
      </c>
      <c r="Q235" s="12" t="s">
        <v>26</v>
      </c>
      <c r="R235" s="19">
        <v>24198933.1719497</v>
      </c>
    </row>
    <row r="236" spans="1:18" ht="15">
      <c r="A236" s="8">
        <v>231</v>
      </c>
      <c r="B236" s="8">
        <v>3392</v>
      </c>
      <c r="C236" s="9" t="s">
        <v>260</v>
      </c>
      <c r="D236" s="10">
        <v>710410</v>
      </c>
      <c r="E236" s="54">
        <v>100000</v>
      </c>
      <c r="F236" s="54">
        <v>1960000</v>
      </c>
      <c r="G236" s="55">
        <f t="shared" si="15"/>
        <v>155067.135395841</v>
      </c>
      <c r="H236" s="54">
        <v>3754940</v>
      </c>
      <c r="I236" s="55">
        <f t="shared" si="16"/>
        <v>273470.484677709</v>
      </c>
      <c r="J236" s="54">
        <v>0</v>
      </c>
      <c r="K236" s="55">
        <f t="shared" si="17"/>
        <v>0</v>
      </c>
      <c r="L236" s="55">
        <f t="shared" si="18"/>
        <v>428537.62007354997</v>
      </c>
      <c r="M236" s="8"/>
      <c r="N236" s="11">
        <f t="shared" si="19"/>
        <v>429000</v>
      </c>
      <c r="O236" t="s">
        <v>22</v>
      </c>
      <c r="Q236" s="12">
        <v>0</v>
      </c>
      <c r="R236" s="19">
        <v>5966189.9322499204</v>
      </c>
    </row>
    <row r="237" spans="1:18" ht="15">
      <c r="A237" s="8">
        <v>232</v>
      </c>
      <c r="B237" s="8">
        <v>3583</v>
      </c>
      <c r="C237" s="9" t="s">
        <v>261</v>
      </c>
      <c r="D237" s="10">
        <v>710420</v>
      </c>
      <c r="E237" s="54">
        <v>100000</v>
      </c>
      <c r="F237" s="54">
        <v>12860000</v>
      </c>
      <c r="G237" s="55">
        <f t="shared" si="15"/>
        <v>975567.99744179298</v>
      </c>
      <c r="H237" s="54">
        <v>2947689.25</v>
      </c>
      <c r="I237" s="55">
        <f t="shared" si="16"/>
        <v>214678.798563166</v>
      </c>
      <c r="J237" s="54">
        <v>250000</v>
      </c>
      <c r="K237" s="55">
        <f t="shared" si="17"/>
        <v>83580.490351002605</v>
      </c>
      <c r="L237" s="55">
        <f t="shared" si="18"/>
        <v>1273827.28635596</v>
      </c>
      <c r="M237" s="8"/>
      <c r="N237" s="11">
        <f t="shared" si="19"/>
        <v>1274000</v>
      </c>
      <c r="O237" t="s">
        <v>37</v>
      </c>
      <c r="Q237" s="12" t="s">
        <v>26</v>
      </c>
      <c r="R237" s="19">
        <v>17391439.340601001</v>
      </c>
    </row>
    <row r="238" spans="1:18" ht="15">
      <c r="A238" s="8">
        <v>233</v>
      </c>
      <c r="B238" s="8">
        <v>3667</v>
      </c>
      <c r="C238" s="9" t="s">
        <v>262</v>
      </c>
      <c r="D238" s="10">
        <v>710499</v>
      </c>
      <c r="E238" s="54">
        <v>100000</v>
      </c>
      <c r="F238" s="54">
        <v>6550000</v>
      </c>
      <c r="G238" s="55">
        <f t="shared" si="15"/>
        <v>500580.80115647602</v>
      </c>
      <c r="H238" s="54">
        <v>623181.29947916698</v>
      </c>
      <c r="I238" s="55">
        <f t="shared" si="16"/>
        <v>45385.9960507098</v>
      </c>
      <c r="J238" s="54">
        <v>0</v>
      </c>
      <c r="K238" s="55">
        <f t="shared" si="17"/>
        <v>0</v>
      </c>
      <c r="L238" s="55">
        <f t="shared" si="18"/>
        <v>545966.797207186</v>
      </c>
      <c r="M238" s="8"/>
      <c r="N238" s="11">
        <f t="shared" si="19"/>
        <v>546000</v>
      </c>
      <c r="O238" t="s">
        <v>37</v>
      </c>
      <c r="Q238" s="12" t="s">
        <v>26</v>
      </c>
      <c r="R238" s="19">
        <v>8178181.2841547104</v>
      </c>
    </row>
    <row r="239" spans="1:18" ht="15">
      <c r="A239" s="8">
        <v>234</v>
      </c>
      <c r="B239" s="8">
        <v>3379</v>
      </c>
      <c r="C239" s="9" t="s">
        <v>263</v>
      </c>
      <c r="D239" s="10">
        <v>720119</v>
      </c>
      <c r="E239" s="54">
        <v>100000</v>
      </c>
      <c r="F239" s="54">
        <v>15290000</v>
      </c>
      <c r="G239" s="55">
        <f t="shared" si="15"/>
        <v>1158486.9969621301</v>
      </c>
      <c r="H239" s="54">
        <v>3026582.9166666698</v>
      </c>
      <c r="I239" s="55">
        <f t="shared" si="16"/>
        <v>220424.58658143901</v>
      </c>
      <c r="J239" s="54">
        <v>0</v>
      </c>
      <c r="K239" s="55">
        <f t="shared" si="17"/>
        <v>0</v>
      </c>
      <c r="L239" s="55">
        <f t="shared" si="18"/>
        <v>1378911.58354357</v>
      </c>
      <c r="M239" s="8"/>
      <c r="N239" s="11">
        <f t="shared" si="19"/>
        <v>1379000</v>
      </c>
      <c r="O239" s="9" t="s">
        <v>263</v>
      </c>
      <c r="P239" s="10">
        <v>720119</v>
      </c>
      <c r="Q239" s="12" t="s">
        <v>26</v>
      </c>
      <c r="R239" s="19">
        <v>19603666.261054501</v>
      </c>
    </row>
    <row r="240" spans="1:18" ht="15">
      <c r="A240" s="8">
        <v>235</v>
      </c>
      <c r="B240" s="8">
        <v>3674</v>
      </c>
      <c r="C240" s="9" t="s">
        <v>264</v>
      </c>
      <c r="D240" s="10">
        <v>720169</v>
      </c>
      <c r="E240" s="54">
        <v>100000</v>
      </c>
      <c r="F240" s="54">
        <v>5650000</v>
      </c>
      <c r="G240" s="55">
        <f t="shared" si="15"/>
        <v>432833.02355635102</v>
      </c>
      <c r="H240" s="54">
        <v>6092544.5</v>
      </c>
      <c r="I240" s="55">
        <f t="shared" si="16"/>
        <v>443717.10262627702</v>
      </c>
      <c r="J240" s="54">
        <v>0</v>
      </c>
      <c r="K240" s="55">
        <f t="shared" si="17"/>
        <v>0</v>
      </c>
      <c r="L240" s="55">
        <f t="shared" si="18"/>
        <v>876550.12618262798</v>
      </c>
      <c r="M240" s="8"/>
      <c r="N240" s="11">
        <f t="shared" si="19"/>
        <v>877000</v>
      </c>
      <c r="O240" t="s">
        <v>37</v>
      </c>
      <c r="Q240" s="12" t="s">
        <v>26</v>
      </c>
      <c r="R240" s="19">
        <v>13342544.491905101</v>
      </c>
    </row>
    <row r="241" spans="1:18" ht="15">
      <c r="A241" s="8">
        <v>236</v>
      </c>
      <c r="B241" s="8">
        <v>2433</v>
      </c>
      <c r="C241" s="9" t="s">
        <v>265</v>
      </c>
      <c r="D241" s="10">
        <v>730018</v>
      </c>
      <c r="E241" s="54">
        <v>100000</v>
      </c>
      <c r="F241" s="54">
        <v>12125000</v>
      </c>
      <c r="G241" s="55">
        <f t="shared" si="15"/>
        <v>920240.64573502506</v>
      </c>
      <c r="H241" s="54">
        <v>763617.6875</v>
      </c>
      <c r="I241" s="55">
        <f t="shared" si="16"/>
        <v>55613.911036953097</v>
      </c>
      <c r="J241" s="54">
        <v>0</v>
      </c>
      <c r="K241" s="55">
        <f t="shared" si="17"/>
        <v>0</v>
      </c>
      <c r="L241" s="55">
        <f t="shared" si="18"/>
        <v>975854.55677197804</v>
      </c>
      <c r="M241" s="8"/>
      <c r="N241" s="11">
        <f t="shared" si="19"/>
        <v>976000</v>
      </c>
      <c r="O241" t="s">
        <v>37</v>
      </c>
      <c r="Q241" s="12" t="s">
        <v>26</v>
      </c>
      <c r="R241" s="19">
        <v>13551117.6851073</v>
      </c>
    </row>
    <row r="242" spans="1:18" ht="15">
      <c r="A242" s="8">
        <v>237</v>
      </c>
      <c r="B242" s="8">
        <v>3577</v>
      </c>
      <c r="C242" s="9" t="s">
        <v>266</v>
      </c>
      <c r="D242" s="10">
        <v>730122</v>
      </c>
      <c r="E242" s="54">
        <v>100000</v>
      </c>
      <c r="F242" s="54">
        <v>14597500</v>
      </c>
      <c r="G242" s="55">
        <f t="shared" si="15"/>
        <v>1106358.8458642601</v>
      </c>
      <c r="H242" s="54">
        <v>2505526.3645833302</v>
      </c>
      <c r="I242" s="55">
        <f t="shared" si="16"/>
        <v>182476.287049962</v>
      </c>
      <c r="J242" s="54">
        <v>0</v>
      </c>
      <c r="K242" s="55">
        <f t="shared" si="17"/>
        <v>0</v>
      </c>
      <c r="L242" s="55">
        <f t="shared" si="18"/>
        <v>1288835.13291422</v>
      </c>
      <c r="M242" s="8"/>
      <c r="N242" s="11">
        <f t="shared" si="19"/>
        <v>1289000</v>
      </c>
      <c r="O242" s="9" t="s">
        <v>266</v>
      </c>
      <c r="P242" s="10">
        <v>730122</v>
      </c>
      <c r="Q242" s="12" t="s">
        <v>26</v>
      </c>
      <c r="R242" s="19">
        <v>18538859.636305999</v>
      </c>
    </row>
    <row r="243" spans="1:18" ht="15">
      <c r="A243" s="8">
        <v>238</v>
      </c>
      <c r="B243" s="8">
        <v>3549</v>
      </c>
      <c r="C243" s="9" t="s">
        <v>267</v>
      </c>
      <c r="D243" s="10">
        <v>730145</v>
      </c>
      <c r="E243" s="54">
        <v>100000</v>
      </c>
      <c r="F243" s="54">
        <v>1350000</v>
      </c>
      <c r="G243" s="55">
        <f t="shared" si="15"/>
        <v>109149.19724464499</v>
      </c>
      <c r="H243" s="54">
        <v>1033072.875</v>
      </c>
      <c r="I243" s="55">
        <f t="shared" si="16"/>
        <v>75238.203495567097</v>
      </c>
      <c r="J243" s="54">
        <v>0</v>
      </c>
      <c r="K243" s="55">
        <f t="shared" si="17"/>
        <v>0</v>
      </c>
      <c r="L243" s="55">
        <f t="shared" si="18"/>
        <v>184387.400740212</v>
      </c>
      <c r="M243" s="8"/>
      <c r="N243" s="11">
        <f t="shared" si="19"/>
        <v>184000</v>
      </c>
      <c r="O243" t="s">
        <v>22</v>
      </c>
      <c r="Q243" s="12">
        <v>0</v>
      </c>
      <c r="R243" s="19">
        <v>2546822.9054207699</v>
      </c>
    </row>
    <row r="244" spans="1:18" ht="15">
      <c r="A244" s="8">
        <v>239</v>
      </c>
      <c r="B244" s="8">
        <v>3683</v>
      </c>
      <c r="C244" s="9" t="s">
        <v>268</v>
      </c>
      <c r="D244" s="10">
        <v>730163</v>
      </c>
      <c r="E244" s="54">
        <v>100000</v>
      </c>
      <c r="F244" s="54">
        <v>3750000</v>
      </c>
      <c r="G244" s="55">
        <f t="shared" si="15"/>
        <v>289809.93751164398</v>
      </c>
      <c r="H244" s="54">
        <v>2130500</v>
      </c>
      <c r="I244" s="55">
        <f t="shared" si="16"/>
        <v>155163.29624597501</v>
      </c>
      <c r="J244" s="54">
        <v>0</v>
      </c>
      <c r="K244" s="55">
        <f t="shared" si="17"/>
        <v>0</v>
      </c>
      <c r="L244" s="55">
        <f t="shared" si="18"/>
        <v>444973.233757618</v>
      </c>
      <c r="M244" s="8"/>
      <c r="N244" s="11">
        <f t="shared" si="19"/>
        <v>445000</v>
      </c>
      <c r="O244" s="9" t="s">
        <v>268</v>
      </c>
      <c r="P244" s="10">
        <v>730163</v>
      </c>
      <c r="Q244" s="12" t="s">
        <v>26</v>
      </c>
      <c r="R244" s="19">
        <v>7213000</v>
      </c>
    </row>
    <row r="245" spans="1:18" ht="15">
      <c r="A245" s="8">
        <v>240</v>
      </c>
      <c r="B245" s="8">
        <v>3697</v>
      </c>
      <c r="C245" s="9" t="s">
        <v>269</v>
      </c>
      <c r="D245" s="10">
        <v>730175</v>
      </c>
      <c r="E245" s="54">
        <v>100000</v>
      </c>
      <c r="F245" s="54">
        <v>937500</v>
      </c>
      <c r="G245" s="55">
        <f t="shared" si="15"/>
        <v>78098.132511254706</v>
      </c>
      <c r="H245" s="54">
        <v>2029750</v>
      </c>
      <c r="I245" s="55">
        <f t="shared" si="16"/>
        <v>147825.72192220899</v>
      </c>
      <c r="J245" s="54">
        <v>3703275.96875</v>
      </c>
      <c r="K245" s="55">
        <f t="shared" si="17"/>
        <v>1238086.4854928399</v>
      </c>
      <c r="L245" s="55">
        <f t="shared" si="18"/>
        <v>1464010.3399263001</v>
      </c>
      <c r="M245" s="8"/>
      <c r="N245" s="11">
        <f t="shared" si="19"/>
        <v>1464000</v>
      </c>
      <c r="O245" s="9" t="s">
        <v>270</v>
      </c>
      <c r="P245" s="10">
        <v>730175</v>
      </c>
      <c r="Q245" s="12" t="s">
        <v>26</v>
      </c>
      <c r="R245" s="19">
        <v>5932000</v>
      </c>
    </row>
    <row r="246" spans="1:18" ht="15">
      <c r="A246" s="8">
        <v>241</v>
      </c>
      <c r="B246" s="8">
        <v>3632</v>
      </c>
      <c r="C246" s="9" t="s">
        <v>271</v>
      </c>
      <c r="D246" s="10">
        <v>730262</v>
      </c>
      <c r="E246" s="54">
        <v>100000</v>
      </c>
      <c r="F246" s="54">
        <v>12270000</v>
      </c>
      <c r="G246" s="55">
        <f t="shared" si="15"/>
        <v>931155.56545948901</v>
      </c>
      <c r="H246" s="54">
        <v>3047250.8333333302</v>
      </c>
      <c r="I246" s="55">
        <f t="shared" si="16"/>
        <v>221929.82106936999</v>
      </c>
      <c r="J246" s="54">
        <v>0</v>
      </c>
      <c r="K246" s="55">
        <f t="shared" si="17"/>
        <v>0</v>
      </c>
      <c r="L246" s="55">
        <f t="shared" si="18"/>
        <v>1153085.3865288601</v>
      </c>
      <c r="M246" s="8"/>
      <c r="N246" s="11">
        <f t="shared" si="19"/>
        <v>1153000</v>
      </c>
      <c r="O246" s="9" t="s">
        <v>271</v>
      </c>
      <c r="P246" s="10">
        <v>730262</v>
      </c>
      <c r="Q246" s="12" t="s">
        <v>26</v>
      </c>
      <c r="R246" s="19">
        <v>16528917.441439399</v>
      </c>
    </row>
    <row r="247" spans="1:18" ht="15">
      <c r="A247" s="8">
        <v>242</v>
      </c>
      <c r="B247" s="8">
        <v>3653</v>
      </c>
      <c r="C247" s="9" t="s">
        <v>272</v>
      </c>
      <c r="D247" s="10">
        <v>730335</v>
      </c>
      <c r="E247" s="54">
        <v>100000</v>
      </c>
      <c r="F247" s="54">
        <v>8450000</v>
      </c>
      <c r="G247" s="55">
        <f t="shared" si="15"/>
        <v>643603.88720118301</v>
      </c>
      <c r="H247" s="54">
        <v>5298775</v>
      </c>
      <c r="I247" s="55">
        <f t="shared" si="16"/>
        <v>385907.24950282299</v>
      </c>
      <c r="J247" s="54">
        <v>520000</v>
      </c>
      <c r="K247" s="55">
        <f t="shared" si="17"/>
        <v>173847.41993008499</v>
      </c>
      <c r="L247" s="55">
        <f t="shared" si="18"/>
        <v>1203358.5566340899</v>
      </c>
      <c r="M247" s="8"/>
      <c r="N247" s="11">
        <f t="shared" si="19"/>
        <v>1203000</v>
      </c>
      <c r="O247" s="9" t="s">
        <v>272</v>
      </c>
      <c r="P247" s="10">
        <v>730335</v>
      </c>
      <c r="Q247" s="12" t="s">
        <v>26</v>
      </c>
      <c r="R247" s="19">
        <v>15686275.181420499</v>
      </c>
    </row>
    <row r="248" spans="1:18" ht="15">
      <c r="A248" s="8">
        <v>243</v>
      </c>
      <c r="B248" s="8">
        <v>3698</v>
      </c>
      <c r="C248" s="9" t="s">
        <v>273</v>
      </c>
      <c r="D248" s="10">
        <v>730444</v>
      </c>
      <c r="E248" s="54">
        <v>100000</v>
      </c>
      <c r="F248" s="54">
        <v>812500</v>
      </c>
      <c r="G248" s="55">
        <f t="shared" si="15"/>
        <v>68688.718955681805</v>
      </c>
      <c r="H248" s="54">
        <v>650000</v>
      </c>
      <c r="I248" s="55">
        <f t="shared" si="16"/>
        <v>47339.189185582502</v>
      </c>
      <c r="J248" s="54">
        <v>0</v>
      </c>
      <c r="K248" s="55">
        <f t="shared" si="17"/>
        <v>0</v>
      </c>
      <c r="L248" s="55">
        <f t="shared" si="18"/>
        <v>116027.90814126399</v>
      </c>
      <c r="M248" s="8"/>
      <c r="N248" s="11">
        <f t="shared" si="19"/>
        <v>116000</v>
      </c>
      <c r="O248" s="9" t="s">
        <v>273</v>
      </c>
      <c r="P248" s="10">
        <v>730444</v>
      </c>
      <c r="Q248" s="12" t="s">
        <v>26</v>
      </c>
      <c r="R248" s="19">
        <v>3250000</v>
      </c>
    </row>
    <row r="249" spans="1:18" ht="15">
      <c r="A249" s="8">
        <v>244</v>
      </c>
      <c r="B249" s="8">
        <v>2745</v>
      </c>
      <c r="C249" s="9" t="s">
        <v>274</v>
      </c>
      <c r="D249" s="10">
        <v>740002</v>
      </c>
      <c r="E249" s="54">
        <v>100000</v>
      </c>
      <c r="F249" s="54">
        <v>10152500</v>
      </c>
      <c r="G249" s="55">
        <f t="shared" si="15"/>
        <v>771760.09982808505</v>
      </c>
      <c r="H249" s="54">
        <v>133082.265625</v>
      </c>
      <c r="I249" s="55">
        <f t="shared" si="16"/>
        <v>9692.3177687197094</v>
      </c>
      <c r="J249" s="54">
        <v>0</v>
      </c>
      <c r="K249" s="55">
        <f t="shared" si="17"/>
        <v>0</v>
      </c>
      <c r="L249" s="55">
        <f t="shared" si="18"/>
        <v>781452.41759680503</v>
      </c>
      <c r="M249" s="8"/>
      <c r="N249" s="11">
        <f t="shared" si="19"/>
        <v>781000</v>
      </c>
      <c r="O249" s="9" t="s">
        <v>274</v>
      </c>
      <c r="P249" s="10">
        <v>740002</v>
      </c>
      <c r="Q249" s="12" t="s">
        <v>26</v>
      </c>
      <c r="R249" s="19">
        <v>10760582.2592605</v>
      </c>
    </row>
    <row r="250" spans="1:18" ht="15">
      <c r="A250" s="8">
        <v>245</v>
      </c>
      <c r="B250" s="8">
        <v>3645</v>
      </c>
      <c r="C250" s="9" t="s">
        <v>275</v>
      </c>
      <c r="D250" s="10">
        <v>740316</v>
      </c>
      <c r="E250" s="54">
        <v>100000</v>
      </c>
      <c r="F250" s="54">
        <v>5600000</v>
      </c>
      <c r="G250" s="55">
        <f t="shared" si="15"/>
        <v>429069.25813412201</v>
      </c>
      <c r="H250" s="54">
        <v>20573694</v>
      </c>
      <c r="I250" s="55">
        <f t="shared" si="16"/>
        <v>1498372.2961727399</v>
      </c>
      <c r="J250" s="54">
        <v>0</v>
      </c>
      <c r="K250" s="55">
        <f t="shared" si="17"/>
        <v>0</v>
      </c>
      <c r="L250" s="55">
        <f t="shared" si="18"/>
        <v>1927441.5543068701</v>
      </c>
      <c r="M250" s="8"/>
      <c r="N250" s="11">
        <f t="shared" si="19"/>
        <v>1927000</v>
      </c>
      <c r="O250" s="9" t="s">
        <v>275</v>
      </c>
      <c r="P250" s="10">
        <v>740316</v>
      </c>
      <c r="Q250" s="12" t="s">
        <v>26</v>
      </c>
      <c r="R250" s="19">
        <v>26962444.445056599</v>
      </c>
    </row>
    <row r="251" spans="1:18" ht="15">
      <c r="A251" s="8">
        <v>246</v>
      </c>
      <c r="B251" s="8">
        <v>3677</v>
      </c>
      <c r="C251" s="9" t="s">
        <v>276</v>
      </c>
      <c r="D251" s="10">
        <v>820042</v>
      </c>
      <c r="E251" s="54">
        <v>100000</v>
      </c>
      <c r="F251" s="54">
        <v>3187500</v>
      </c>
      <c r="G251" s="55">
        <f t="shared" si="15"/>
        <v>247467.576511566</v>
      </c>
      <c r="H251" s="54">
        <v>168416.66666666701</v>
      </c>
      <c r="I251" s="55">
        <f t="shared" si="16"/>
        <v>12265.7053005208</v>
      </c>
      <c r="J251" s="54">
        <v>0</v>
      </c>
      <c r="K251" s="55">
        <f t="shared" si="17"/>
        <v>0</v>
      </c>
      <c r="L251" s="55">
        <f t="shared" si="18"/>
        <v>259733.28181208699</v>
      </c>
      <c r="M251" s="8"/>
      <c r="N251" s="11">
        <f t="shared" si="19"/>
        <v>260000</v>
      </c>
      <c r="O251" s="9" t="s">
        <v>276</v>
      </c>
      <c r="P251" s="10">
        <v>820042</v>
      </c>
      <c r="Q251" s="12" t="s">
        <v>26</v>
      </c>
      <c r="R251" s="19">
        <v>4083000</v>
      </c>
    </row>
    <row r="252" spans="1:18" ht="15">
      <c r="A252" s="8">
        <v>247</v>
      </c>
      <c r="B252" s="8">
        <v>3638</v>
      </c>
      <c r="C252" s="9" t="s">
        <v>277</v>
      </c>
      <c r="D252" s="10">
        <v>830105</v>
      </c>
      <c r="E252" s="54">
        <v>100000</v>
      </c>
      <c r="F252" s="54">
        <v>7487500</v>
      </c>
      <c r="G252" s="55">
        <f t="shared" si="15"/>
        <v>571151.40282327204</v>
      </c>
      <c r="H252" s="54">
        <v>1614610.875</v>
      </c>
      <c r="I252" s="55">
        <f t="shared" si="16"/>
        <v>117591.33795803699</v>
      </c>
      <c r="J252" s="54">
        <v>0</v>
      </c>
      <c r="K252" s="55">
        <f t="shared" si="17"/>
        <v>0</v>
      </c>
      <c r="L252" s="55">
        <f t="shared" si="18"/>
        <v>688742.74078130897</v>
      </c>
      <c r="M252" s="8"/>
      <c r="N252" s="11">
        <f t="shared" si="19"/>
        <v>689000</v>
      </c>
      <c r="O252" t="s">
        <v>37</v>
      </c>
      <c r="Q252" s="12" t="s">
        <v>26</v>
      </c>
      <c r="R252" s="19">
        <v>9764610.8405405097</v>
      </c>
    </row>
    <row r="253" spans="1:18" ht="15">
      <c r="A253" s="8">
        <v>248</v>
      </c>
      <c r="B253" s="8">
        <v>3639</v>
      </c>
      <c r="C253" s="9" t="s">
        <v>278</v>
      </c>
      <c r="D253" s="10">
        <v>850089</v>
      </c>
      <c r="E253" s="54">
        <v>100000</v>
      </c>
      <c r="F253" s="54">
        <v>5955000</v>
      </c>
      <c r="G253" s="55">
        <f t="shared" si="15"/>
        <v>455791.99263194902</v>
      </c>
      <c r="H253" s="54">
        <v>2486455.8333333302</v>
      </c>
      <c r="I253" s="55">
        <f t="shared" si="16"/>
        <v>181087.38937809499</v>
      </c>
      <c r="J253" s="54">
        <v>0</v>
      </c>
      <c r="K253" s="55">
        <f t="shared" si="17"/>
        <v>0</v>
      </c>
      <c r="L253" s="55">
        <f t="shared" si="18"/>
        <v>636879.38201004395</v>
      </c>
      <c r="M253" s="8"/>
      <c r="N253" s="11">
        <f t="shared" si="19"/>
        <v>637000</v>
      </c>
      <c r="O253" t="s">
        <v>37</v>
      </c>
      <c r="Q253" s="12" t="s">
        <v>26</v>
      </c>
      <c r="R253" s="19">
        <v>9119372.4180994704</v>
      </c>
    </row>
    <row r="254" spans="1:18" ht="15">
      <c r="A254" s="8">
        <v>249</v>
      </c>
      <c r="B254" s="8">
        <v>3649</v>
      </c>
      <c r="C254" s="9" t="s">
        <v>279</v>
      </c>
      <c r="D254" s="10">
        <v>860135</v>
      </c>
      <c r="E254" s="54">
        <v>100000</v>
      </c>
      <c r="F254" s="54">
        <v>5937500</v>
      </c>
      <c r="G254" s="55">
        <f t="shared" si="15"/>
        <v>454474.67473416898</v>
      </c>
      <c r="H254" s="54">
        <v>1101954.90104167</v>
      </c>
      <c r="I254" s="55">
        <f t="shared" si="16"/>
        <v>80254.848514448095</v>
      </c>
      <c r="J254" s="54">
        <v>0</v>
      </c>
      <c r="K254" s="55">
        <f t="shared" si="17"/>
        <v>0</v>
      </c>
      <c r="L254" s="55">
        <f t="shared" si="18"/>
        <v>534729.52324861696</v>
      </c>
      <c r="M254" s="8"/>
      <c r="N254" s="11">
        <f t="shared" si="19"/>
        <v>535000</v>
      </c>
      <c r="O254" t="s">
        <v>37</v>
      </c>
      <c r="Q254" s="12" t="s">
        <v>26</v>
      </c>
      <c r="R254" s="19">
        <v>7861954.9337816704</v>
      </c>
    </row>
    <row r="255" spans="1:18" ht="15">
      <c r="A255" s="8">
        <v>250</v>
      </c>
      <c r="B255" s="8">
        <v>3660</v>
      </c>
      <c r="C255" s="9" t="s">
        <v>280</v>
      </c>
      <c r="D255" s="10">
        <v>870047</v>
      </c>
      <c r="E255" s="54">
        <v>83333.333333333299</v>
      </c>
      <c r="F255" s="54">
        <v>4343750</v>
      </c>
      <c r="G255" s="55">
        <f t="shared" si="15"/>
        <v>333250.06342653802</v>
      </c>
      <c r="H255" s="54">
        <v>326946.92708333302</v>
      </c>
      <c r="I255" s="55">
        <f t="shared" si="16"/>
        <v>23811.3883612965</v>
      </c>
      <c r="J255" s="54">
        <v>0</v>
      </c>
      <c r="K255" s="55">
        <f t="shared" si="17"/>
        <v>0</v>
      </c>
      <c r="L255" s="55">
        <f t="shared" si="18"/>
        <v>357061.45178783499</v>
      </c>
      <c r="M255" s="8"/>
      <c r="N255" s="11">
        <f t="shared" si="19"/>
        <v>357000</v>
      </c>
      <c r="O255" t="s">
        <v>69</v>
      </c>
      <c r="Q255" s="12">
        <v>0</v>
      </c>
      <c r="R255" s="19">
        <v>0</v>
      </c>
    </row>
    <row r="256" spans="1:18" ht="15">
      <c r="A256" s="8">
        <v>251</v>
      </c>
      <c r="B256" s="8">
        <v>3661</v>
      </c>
      <c r="C256" s="9" t="s">
        <v>281</v>
      </c>
      <c r="D256" s="10">
        <v>880039</v>
      </c>
      <c r="E256" s="54">
        <v>100000</v>
      </c>
      <c r="F256" s="54">
        <v>3200000</v>
      </c>
      <c r="G256" s="55">
        <f t="shared" si="15"/>
        <v>248408.51786712301</v>
      </c>
      <c r="H256" s="54">
        <v>10105461</v>
      </c>
      <c r="I256" s="55">
        <f t="shared" si="16"/>
        <v>735975.89244080801</v>
      </c>
      <c r="J256" s="54">
        <v>0</v>
      </c>
      <c r="K256" s="55">
        <f t="shared" si="17"/>
        <v>0</v>
      </c>
      <c r="L256" s="55">
        <f t="shared" si="18"/>
        <v>984384.41030793195</v>
      </c>
      <c r="M256" s="8"/>
      <c r="N256" s="11">
        <f t="shared" si="19"/>
        <v>984000</v>
      </c>
      <c r="O256" t="s">
        <v>282</v>
      </c>
      <c r="P256">
        <v>640355</v>
      </c>
      <c r="Q256" s="12">
        <v>0</v>
      </c>
      <c r="R256" s="19">
        <v>13744211.135826999</v>
      </c>
    </row>
    <row r="257" spans="1:18" ht="15">
      <c r="A257" s="8">
        <v>252</v>
      </c>
      <c r="B257" s="8">
        <v>3685</v>
      </c>
      <c r="C257" s="9" t="s">
        <v>283</v>
      </c>
      <c r="D257" s="10">
        <v>910011</v>
      </c>
      <c r="E257" s="54">
        <v>100000</v>
      </c>
      <c r="F257" s="54">
        <v>1475000</v>
      </c>
      <c r="G257" s="55">
        <f t="shared" si="15"/>
        <v>118558.610800218</v>
      </c>
      <c r="H257" s="54">
        <v>51166.666666666701</v>
      </c>
      <c r="I257" s="55">
        <f t="shared" si="16"/>
        <v>3726.4438666599499</v>
      </c>
      <c r="J257" s="54">
        <v>0</v>
      </c>
      <c r="K257" s="55">
        <f t="shared" si="17"/>
        <v>0</v>
      </c>
      <c r="L257" s="55">
        <f t="shared" si="18"/>
        <v>122285.054666878</v>
      </c>
      <c r="M257" s="8"/>
      <c r="N257" s="11">
        <f t="shared" si="19"/>
        <v>122000</v>
      </c>
      <c r="O257" t="s">
        <v>37</v>
      </c>
      <c r="Q257" s="12" t="s">
        <v>26</v>
      </c>
      <c r="R257" s="19">
        <v>2027000</v>
      </c>
    </row>
    <row r="258" spans="1:18" ht="15">
      <c r="A258" s="8">
        <v>253</v>
      </c>
      <c r="B258" s="8">
        <v>3702</v>
      </c>
      <c r="C258" s="9" t="s">
        <v>284</v>
      </c>
      <c r="D258" s="10">
        <v>910099</v>
      </c>
      <c r="E258" s="54">
        <v>50000</v>
      </c>
      <c r="F258" s="54">
        <v>131250</v>
      </c>
      <c r="G258" s="55">
        <f t="shared" si="15"/>
        <v>13643.649655580601</v>
      </c>
      <c r="H258" s="54">
        <v>87500</v>
      </c>
      <c r="I258" s="55">
        <f t="shared" si="16"/>
        <v>6372.5831595976397</v>
      </c>
      <c r="J258" s="54">
        <v>0</v>
      </c>
      <c r="K258" s="55">
        <f t="shared" si="17"/>
        <v>0</v>
      </c>
      <c r="L258" s="55">
        <f t="shared" si="18"/>
        <v>20016.2328151783</v>
      </c>
      <c r="M258" s="8"/>
      <c r="N258" s="11">
        <f t="shared" si="19"/>
        <v>20000</v>
      </c>
      <c r="O258" s="9" t="s">
        <v>285</v>
      </c>
      <c r="P258" s="10">
        <v>910099</v>
      </c>
      <c r="Q258" s="12" t="s">
        <v>26</v>
      </c>
      <c r="R258" s="19">
        <v>1100000</v>
      </c>
    </row>
    <row r="259" spans="1:18" ht="15">
      <c r="A259" s="8">
        <v>254</v>
      </c>
      <c r="B259" s="8">
        <v>3690</v>
      </c>
      <c r="C259" s="9" t="s">
        <v>286</v>
      </c>
      <c r="D259" s="10">
        <v>920087</v>
      </c>
      <c r="E259" s="54">
        <v>100000</v>
      </c>
      <c r="F259" s="54">
        <v>1325000</v>
      </c>
      <c r="G259" s="55">
        <f t="shared" si="15"/>
        <v>107267.314533531</v>
      </c>
      <c r="H259" s="54">
        <v>0</v>
      </c>
      <c r="I259" s="55">
        <f t="shared" si="16"/>
        <v>0</v>
      </c>
      <c r="J259" s="54">
        <v>0</v>
      </c>
      <c r="K259" s="55">
        <f t="shared" si="17"/>
        <v>0</v>
      </c>
      <c r="L259" s="55">
        <f t="shared" si="18"/>
        <v>107267.314533531</v>
      </c>
      <c r="M259" s="8"/>
      <c r="N259" s="11">
        <f t="shared" si="19"/>
        <v>107000</v>
      </c>
      <c r="O259" s="9" t="s">
        <v>286</v>
      </c>
      <c r="P259" s="10">
        <v>920087</v>
      </c>
      <c r="Q259" s="12" t="s">
        <v>26</v>
      </c>
      <c r="R259" s="19">
        <v>1800000</v>
      </c>
    </row>
    <row r="260" spans="1:18" ht="15">
      <c r="A260" s="8">
        <v>255</v>
      </c>
      <c r="B260" s="8">
        <v>9012</v>
      </c>
      <c r="C260" s="9" t="s">
        <v>287</v>
      </c>
      <c r="D260" s="9" t="s">
        <v>288</v>
      </c>
      <c r="E260" s="54">
        <v>100000</v>
      </c>
      <c r="F260" s="54">
        <v>5980000</v>
      </c>
      <c r="G260" s="55">
        <f t="shared" si="15"/>
        <v>457673.87534306297</v>
      </c>
      <c r="H260" s="54">
        <v>94422.0703125</v>
      </c>
      <c r="I260" s="55">
        <f t="shared" si="16"/>
        <v>6876.7142304889403</v>
      </c>
      <c r="J260" s="54">
        <v>1411726</v>
      </c>
      <c r="K260" s="55">
        <f t="shared" si="17"/>
        <v>471971.00528503797</v>
      </c>
      <c r="L260" s="55">
        <f t="shared" si="18"/>
        <v>936521.59485859098</v>
      </c>
      <c r="M260" s="8"/>
      <c r="N260" s="11">
        <f t="shared" si="19"/>
        <v>937000</v>
      </c>
      <c r="O260" s="9" t="s">
        <v>289</v>
      </c>
      <c r="Q260" s="12">
        <v>0</v>
      </c>
      <c r="R260" s="19"/>
    </row>
    <row r="261" spans="1:18" ht="15">
      <c r="A261" s="8">
        <v>256</v>
      </c>
      <c r="B261" s="8">
        <v>9017</v>
      </c>
      <c r="C261" s="9" t="s">
        <v>290</v>
      </c>
      <c r="D261" s="9" t="s">
        <v>288</v>
      </c>
      <c r="E261" s="54">
        <v>100000</v>
      </c>
      <c r="F261" s="54">
        <v>6220000</v>
      </c>
      <c r="G261" s="55">
        <f t="shared" si="15"/>
        <v>475739.94936976302</v>
      </c>
      <c r="H261" s="54">
        <v>370.45608520507801</v>
      </c>
      <c r="I261" s="55">
        <f t="shared" si="16"/>
        <v>26.980139542266901</v>
      </c>
      <c r="J261" s="54">
        <v>2597405.671875</v>
      </c>
      <c r="K261" s="55">
        <f t="shared" si="17"/>
        <v>868369.75878315198</v>
      </c>
      <c r="L261" s="55">
        <f t="shared" si="18"/>
        <v>1344136.6882924601</v>
      </c>
      <c r="M261" s="8"/>
      <c r="N261" s="11">
        <f t="shared" si="19"/>
        <v>1344000</v>
      </c>
      <c r="O261" s="9" t="s">
        <v>289</v>
      </c>
      <c r="Q261" s="12">
        <v>0</v>
      </c>
      <c r="R261" s="19"/>
    </row>
    <row r="262" spans="1:18" ht="15">
      <c r="A262" s="8">
        <v>257</v>
      </c>
      <c r="B262" s="8">
        <v>9019</v>
      </c>
      <c r="C262" s="9" t="s">
        <v>291</v>
      </c>
      <c r="D262" s="9" t="s">
        <v>288</v>
      </c>
      <c r="E262" s="54">
        <v>100000</v>
      </c>
      <c r="F262" s="54">
        <v>6260000</v>
      </c>
      <c r="G262" s="55">
        <f t="shared" ref="G262:G292" si="20">(E262+F262)/($E$293+$F$293)*$C$4*$G$4</f>
        <v>478750.96170754702</v>
      </c>
      <c r="H262" s="54">
        <v>5310532</v>
      </c>
      <c r="I262" s="55">
        <f t="shared" ref="I262:I292" si="21">H262/$H$293*$C$4*$I$4</f>
        <v>386763.50619090698</v>
      </c>
      <c r="J262" s="54">
        <v>0</v>
      </c>
      <c r="K262" s="55">
        <f t="shared" ref="K262:K292" si="22">J262/$J$293*$C$4*$K$4</f>
        <v>0</v>
      </c>
      <c r="L262" s="55">
        <f t="shared" ref="L262:L292" si="23">G262+I262+K262</f>
        <v>865514.46789845405</v>
      </c>
      <c r="M262" s="8"/>
      <c r="N262" s="11">
        <f t="shared" ref="N262:N292" si="24">ROUND((L262-M262)/1000,0)*1000</f>
        <v>866000</v>
      </c>
      <c r="O262" s="9" t="s">
        <v>289</v>
      </c>
      <c r="Q262" s="12">
        <v>0</v>
      </c>
      <c r="R262" s="19"/>
    </row>
    <row r="263" spans="1:18" ht="15">
      <c r="A263" s="8">
        <v>258</v>
      </c>
      <c r="B263" s="8">
        <v>9020</v>
      </c>
      <c r="C263" s="9" t="s">
        <v>292</v>
      </c>
      <c r="D263" s="9" t="s">
        <v>288</v>
      </c>
      <c r="E263" s="54">
        <v>100000</v>
      </c>
      <c r="F263" s="54">
        <v>6075000</v>
      </c>
      <c r="G263" s="55">
        <f t="shared" si="20"/>
        <v>464825.02964529902</v>
      </c>
      <c r="H263" s="54">
        <v>4866.00244140625</v>
      </c>
      <c r="I263" s="55">
        <f t="shared" si="21"/>
        <v>354.38863100190298</v>
      </c>
      <c r="J263" s="54">
        <v>964938.9921875</v>
      </c>
      <c r="K263" s="55">
        <f t="shared" si="22"/>
        <v>322600.29650333402</v>
      </c>
      <c r="L263" s="55">
        <f t="shared" si="23"/>
        <v>787779.71477963496</v>
      </c>
      <c r="M263" s="8"/>
      <c r="N263" s="11">
        <f t="shared" si="24"/>
        <v>788000</v>
      </c>
      <c r="O263" s="9" t="s">
        <v>289</v>
      </c>
      <c r="Q263" s="12">
        <v>0</v>
      </c>
      <c r="R263" s="19"/>
    </row>
    <row r="264" spans="1:18" ht="15">
      <c r="A264" s="8">
        <v>259</v>
      </c>
      <c r="B264" s="8">
        <v>9021</v>
      </c>
      <c r="C264" s="9" t="s">
        <v>293</v>
      </c>
      <c r="D264" s="9" t="s">
        <v>288</v>
      </c>
      <c r="E264" s="54">
        <v>100000</v>
      </c>
      <c r="F264" s="54">
        <v>6255000</v>
      </c>
      <c r="G264" s="55">
        <f t="shared" si="20"/>
        <v>478374.58516532398</v>
      </c>
      <c r="H264" s="54">
        <v>230000.046875</v>
      </c>
      <c r="I264" s="55">
        <f t="shared" si="21"/>
        <v>16750.793433397601</v>
      </c>
      <c r="J264" s="54">
        <v>1015219.09375</v>
      </c>
      <c r="K264" s="55">
        <f t="shared" si="22"/>
        <v>339410.03867730201</v>
      </c>
      <c r="L264" s="55">
        <f t="shared" si="23"/>
        <v>834535.417276024</v>
      </c>
      <c r="M264" s="8"/>
      <c r="N264" s="11">
        <f t="shared" si="24"/>
        <v>835000</v>
      </c>
      <c r="O264" s="9" t="s">
        <v>289</v>
      </c>
      <c r="Q264" s="12">
        <v>0</v>
      </c>
      <c r="R264" s="19"/>
    </row>
    <row r="265" spans="1:18" ht="15">
      <c r="A265" s="8">
        <v>260</v>
      </c>
      <c r="B265" s="8">
        <v>9023</v>
      </c>
      <c r="C265" s="9" t="s">
        <v>294</v>
      </c>
      <c r="D265" s="9" t="s">
        <v>288</v>
      </c>
      <c r="E265" s="54">
        <v>100000</v>
      </c>
      <c r="F265" s="54">
        <v>6255000</v>
      </c>
      <c r="G265" s="55">
        <f t="shared" si="20"/>
        <v>478374.58516532398</v>
      </c>
      <c r="H265" s="54">
        <v>75000.359375</v>
      </c>
      <c r="I265" s="55">
        <f t="shared" si="21"/>
        <v>5462.2403099073799</v>
      </c>
      <c r="J265" s="54">
        <v>0</v>
      </c>
      <c r="K265" s="55">
        <f t="shared" si="22"/>
        <v>0</v>
      </c>
      <c r="L265" s="55">
        <f t="shared" si="23"/>
        <v>483836.82547523099</v>
      </c>
      <c r="M265" s="8"/>
      <c r="N265" s="11">
        <f t="shared" si="24"/>
        <v>484000</v>
      </c>
      <c r="O265" s="9" t="s">
        <v>289</v>
      </c>
      <c r="Q265" s="12">
        <v>0</v>
      </c>
      <c r="R265" s="19"/>
    </row>
    <row r="266" spans="1:18" ht="15">
      <c r="A266" s="8">
        <v>261</v>
      </c>
      <c r="B266" s="8">
        <v>9024</v>
      </c>
      <c r="C266" s="9" t="s">
        <v>295</v>
      </c>
      <c r="D266" s="9" t="s">
        <v>288</v>
      </c>
      <c r="E266" s="54">
        <v>100000</v>
      </c>
      <c r="F266" s="54">
        <v>6255000</v>
      </c>
      <c r="G266" s="55">
        <f t="shared" si="20"/>
        <v>478374.58516532398</v>
      </c>
      <c r="H266" s="54">
        <v>45030.33203125</v>
      </c>
      <c r="I266" s="55">
        <f t="shared" si="21"/>
        <v>3279.5375494106702</v>
      </c>
      <c r="J266" s="54">
        <v>50000</v>
      </c>
      <c r="K266" s="55">
        <f t="shared" si="22"/>
        <v>16716.0980702005</v>
      </c>
      <c r="L266" s="55">
        <f t="shared" si="23"/>
        <v>498370.22078493499</v>
      </c>
      <c r="M266" s="8"/>
      <c r="N266" s="11">
        <f t="shared" si="24"/>
        <v>498000</v>
      </c>
      <c r="O266" s="9" t="s">
        <v>289</v>
      </c>
      <c r="Q266" s="12">
        <v>0</v>
      </c>
      <c r="R266" s="19"/>
    </row>
    <row r="267" spans="1:18" ht="15">
      <c r="A267" s="8">
        <v>262</v>
      </c>
      <c r="B267" s="8">
        <v>9028</v>
      </c>
      <c r="C267" s="9" t="s">
        <v>296</v>
      </c>
      <c r="D267" s="9" t="s">
        <v>288</v>
      </c>
      <c r="E267" s="54">
        <v>100000</v>
      </c>
      <c r="F267" s="54">
        <v>3920000</v>
      </c>
      <c r="G267" s="55">
        <f t="shared" si="20"/>
        <v>302606.73994722299</v>
      </c>
      <c r="H267" s="54">
        <v>616666.984375</v>
      </c>
      <c r="I267" s="55">
        <f t="shared" si="21"/>
        <v>44911.561596662701</v>
      </c>
      <c r="J267" s="54">
        <v>3020678</v>
      </c>
      <c r="K267" s="55">
        <f t="shared" si="22"/>
        <v>1009878.99372994</v>
      </c>
      <c r="L267" s="55">
        <f t="shared" si="23"/>
        <v>1357397.29527383</v>
      </c>
      <c r="M267" s="8"/>
      <c r="N267" s="11">
        <f t="shared" si="24"/>
        <v>1357000</v>
      </c>
      <c r="O267" s="9" t="s">
        <v>289</v>
      </c>
      <c r="Q267" s="12">
        <v>0</v>
      </c>
      <c r="R267" s="19"/>
    </row>
    <row r="268" spans="1:18" ht="15">
      <c r="A268" s="8">
        <v>263</v>
      </c>
      <c r="B268" s="8">
        <v>9030</v>
      </c>
      <c r="C268" s="9" t="s">
        <v>297</v>
      </c>
      <c r="D268" s="9" t="s">
        <v>288</v>
      </c>
      <c r="E268" s="54">
        <v>100000</v>
      </c>
      <c r="F268" s="54">
        <v>6200000</v>
      </c>
      <c r="G268" s="55">
        <f t="shared" si="20"/>
        <v>474234.44320087199</v>
      </c>
      <c r="H268" s="54">
        <v>325000</v>
      </c>
      <c r="I268" s="55">
        <f t="shared" si="21"/>
        <v>23669.5945927912</v>
      </c>
      <c r="J268" s="54">
        <v>1337845.546875</v>
      </c>
      <c r="K268" s="55">
        <f t="shared" si="22"/>
        <v>447271.14728687098</v>
      </c>
      <c r="L268" s="55">
        <f t="shared" si="23"/>
        <v>945175.18508053396</v>
      </c>
      <c r="M268" s="8"/>
      <c r="N268" s="11">
        <f t="shared" si="24"/>
        <v>945000</v>
      </c>
      <c r="O268" s="9" t="s">
        <v>289</v>
      </c>
      <c r="Q268" s="12">
        <v>0</v>
      </c>
      <c r="R268" s="19"/>
    </row>
    <row r="269" spans="1:18" ht="15">
      <c r="A269" s="8">
        <v>264</v>
      </c>
      <c r="B269" s="8">
        <v>9031</v>
      </c>
      <c r="C269" s="9" t="s">
        <v>298</v>
      </c>
      <c r="D269" s="9" t="s">
        <v>288</v>
      </c>
      <c r="E269" s="54">
        <v>100000</v>
      </c>
      <c r="F269" s="54">
        <v>5985000</v>
      </c>
      <c r="G269" s="55">
        <f t="shared" si="20"/>
        <v>458050.25188528601</v>
      </c>
      <c r="H269" s="54">
        <v>566737.89403155399</v>
      </c>
      <c r="I269" s="55">
        <f t="shared" si="21"/>
        <v>41275.249821843601</v>
      </c>
      <c r="J269" s="54">
        <v>0</v>
      </c>
      <c r="K269" s="55">
        <f t="shared" si="22"/>
        <v>0</v>
      </c>
      <c r="L269" s="55">
        <f t="shared" si="23"/>
        <v>499325.50170713</v>
      </c>
      <c r="M269" s="8"/>
      <c r="N269" s="11">
        <f t="shared" si="24"/>
        <v>499000</v>
      </c>
      <c r="O269" s="9" t="s">
        <v>289</v>
      </c>
      <c r="Q269" s="12">
        <v>0</v>
      </c>
      <c r="R269" s="19"/>
    </row>
    <row r="270" spans="1:18" ht="15">
      <c r="A270" s="8">
        <v>265</v>
      </c>
      <c r="B270" s="8">
        <v>9042</v>
      </c>
      <c r="C270" s="9" t="s">
        <v>299</v>
      </c>
      <c r="D270" s="9" t="s">
        <v>288</v>
      </c>
      <c r="E270" s="54">
        <v>100000</v>
      </c>
      <c r="F270" s="54">
        <v>6230000</v>
      </c>
      <c r="G270" s="55">
        <f t="shared" si="20"/>
        <v>476492.70245420898</v>
      </c>
      <c r="H270" s="54">
        <v>787919.97916666698</v>
      </c>
      <c r="I270" s="55">
        <f t="shared" si="21"/>
        <v>57383.835318263104</v>
      </c>
      <c r="J270" s="54">
        <v>3106907.0234375</v>
      </c>
      <c r="K270" s="55">
        <f t="shared" si="22"/>
        <v>1038707.24997552</v>
      </c>
      <c r="L270" s="55">
        <f t="shared" si="23"/>
        <v>1572583.7877479901</v>
      </c>
      <c r="M270" s="8"/>
      <c r="N270" s="11">
        <f t="shared" si="24"/>
        <v>1573000</v>
      </c>
      <c r="O270" s="9" t="s">
        <v>289</v>
      </c>
      <c r="Q270" s="12">
        <v>0</v>
      </c>
      <c r="R270" s="19"/>
    </row>
    <row r="271" spans="1:18" ht="15">
      <c r="A271" s="8">
        <v>266</v>
      </c>
      <c r="B271" s="8">
        <v>9043</v>
      </c>
      <c r="C271" s="9" t="s">
        <v>300</v>
      </c>
      <c r="D271" s="9" t="s">
        <v>288</v>
      </c>
      <c r="E271" s="54">
        <v>100000</v>
      </c>
      <c r="F271" s="54">
        <v>6150000</v>
      </c>
      <c r="G271" s="55">
        <f t="shared" si="20"/>
        <v>470470.67777864297</v>
      </c>
      <c r="H271" s="54">
        <v>8808.7080078125</v>
      </c>
      <c r="I271" s="55">
        <f t="shared" si="21"/>
        <v>641.53399209598695</v>
      </c>
      <c r="J271" s="54">
        <v>2905433</v>
      </c>
      <c r="K271" s="55">
        <f t="shared" si="22"/>
        <v>971350.05928793899</v>
      </c>
      <c r="L271" s="55">
        <f t="shared" si="23"/>
        <v>1442462.27105868</v>
      </c>
      <c r="M271" s="8"/>
      <c r="N271" s="11">
        <f t="shared" si="24"/>
        <v>1442000</v>
      </c>
      <c r="O271" s="9" t="s">
        <v>289</v>
      </c>
      <c r="Q271" s="12">
        <v>0</v>
      </c>
      <c r="R271" s="19"/>
    </row>
    <row r="272" spans="1:18" ht="15">
      <c r="A272" s="8">
        <v>267</v>
      </c>
      <c r="B272" s="8">
        <v>9044</v>
      </c>
      <c r="C272" s="9" t="s">
        <v>301</v>
      </c>
      <c r="D272" s="9" t="s">
        <v>288</v>
      </c>
      <c r="E272" s="54">
        <v>100000</v>
      </c>
      <c r="F272" s="54">
        <v>6220000</v>
      </c>
      <c r="G272" s="55">
        <f t="shared" si="20"/>
        <v>475739.94936976302</v>
      </c>
      <c r="H272" s="54">
        <v>79653.984375</v>
      </c>
      <c r="I272" s="55">
        <f t="shared" si="21"/>
        <v>5801.1615934054698</v>
      </c>
      <c r="J272" s="54">
        <v>0</v>
      </c>
      <c r="K272" s="55">
        <f t="shared" si="22"/>
        <v>0</v>
      </c>
      <c r="L272" s="55">
        <f t="shared" si="23"/>
        <v>481541.11096316902</v>
      </c>
      <c r="M272" s="8"/>
      <c r="N272" s="11">
        <f t="shared" si="24"/>
        <v>482000</v>
      </c>
      <c r="O272" s="9" t="s">
        <v>289</v>
      </c>
      <c r="Q272" s="12">
        <v>0</v>
      </c>
      <c r="R272" s="19"/>
    </row>
    <row r="273" spans="1:18" ht="15">
      <c r="A273" s="8">
        <v>268</v>
      </c>
      <c r="B273" s="8">
        <v>9045</v>
      </c>
      <c r="C273" s="9" t="s">
        <v>302</v>
      </c>
      <c r="D273" s="9" t="s">
        <v>288</v>
      </c>
      <c r="E273" s="54">
        <v>100000</v>
      </c>
      <c r="F273" s="54">
        <v>6110000</v>
      </c>
      <c r="G273" s="55">
        <f t="shared" si="20"/>
        <v>467459.66544085898</v>
      </c>
      <c r="H273" s="54">
        <v>741.35107421875</v>
      </c>
      <c r="I273" s="55">
        <f t="shared" si="21"/>
        <v>53.992244239040303</v>
      </c>
      <c r="J273" s="54">
        <v>550000</v>
      </c>
      <c r="K273" s="55">
        <f t="shared" si="22"/>
        <v>183877.078772206</v>
      </c>
      <c r="L273" s="55">
        <f t="shared" si="23"/>
        <v>651390.73645730398</v>
      </c>
      <c r="M273" s="8"/>
      <c r="N273" s="11">
        <f t="shared" si="24"/>
        <v>651000</v>
      </c>
      <c r="O273" s="9" t="s">
        <v>289</v>
      </c>
      <c r="Q273" s="12">
        <v>0</v>
      </c>
      <c r="R273" s="19"/>
    </row>
    <row r="274" spans="1:18" ht="15">
      <c r="A274" s="8">
        <v>269</v>
      </c>
      <c r="B274" s="8">
        <v>9046</v>
      </c>
      <c r="C274" s="9" t="s">
        <v>303</v>
      </c>
      <c r="D274" s="9" t="s">
        <v>288</v>
      </c>
      <c r="E274" s="54">
        <v>100000</v>
      </c>
      <c r="F274" s="54">
        <v>6155000</v>
      </c>
      <c r="G274" s="55">
        <f t="shared" si="20"/>
        <v>470847.05432086601</v>
      </c>
      <c r="H274" s="54">
        <v>1243961.4375</v>
      </c>
      <c r="I274" s="55">
        <f t="shared" si="21"/>
        <v>90597.116660587097</v>
      </c>
      <c r="J274" s="54">
        <v>2364133.0703125</v>
      </c>
      <c r="K274" s="55">
        <f t="shared" si="22"/>
        <v>790381.60508696095</v>
      </c>
      <c r="L274" s="55">
        <f t="shared" si="23"/>
        <v>1351825.7760684099</v>
      </c>
      <c r="M274" s="8"/>
      <c r="N274" s="11">
        <f t="shared" si="24"/>
        <v>1352000</v>
      </c>
      <c r="O274" s="9" t="s">
        <v>289</v>
      </c>
      <c r="Q274" s="12">
        <v>0</v>
      </c>
      <c r="R274" s="19"/>
    </row>
    <row r="275" spans="1:18" ht="15">
      <c r="A275" s="8">
        <v>270</v>
      </c>
      <c r="B275" s="8">
        <v>9055</v>
      </c>
      <c r="C275" s="9" t="s">
        <v>289</v>
      </c>
      <c r="D275" s="9" t="s">
        <v>288</v>
      </c>
      <c r="E275" s="54">
        <v>110000</v>
      </c>
      <c r="F275" s="54">
        <v>5475000</v>
      </c>
      <c r="G275" s="55">
        <f t="shared" si="20"/>
        <v>420412.59766299499</v>
      </c>
      <c r="H275" s="54">
        <v>1598948.75</v>
      </c>
      <c r="I275" s="55">
        <f t="shared" si="21"/>
        <v>116450.67288353899</v>
      </c>
      <c r="J275" s="54">
        <v>1056545.7265625</v>
      </c>
      <c r="K275" s="55">
        <f t="shared" si="22"/>
        <v>353226.4396174</v>
      </c>
      <c r="L275" s="55">
        <f t="shared" si="23"/>
        <v>890089.71016393497</v>
      </c>
      <c r="M275" s="8"/>
      <c r="N275" s="11">
        <f t="shared" si="24"/>
        <v>890000</v>
      </c>
      <c r="O275" s="9" t="s">
        <v>289</v>
      </c>
      <c r="Q275" s="12">
        <v>0</v>
      </c>
      <c r="R275" s="19"/>
    </row>
    <row r="276" spans="1:18" ht="15">
      <c r="A276" s="8">
        <v>271</v>
      </c>
      <c r="B276" s="8">
        <v>9057</v>
      </c>
      <c r="C276" s="9" t="s">
        <v>304</v>
      </c>
      <c r="D276" s="9" t="s">
        <v>288</v>
      </c>
      <c r="E276" s="54">
        <v>110000</v>
      </c>
      <c r="F276" s="54">
        <v>5475000</v>
      </c>
      <c r="G276" s="55">
        <f t="shared" si="20"/>
        <v>420412.59766299499</v>
      </c>
      <c r="H276" s="54">
        <v>-4.58765551447868E-2</v>
      </c>
      <c r="I276" s="55">
        <f t="shared" si="21"/>
        <v>-3.3411675741259598E-3</v>
      </c>
      <c r="J276" s="54">
        <v>599709.43359375</v>
      </c>
      <c r="K276" s="55">
        <f t="shared" si="22"/>
        <v>200496.03411155101</v>
      </c>
      <c r="L276" s="55">
        <f t="shared" si="23"/>
        <v>620908.62843337795</v>
      </c>
      <c r="M276" s="8"/>
      <c r="N276" s="11">
        <f t="shared" si="24"/>
        <v>621000</v>
      </c>
      <c r="O276" s="9" t="s">
        <v>289</v>
      </c>
      <c r="Q276" s="12">
        <v>0</v>
      </c>
      <c r="R276" s="19"/>
    </row>
    <row r="277" spans="1:18" ht="15">
      <c r="A277" s="8">
        <v>272</v>
      </c>
      <c r="B277" s="8">
        <v>9063</v>
      </c>
      <c r="C277" s="9" t="s">
        <v>305</v>
      </c>
      <c r="D277" s="9" t="s">
        <v>288</v>
      </c>
      <c r="E277" s="54">
        <v>110000</v>
      </c>
      <c r="F277" s="54">
        <v>4075000</v>
      </c>
      <c r="G277" s="55">
        <f t="shared" si="20"/>
        <v>315027.16584057902</v>
      </c>
      <c r="H277" s="54">
        <v>67.768737792968693</v>
      </c>
      <c r="I277" s="55">
        <f t="shared" si="21"/>
        <v>4.9355647680761203</v>
      </c>
      <c r="J277" s="54">
        <v>2504554.4453125</v>
      </c>
      <c r="K277" s="55">
        <f t="shared" si="22"/>
        <v>837327.554600009</v>
      </c>
      <c r="L277" s="55">
        <f t="shared" si="23"/>
        <v>1152359.65600536</v>
      </c>
      <c r="M277" s="8"/>
      <c r="N277" s="11">
        <f t="shared" si="24"/>
        <v>1152000</v>
      </c>
      <c r="O277" s="9" t="s">
        <v>289</v>
      </c>
      <c r="Q277" s="12">
        <v>0</v>
      </c>
      <c r="R277" s="19"/>
    </row>
    <row r="278" spans="1:18" ht="15">
      <c r="A278" s="8">
        <v>273</v>
      </c>
      <c r="B278" s="8">
        <v>9076</v>
      </c>
      <c r="C278" s="9" t="s">
        <v>306</v>
      </c>
      <c r="D278" s="9" t="s">
        <v>288</v>
      </c>
      <c r="E278" s="54">
        <v>100000</v>
      </c>
      <c r="F278" s="54">
        <v>3705000</v>
      </c>
      <c r="G278" s="55">
        <f t="shared" si="20"/>
        <v>286422.548631638</v>
      </c>
      <c r="H278" s="54">
        <v>239194.21875</v>
      </c>
      <c r="I278" s="55">
        <f t="shared" si="21"/>
        <v>17420.400574621301</v>
      </c>
      <c r="J278" s="54">
        <v>2829102.125</v>
      </c>
      <c r="K278" s="55">
        <f t="shared" si="22"/>
        <v>945830.97144225403</v>
      </c>
      <c r="L278" s="55">
        <f t="shared" si="23"/>
        <v>1249673.9206485101</v>
      </c>
      <c r="M278" s="8"/>
      <c r="N278" s="11">
        <f t="shared" si="24"/>
        <v>1250000</v>
      </c>
      <c r="O278" s="9" t="s">
        <v>289</v>
      </c>
      <c r="Q278" s="12">
        <v>0</v>
      </c>
      <c r="R278" s="19"/>
    </row>
    <row r="279" spans="1:18" ht="15">
      <c r="A279" s="8">
        <v>274</v>
      </c>
      <c r="B279" s="8">
        <v>9085</v>
      </c>
      <c r="C279" s="9" t="s">
        <v>307</v>
      </c>
      <c r="D279" s="9" t="s">
        <v>288</v>
      </c>
      <c r="E279" s="54">
        <v>100000</v>
      </c>
      <c r="F279" s="54">
        <v>4275000</v>
      </c>
      <c r="G279" s="55">
        <f t="shared" si="20"/>
        <v>329329.47444505</v>
      </c>
      <c r="H279" s="54">
        <v>179166.884765625</v>
      </c>
      <c r="I279" s="55">
        <f t="shared" si="21"/>
        <v>13048.638544171299</v>
      </c>
      <c r="J279" s="54">
        <v>1535886</v>
      </c>
      <c r="K279" s="55">
        <f t="shared" si="22"/>
        <v>513480.42001295998</v>
      </c>
      <c r="L279" s="55">
        <f t="shared" si="23"/>
        <v>855858.53300218098</v>
      </c>
      <c r="M279" s="8"/>
      <c r="N279" s="11">
        <f t="shared" si="24"/>
        <v>856000</v>
      </c>
      <c r="O279" s="9" t="s">
        <v>289</v>
      </c>
      <c r="Q279" s="12">
        <v>0</v>
      </c>
      <c r="R279" s="19"/>
    </row>
    <row r="280" spans="1:18" ht="15">
      <c r="A280" s="8">
        <v>275</v>
      </c>
      <c r="B280" s="8">
        <v>9087</v>
      </c>
      <c r="C280" s="9" t="s">
        <v>308</v>
      </c>
      <c r="D280" s="9" t="s">
        <v>288</v>
      </c>
      <c r="E280" s="54">
        <v>100000</v>
      </c>
      <c r="F280" s="54">
        <v>3765000</v>
      </c>
      <c r="G280" s="55">
        <f t="shared" si="20"/>
        <v>290939.06713831302</v>
      </c>
      <c r="H280" s="54">
        <v>0</v>
      </c>
      <c r="I280" s="55">
        <f t="shared" si="21"/>
        <v>0</v>
      </c>
      <c r="J280" s="54">
        <v>1502162.01953125</v>
      </c>
      <c r="K280" s="55">
        <f t="shared" si="22"/>
        <v>502205.75271629699</v>
      </c>
      <c r="L280" s="55">
        <f t="shared" si="23"/>
        <v>793144.81985461002</v>
      </c>
      <c r="M280" s="8"/>
      <c r="N280" s="11">
        <f t="shared" si="24"/>
        <v>793000</v>
      </c>
      <c r="O280" s="9" t="s">
        <v>289</v>
      </c>
      <c r="Q280" s="12">
        <v>0</v>
      </c>
      <c r="R280" s="19"/>
    </row>
    <row r="281" spans="1:18" ht="15">
      <c r="A281" s="8">
        <v>276</v>
      </c>
      <c r="B281" s="8">
        <v>9089</v>
      </c>
      <c r="C281" s="9" t="s">
        <v>309</v>
      </c>
      <c r="D281" s="9" t="s">
        <v>288</v>
      </c>
      <c r="E281" s="54">
        <v>91666.666666666701</v>
      </c>
      <c r="F281" s="54">
        <v>2117500</v>
      </c>
      <c r="G281" s="55">
        <f t="shared" si="20"/>
        <v>166295.70223882399</v>
      </c>
      <c r="H281" s="54">
        <v>2750</v>
      </c>
      <c r="I281" s="55">
        <f t="shared" si="21"/>
        <v>200.28118501592601</v>
      </c>
      <c r="J281" s="54">
        <v>750796</v>
      </c>
      <c r="K281" s="55">
        <f t="shared" si="22"/>
        <v>251007.59133428501</v>
      </c>
      <c r="L281" s="55">
        <f t="shared" si="23"/>
        <v>417503.57475812599</v>
      </c>
      <c r="M281" s="8"/>
      <c r="N281" s="11">
        <f t="shared" si="24"/>
        <v>418000</v>
      </c>
      <c r="O281" s="9" t="s">
        <v>289</v>
      </c>
      <c r="Q281" s="12">
        <v>0</v>
      </c>
      <c r="R281" s="19"/>
    </row>
    <row r="282" spans="1:18" ht="15">
      <c r="A282" s="8">
        <v>277</v>
      </c>
      <c r="B282" s="8">
        <v>9090</v>
      </c>
      <c r="C282" s="9" t="s">
        <v>310</v>
      </c>
      <c r="D282" s="9" t="s">
        <v>288</v>
      </c>
      <c r="E282" s="54">
        <v>100000</v>
      </c>
      <c r="F282" s="54">
        <v>4275000</v>
      </c>
      <c r="G282" s="55">
        <f t="shared" si="20"/>
        <v>329329.47444505</v>
      </c>
      <c r="H282" s="54">
        <v>21874.11328125</v>
      </c>
      <c r="I282" s="55">
        <f t="shared" si="21"/>
        <v>1593.08121059686</v>
      </c>
      <c r="J282" s="54">
        <v>2664538.625</v>
      </c>
      <c r="K282" s="55">
        <f t="shared" si="22"/>
        <v>890813.779346745</v>
      </c>
      <c r="L282" s="55">
        <f t="shared" si="23"/>
        <v>1221736.33500239</v>
      </c>
      <c r="M282" s="8"/>
      <c r="N282" s="11">
        <f t="shared" si="24"/>
        <v>1222000</v>
      </c>
      <c r="O282" s="9" t="s">
        <v>289</v>
      </c>
      <c r="Q282" s="12">
        <v>0</v>
      </c>
      <c r="R282" s="19"/>
    </row>
    <row r="283" spans="1:18" ht="15">
      <c r="A283" s="8">
        <v>278</v>
      </c>
      <c r="B283" s="8">
        <v>9093</v>
      </c>
      <c r="C283" s="9" t="s">
        <v>311</v>
      </c>
      <c r="D283" s="9" t="s">
        <v>288</v>
      </c>
      <c r="E283" s="54">
        <v>100000</v>
      </c>
      <c r="F283" s="54">
        <v>4275000</v>
      </c>
      <c r="G283" s="55">
        <f t="shared" si="20"/>
        <v>329329.47444505</v>
      </c>
      <c r="H283" s="54">
        <v>167335.41829427099</v>
      </c>
      <c r="I283" s="55">
        <f t="shared" si="21"/>
        <v>12186.9584985863</v>
      </c>
      <c r="J283" s="54">
        <v>2750248.734375</v>
      </c>
      <c r="K283" s="55">
        <f t="shared" si="22"/>
        <v>919468.55122514802</v>
      </c>
      <c r="L283" s="55">
        <f t="shared" si="23"/>
        <v>1260984.98416878</v>
      </c>
      <c r="M283" s="8"/>
      <c r="N283" s="11">
        <f t="shared" si="24"/>
        <v>1261000</v>
      </c>
      <c r="O283" s="9" t="s">
        <v>289</v>
      </c>
      <c r="Q283" s="12">
        <v>0</v>
      </c>
      <c r="R283" s="19"/>
    </row>
    <row r="284" spans="1:18" ht="15">
      <c r="A284" s="8">
        <v>279</v>
      </c>
      <c r="B284" s="8">
        <v>9094</v>
      </c>
      <c r="C284" s="9" t="s">
        <v>312</v>
      </c>
      <c r="D284" s="9" t="s">
        <v>288</v>
      </c>
      <c r="E284" s="54">
        <v>100000</v>
      </c>
      <c r="F284" s="54">
        <v>4275000</v>
      </c>
      <c r="G284" s="55">
        <f t="shared" si="20"/>
        <v>329329.47444505</v>
      </c>
      <c r="H284" s="54">
        <v>73680.25</v>
      </c>
      <c r="I284" s="55">
        <f t="shared" si="21"/>
        <v>5366.0973753707904</v>
      </c>
      <c r="J284" s="54">
        <v>671669</v>
      </c>
      <c r="K284" s="55">
        <f t="shared" si="22"/>
        <v>224553.69749426999</v>
      </c>
      <c r="L284" s="55">
        <f t="shared" si="23"/>
        <v>559249.26931469096</v>
      </c>
      <c r="M284" s="8"/>
      <c r="N284" s="11">
        <f t="shared" si="24"/>
        <v>559000</v>
      </c>
      <c r="O284" s="9" t="s">
        <v>289</v>
      </c>
      <c r="Q284" s="12">
        <v>0</v>
      </c>
      <c r="R284" s="19"/>
    </row>
    <row r="285" spans="1:18" ht="15">
      <c r="A285" s="8">
        <v>280</v>
      </c>
      <c r="B285" s="8">
        <v>9096</v>
      </c>
      <c r="C285" s="9" t="s">
        <v>313</v>
      </c>
      <c r="D285" s="9" t="s">
        <v>288</v>
      </c>
      <c r="E285" s="54">
        <v>100000</v>
      </c>
      <c r="F285" s="54">
        <v>4275000</v>
      </c>
      <c r="G285" s="55">
        <f t="shared" si="20"/>
        <v>329329.47444505</v>
      </c>
      <c r="H285" s="54">
        <v>22559.798828125</v>
      </c>
      <c r="I285" s="55">
        <f t="shared" si="21"/>
        <v>1643.0193610973699</v>
      </c>
      <c r="J285" s="54">
        <v>2361531</v>
      </c>
      <c r="K285" s="55">
        <f t="shared" si="22"/>
        <v>789511.67583637405</v>
      </c>
      <c r="L285" s="55">
        <f t="shared" si="23"/>
        <v>1120484.1696425199</v>
      </c>
      <c r="M285" s="8"/>
      <c r="N285" s="11">
        <f t="shared" si="24"/>
        <v>1120000</v>
      </c>
      <c r="O285" s="9" t="s">
        <v>289</v>
      </c>
      <c r="Q285" s="12">
        <v>0</v>
      </c>
      <c r="R285" s="19"/>
    </row>
    <row r="286" spans="1:18" ht="15">
      <c r="A286" s="8">
        <v>281</v>
      </c>
      <c r="B286" s="8">
        <v>9098</v>
      </c>
      <c r="C286" s="9" t="s">
        <v>314</v>
      </c>
      <c r="D286" s="9" t="s">
        <v>288</v>
      </c>
      <c r="E286" s="54">
        <v>100000</v>
      </c>
      <c r="F286" s="54">
        <v>4275000</v>
      </c>
      <c r="G286" s="55">
        <f t="shared" si="20"/>
        <v>329329.47444505</v>
      </c>
      <c r="H286" s="54">
        <v>24999.607421875</v>
      </c>
      <c r="I286" s="55">
        <f t="shared" si="21"/>
        <v>1820.7094543221999</v>
      </c>
      <c r="J286" s="54">
        <v>1169747.4921875</v>
      </c>
      <c r="K286" s="55">
        <f t="shared" si="22"/>
        <v>391072.27593554702</v>
      </c>
      <c r="L286" s="55">
        <f t="shared" si="23"/>
        <v>722222.45983492001</v>
      </c>
      <c r="M286" s="8"/>
      <c r="N286" s="11">
        <f t="shared" si="24"/>
        <v>722000</v>
      </c>
      <c r="O286" s="9" t="s">
        <v>289</v>
      </c>
      <c r="Q286" s="12">
        <v>0</v>
      </c>
      <c r="R286" s="19"/>
    </row>
    <row r="287" spans="1:18" ht="15">
      <c r="A287" s="8">
        <v>282</v>
      </c>
      <c r="B287" s="8">
        <v>9101</v>
      </c>
      <c r="C287" s="9" t="s">
        <v>315</v>
      </c>
      <c r="D287" s="9" t="s">
        <v>288</v>
      </c>
      <c r="E287" s="54">
        <v>100000</v>
      </c>
      <c r="F287" s="54">
        <v>4275000</v>
      </c>
      <c r="G287" s="55">
        <f t="shared" si="20"/>
        <v>329329.47444505</v>
      </c>
      <c r="H287" s="54">
        <v>4338.7900390625</v>
      </c>
      <c r="I287" s="55">
        <f t="shared" si="21"/>
        <v>315.992003839539</v>
      </c>
      <c r="J287" s="54">
        <v>1918302.84375</v>
      </c>
      <c r="K287" s="55">
        <f t="shared" si="22"/>
        <v>641330.769289391</v>
      </c>
      <c r="L287" s="55">
        <f t="shared" si="23"/>
        <v>970976.23573828</v>
      </c>
      <c r="M287" s="8"/>
      <c r="N287" s="11">
        <f t="shared" si="24"/>
        <v>971000</v>
      </c>
      <c r="O287" s="9" t="s">
        <v>289</v>
      </c>
      <c r="Q287" s="12">
        <v>0</v>
      </c>
      <c r="R287" s="19"/>
    </row>
    <row r="288" spans="1:18" ht="15">
      <c r="A288" s="8">
        <v>283</v>
      </c>
      <c r="B288" s="8">
        <v>9102</v>
      </c>
      <c r="C288" s="9" t="s">
        <v>316</v>
      </c>
      <c r="D288" s="9" t="s">
        <v>288</v>
      </c>
      <c r="E288" s="54">
        <v>100000</v>
      </c>
      <c r="F288" s="54">
        <v>3915000</v>
      </c>
      <c r="G288" s="55">
        <f t="shared" si="20"/>
        <v>302230.36340500001</v>
      </c>
      <c r="H288" s="54">
        <v>0</v>
      </c>
      <c r="I288" s="55">
        <f t="shared" si="21"/>
        <v>0</v>
      </c>
      <c r="J288" s="54">
        <v>972384</v>
      </c>
      <c r="K288" s="55">
        <f t="shared" si="22"/>
        <v>325089.32611787698</v>
      </c>
      <c r="L288" s="55">
        <f t="shared" si="23"/>
        <v>627319.68952287699</v>
      </c>
      <c r="M288" s="8"/>
      <c r="N288" s="11">
        <f t="shared" si="24"/>
        <v>627000</v>
      </c>
      <c r="O288" s="9" t="s">
        <v>289</v>
      </c>
      <c r="Q288" s="12">
        <v>0</v>
      </c>
      <c r="R288" s="19"/>
    </row>
    <row r="289" spans="1:18" ht="15">
      <c r="A289" s="8">
        <v>284</v>
      </c>
      <c r="B289" s="8">
        <v>9113</v>
      </c>
      <c r="C289" s="9" t="s">
        <v>317</v>
      </c>
      <c r="D289" s="9" t="s">
        <v>288</v>
      </c>
      <c r="E289" s="54">
        <v>100000</v>
      </c>
      <c r="F289" s="54">
        <v>4275000</v>
      </c>
      <c r="G289" s="55">
        <f t="shared" si="20"/>
        <v>329329.47444505</v>
      </c>
      <c r="H289" s="54">
        <v>284849.97298177099</v>
      </c>
      <c r="I289" s="55">
        <f t="shared" si="21"/>
        <v>20745.487323834001</v>
      </c>
      <c r="J289" s="54">
        <v>2460329</v>
      </c>
      <c r="K289" s="55">
        <f t="shared" si="22"/>
        <v>822542.01697916805</v>
      </c>
      <c r="L289" s="55">
        <f t="shared" si="23"/>
        <v>1172616.9787480501</v>
      </c>
      <c r="M289" s="8"/>
      <c r="N289" s="11">
        <f t="shared" si="24"/>
        <v>1173000</v>
      </c>
      <c r="O289" s="9" t="s">
        <v>289</v>
      </c>
      <c r="Q289" s="12">
        <v>0</v>
      </c>
      <c r="R289" s="19"/>
    </row>
    <row r="290" spans="1:18" ht="15">
      <c r="A290" s="8">
        <v>285</v>
      </c>
      <c r="B290" s="8">
        <v>9126</v>
      </c>
      <c r="C290" s="9" t="s">
        <v>318</v>
      </c>
      <c r="D290" s="9" t="s">
        <v>288</v>
      </c>
      <c r="E290" s="54">
        <v>100000</v>
      </c>
      <c r="F290" s="54">
        <v>4275000</v>
      </c>
      <c r="G290" s="55">
        <f t="shared" si="20"/>
        <v>329329.47444505</v>
      </c>
      <c r="H290" s="54">
        <v>4092627.8333333302</v>
      </c>
      <c r="I290" s="55">
        <f t="shared" si="21"/>
        <v>298064.12810514902</v>
      </c>
      <c r="J290" s="54">
        <v>83333.3359375</v>
      </c>
      <c r="K290" s="55">
        <f t="shared" si="22"/>
        <v>27860.164320964301</v>
      </c>
      <c r="L290" s="55">
        <f t="shared" si="23"/>
        <v>655253.76687116397</v>
      </c>
      <c r="M290" s="8"/>
      <c r="N290" s="11">
        <f t="shared" si="24"/>
        <v>655000</v>
      </c>
      <c r="O290" s="9" t="s">
        <v>289</v>
      </c>
      <c r="Q290" s="12">
        <v>0</v>
      </c>
      <c r="R290" s="19"/>
    </row>
    <row r="291" spans="1:18" ht="15">
      <c r="A291" s="8">
        <v>286</v>
      </c>
      <c r="B291" s="8">
        <v>9130</v>
      </c>
      <c r="C291" s="9" t="s">
        <v>319</v>
      </c>
      <c r="D291" s="9" t="s">
        <v>288</v>
      </c>
      <c r="E291" s="54">
        <v>100000</v>
      </c>
      <c r="F291" s="54">
        <v>4095000</v>
      </c>
      <c r="G291" s="55">
        <f t="shared" si="20"/>
        <v>315779.91892502498</v>
      </c>
      <c r="H291" s="54">
        <v>1118750</v>
      </c>
      <c r="I291" s="55">
        <f t="shared" si="21"/>
        <v>81478.027540569805</v>
      </c>
      <c r="J291" s="54">
        <v>1169848.9140625</v>
      </c>
      <c r="K291" s="55">
        <f t="shared" si="22"/>
        <v>391106.18349572702</v>
      </c>
      <c r="L291" s="55">
        <f t="shared" si="23"/>
        <v>788364.12996132195</v>
      </c>
      <c r="M291" s="8"/>
      <c r="N291" s="11">
        <f t="shared" si="24"/>
        <v>788000</v>
      </c>
      <c r="O291" s="9" t="s">
        <v>289</v>
      </c>
      <c r="Q291" s="12">
        <v>0</v>
      </c>
      <c r="R291" s="19"/>
    </row>
    <row r="292" spans="1:18" ht="15">
      <c r="A292" s="8">
        <v>287</v>
      </c>
      <c r="B292" s="8">
        <v>9132</v>
      </c>
      <c r="C292" s="57" t="s">
        <v>320</v>
      </c>
      <c r="D292" s="57" t="s">
        <v>288</v>
      </c>
      <c r="E292" s="58">
        <v>100000</v>
      </c>
      <c r="F292" s="58">
        <v>4185000</v>
      </c>
      <c r="G292" s="59">
        <f t="shared" si="20"/>
        <v>322554.69668503699</v>
      </c>
      <c r="H292" s="58">
        <v>517570.984375</v>
      </c>
      <c r="I292" s="59">
        <f t="shared" si="21"/>
        <v>37694.447301994303</v>
      </c>
      <c r="J292" s="58">
        <v>876349</v>
      </c>
      <c r="K292" s="59">
        <f t="shared" si="22"/>
        <v>292982.716554443</v>
      </c>
      <c r="L292" s="59">
        <f t="shared" si="23"/>
        <v>653231.86054147501</v>
      </c>
      <c r="M292" s="64"/>
      <c r="N292" s="11">
        <f t="shared" si="24"/>
        <v>653000</v>
      </c>
      <c r="O292" s="9" t="s">
        <v>289</v>
      </c>
      <c r="Q292" s="12">
        <v>0</v>
      </c>
      <c r="R292" s="19"/>
    </row>
    <row r="293" spans="1:18" ht="15">
      <c r="C293" s="60" t="s">
        <v>321</v>
      </c>
      <c r="D293" s="61"/>
      <c r="E293" s="62">
        <f t="shared" ref="E293:L293" si="25">SUM(E6:E292)</f>
        <v>28230000</v>
      </c>
      <c r="F293" s="62">
        <f t="shared" si="25"/>
        <v>2410982528</v>
      </c>
      <c r="G293" s="63">
        <f t="shared" si="25"/>
        <v>183612475.40709099</v>
      </c>
      <c r="H293" s="62">
        <f t="shared" si="25"/>
        <v>630281755.284886</v>
      </c>
      <c r="I293" s="63">
        <f t="shared" si="25"/>
        <v>45903118.851772703</v>
      </c>
      <c r="J293" s="62">
        <f t="shared" si="25"/>
        <v>228836890.538086</v>
      </c>
      <c r="K293" s="63">
        <f t="shared" si="25"/>
        <v>76505198.086287796</v>
      </c>
      <c r="L293" s="63">
        <f t="shared" si="25"/>
        <v>306020792.34515101</v>
      </c>
      <c r="M293" s="63">
        <f t="shared" ref="M293:N293" si="26">SUM(M6:M292)</f>
        <v>0</v>
      </c>
      <c r="N293" s="65">
        <f t="shared" si="26"/>
        <v>306023000</v>
      </c>
    </row>
    <row r="295" spans="1:18">
      <c r="N295" s="66">
        <f>SUBTOTAL(9,N6:N255)</f>
        <v>275006000</v>
      </c>
    </row>
  </sheetData>
  <autoFilter ref="A5:R294"/>
  <sortState ref="B6:N292">
    <sortCondition ref="D6:D292"/>
  </sortState>
  <mergeCells count="1">
    <mergeCell ref="O4:Q4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32" sqref="G32"/>
    </sheetView>
  </sheetViews>
  <sheetFormatPr defaultColWidth="26" defaultRowHeight="12.75"/>
  <cols>
    <col min="1" max="1" width="4.28515625" style="37" customWidth="1"/>
    <col min="2" max="2" width="6.28515625" style="37" customWidth="1"/>
    <col min="3" max="3" width="29.140625" style="37" customWidth="1"/>
    <col min="4" max="4" width="8.28515625" style="37" customWidth="1"/>
    <col min="5" max="5" width="16" style="37" customWidth="1"/>
    <col min="6" max="6" width="15" style="37" customWidth="1"/>
    <col min="7" max="7" width="17.140625" style="37" customWidth="1"/>
    <col min="8" max="8" width="10.140625" style="37" customWidth="1"/>
    <col min="9" max="9" width="9.28515625" style="37" customWidth="1"/>
    <col min="10" max="16384" width="26" style="37"/>
  </cols>
  <sheetData>
    <row r="1" spans="1:9" ht="15.75">
      <c r="A1" s="38"/>
      <c r="B1" s="38"/>
      <c r="C1" s="39" t="s">
        <v>322</v>
      </c>
      <c r="D1" s="38"/>
      <c r="E1" s="38"/>
      <c r="F1" s="38"/>
      <c r="G1" s="38"/>
      <c r="H1" s="38"/>
      <c r="I1" s="38"/>
    </row>
    <row r="2" spans="1:9" ht="15.75">
      <c r="A2" s="38"/>
      <c r="B2" s="38"/>
      <c r="C2" s="39" t="s">
        <v>323</v>
      </c>
      <c r="D2" s="38"/>
      <c r="E2" s="38"/>
      <c r="F2" s="38"/>
      <c r="G2" s="38"/>
      <c r="H2" s="38"/>
      <c r="I2" s="38"/>
    </row>
    <row r="3" spans="1:9">
      <c r="A3" s="38"/>
      <c r="B3" s="38"/>
      <c r="C3" s="38"/>
      <c r="D3" s="38"/>
      <c r="E3" s="38"/>
      <c r="F3" s="38"/>
      <c r="G3" s="90" t="s">
        <v>324</v>
      </c>
      <c r="H3" s="90"/>
      <c r="I3" s="90"/>
    </row>
    <row r="4" spans="1:9" ht="18" customHeight="1">
      <c r="A4" s="40" t="s">
        <v>325</v>
      </c>
      <c r="B4" s="40" t="s">
        <v>6</v>
      </c>
      <c r="C4" s="40" t="s">
        <v>7</v>
      </c>
      <c r="D4" s="40" t="s">
        <v>8</v>
      </c>
      <c r="E4" s="40" t="s">
        <v>18</v>
      </c>
      <c r="F4" s="41" t="s">
        <v>326</v>
      </c>
      <c r="G4" s="42" t="s">
        <v>7</v>
      </c>
      <c r="H4" s="43" t="s">
        <v>8</v>
      </c>
      <c r="I4" s="43" t="s">
        <v>19</v>
      </c>
    </row>
    <row r="5" spans="1:9">
      <c r="A5" s="44">
        <v>1</v>
      </c>
      <c r="B5" s="44"/>
      <c r="C5" s="44"/>
      <c r="D5" s="44"/>
      <c r="E5" s="45"/>
      <c r="F5" s="44"/>
      <c r="G5" s="44"/>
      <c r="H5" s="44"/>
      <c r="I5" s="44"/>
    </row>
    <row r="6" spans="1:9">
      <c r="A6" s="44">
        <v>2</v>
      </c>
      <c r="B6" s="44"/>
      <c r="C6" s="44"/>
      <c r="D6" s="44"/>
      <c r="E6" s="45"/>
      <c r="F6" s="44"/>
      <c r="G6" s="44"/>
      <c r="H6" s="44"/>
      <c r="I6" s="44"/>
    </row>
    <row r="7" spans="1:9">
      <c r="A7" s="44">
        <v>3</v>
      </c>
      <c r="B7" s="44"/>
      <c r="C7" s="44"/>
      <c r="D7" s="44"/>
      <c r="E7" s="45"/>
      <c r="F7" s="44"/>
      <c r="G7" s="44"/>
      <c r="H7" s="44"/>
      <c r="I7" s="44"/>
    </row>
    <row r="8" spans="1:9">
      <c r="A8" s="44">
        <v>4</v>
      </c>
      <c r="B8" s="44"/>
      <c r="C8" s="44"/>
      <c r="D8" s="44"/>
      <c r="E8" s="45"/>
      <c r="F8" s="44"/>
      <c r="G8" s="44"/>
      <c r="H8" s="44"/>
      <c r="I8" s="44"/>
    </row>
    <row r="9" spans="1:9">
      <c r="A9" s="44">
        <v>5</v>
      </c>
      <c r="B9" s="44"/>
      <c r="C9" s="44"/>
      <c r="D9" s="44"/>
      <c r="E9" s="45"/>
      <c r="F9" s="44"/>
      <c r="G9" s="44"/>
      <c r="H9" s="44"/>
      <c r="I9" s="44"/>
    </row>
    <row r="10" spans="1:9">
      <c r="A10" s="44">
        <v>6</v>
      </c>
      <c r="B10" s="44"/>
      <c r="C10" s="44"/>
      <c r="D10" s="44"/>
      <c r="E10" s="45"/>
      <c r="F10" s="44"/>
      <c r="G10" s="44"/>
      <c r="H10" s="44"/>
      <c r="I10" s="44"/>
    </row>
    <row r="11" spans="1:9">
      <c r="A11" s="44">
        <v>7</v>
      </c>
      <c r="B11" s="44"/>
      <c r="C11" s="44"/>
      <c r="D11" s="44"/>
      <c r="E11" s="45"/>
      <c r="F11" s="44"/>
      <c r="G11" s="44"/>
      <c r="H11" s="44"/>
      <c r="I11" s="44"/>
    </row>
    <row r="12" spans="1:9">
      <c r="A12" s="44">
        <v>8</v>
      </c>
      <c r="B12" s="44"/>
      <c r="C12" s="44"/>
      <c r="D12" s="44"/>
      <c r="E12" s="45"/>
      <c r="F12" s="44"/>
      <c r="G12" s="44"/>
      <c r="H12" s="44"/>
      <c r="I12" s="44"/>
    </row>
    <row r="13" spans="1:9">
      <c r="A13" s="44">
        <v>9</v>
      </c>
      <c r="B13" s="44"/>
      <c r="C13" s="44"/>
      <c r="D13" s="44"/>
      <c r="E13" s="45"/>
      <c r="F13" s="44"/>
      <c r="G13" s="44"/>
      <c r="H13" s="44"/>
      <c r="I13" s="44"/>
    </row>
    <row r="14" spans="1:9">
      <c r="A14" s="44">
        <v>10</v>
      </c>
      <c r="B14" s="44"/>
      <c r="C14" s="44"/>
      <c r="D14" s="44"/>
      <c r="E14" s="45"/>
      <c r="F14" s="44"/>
      <c r="G14" s="44"/>
      <c r="H14" s="44"/>
      <c r="I14" s="44"/>
    </row>
    <row r="15" spans="1:9">
      <c r="A15" s="44">
        <v>11</v>
      </c>
      <c r="B15" s="44"/>
      <c r="C15" s="44"/>
      <c r="D15" s="44"/>
      <c r="E15" s="45"/>
      <c r="F15" s="44"/>
      <c r="G15" s="44"/>
      <c r="H15" s="44"/>
      <c r="I15" s="44"/>
    </row>
    <row r="16" spans="1:9">
      <c r="A16" s="44">
        <v>12</v>
      </c>
      <c r="B16" s="44"/>
      <c r="C16" s="44"/>
      <c r="D16" s="44"/>
      <c r="E16" s="45"/>
      <c r="F16" s="44"/>
      <c r="G16" s="44"/>
      <c r="H16" s="44"/>
      <c r="I16" s="44"/>
    </row>
    <row r="17" spans="1:9">
      <c r="A17" s="44">
        <v>13</v>
      </c>
      <c r="B17" s="44"/>
      <c r="C17" s="44"/>
      <c r="D17" s="44"/>
      <c r="E17" s="45"/>
      <c r="F17" s="44"/>
      <c r="G17" s="44"/>
      <c r="H17" s="44"/>
      <c r="I17" s="44"/>
    </row>
    <row r="18" spans="1:9">
      <c r="A18" s="44">
        <v>14</v>
      </c>
      <c r="B18" s="44"/>
      <c r="C18" s="44"/>
      <c r="D18" s="44"/>
      <c r="E18" s="45"/>
      <c r="F18" s="44"/>
      <c r="G18" s="44"/>
      <c r="H18" s="44"/>
      <c r="I18" s="44"/>
    </row>
    <row r="19" spans="1:9">
      <c r="A19" s="44">
        <v>15</v>
      </c>
      <c r="B19" s="44"/>
      <c r="C19" s="44"/>
      <c r="D19" s="44"/>
      <c r="E19" s="45"/>
      <c r="F19" s="44"/>
      <c r="G19" s="44"/>
      <c r="H19" s="44"/>
      <c r="I19" s="44"/>
    </row>
    <row r="20" spans="1:9">
      <c r="A20" s="44">
        <v>16</v>
      </c>
      <c r="B20" s="44"/>
      <c r="C20" s="44"/>
      <c r="D20" s="44"/>
      <c r="E20" s="45"/>
      <c r="F20" s="44"/>
      <c r="G20" s="44"/>
      <c r="H20" s="44"/>
      <c r="I20" s="44"/>
    </row>
    <row r="21" spans="1:9">
      <c r="A21" s="44">
        <v>17</v>
      </c>
      <c r="B21" s="44"/>
      <c r="C21" s="44"/>
      <c r="D21" s="44"/>
      <c r="E21" s="45"/>
      <c r="F21" s="44"/>
      <c r="G21" s="44"/>
      <c r="H21" s="44"/>
      <c r="I21" s="44"/>
    </row>
    <row r="22" spans="1:9">
      <c r="A22" s="46"/>
      <c r="B22" s="46"/>
      <c r="C22" s="46"/>
      <c r="D22" s="46"/>
      <c r="E22" s="47">
        <f>SUM(E5:E21)</f>
        <v>0</v>
      </c>
      <c r="F22" s="46"/>
      <c r="G22" s="48"/>
      <c r="H22" s="48"/>
      <c r="I22" s="48"/>
    </row>
    <row r="23" spans="1:9">
      <c r="A23" s="38"/>
      <c r="B23" s="38"/>
      <c r="C23" s="38"/>
      <c r="D23" s="38"/>
      <c r="E23" s="38"/>
      <c r="F23" s="38"/>
      <c r="G23" s="49" t="s">
        <v>327</v>
      </c>
      <c r="H23" s="28">
        <v>43535</v>
      </c>
      <c r="I23" s="38"/>
    </row>
    <row r="24" spans="1:9">
      <c r="A24" s="38"/>
      <c r="B24" s="38"/>
      <c r="C24" s="49" t="s">
        <v>328</v>
      </c>
      <c r="D24" s="38"/>
      <c r="E24" s="38" t="s">
        <v>329</v>
      </c>
      <c r="F24" s="38"/>
      <c r="G24" s="49" t="s">
        <v>330</v>
      </c>
      <c r="H24" s="38"/>
      <c r="I24" s="38"/>
    </row>
    <row r="25" spans="1:9">
      <c r="A25" s="38"/>
      <c r="B25" s="38"/>
      <c r="C25" s="38"/>
      <c r="D25" s="38"/>
      <c r="E25" s="38"/>
      <c r="F25" s="38"/>
      <c r="G25" s="38"/>
      <c r="H25" s="38"/>
      <c r="I25" s="38"/>
    </row>
    <row r="26" spans="1:9">
      <c r="A26" s="38"/>
      <c r="B26" s="38"/>
      <c r="C26" s="38"/>
      <c r="D26" s="38"/>
      <c r="E26" s="38"/>
      <c r="F26" s="38"/>
      <c r="G26" s="38"/>
      <c r="H26" s="38"/>
      <c r="I26" s="38"/>
    </row>
    <row r="27" spans="1:9">
      <c r="A27" s="38"/>
      <c r="B27" s="38"/>
      <c r="C27" s="38"/>
      <c r="D27" s="38"/>
      <c r="E27" s="38"/>
      <c r="F27" s="38"/>
      <c r="G27" s="38"/>
      <c r="H27" s="38"/>
      <c r="I27" s="38"/>
    </row>
    <row r="28" spans="1:9">
      <c r="A28" s="38"/>
      <c r="B28" s="38"/>
      <c r="C28" s="38"/>
      <c r="D28" s="38"/>
      <c r="E28" s="38"/>
      <c r="F28" s="38"/>
      <c r="G28" s="38"/>
      <c r="H28" s="38"/>
      <c r="I28" s="38"/>
    </row>
    <row r="29" spans="1:9">
      <c r="A29" s="38"/>
      <c r="B29" s="38"/>
      <c r="C29" s="38"/>
      <c r="D29" s="38"/>
      <c r="E29" s="38"/>
      <c r="F29" s="38"/>
      <c r="G29" s="38"/>
      <c r="H29" s="38"/>
      <c r="I29" s="38"/>
    </row>
    <row r="30" spans="1:9">
      <c r="A30" s="38"/>
      <c r="B30" s="38"/>
      <c r="C30" s="38"/>
      <c r="D30" s="38"/>
      <c r="E30" s="38"/>
      <c r="F30" s="38"/>
      <c r="G30" s="38"/>
      <c r="H30" s="38"/>
      <c r="I30" s="38"/>
    </row>
    <row r="31" spans="1:9">
      <c r="A31" s="38"/>
      <c r="B31" s="38"/>
      <c r="C31" s="50" t="s">
        <v>331</v>
      </c>
      <c r="D31" s="38"/>
      <c r="E31" s="50" t="s">
        <v>332</v>
      </c>
      <c r="F31" s="38"/>
      <c r="G31" s="50">
        <f>$G$5</f>
        <v>0</v>
      </c>
      <c r="H31" s="38"/>
      <c r="I31" s="38"/>
    </row>
    <row r="32" spans="1:9">
      <c r="A32" s="38"/>
      <c r="B32" s="38"/>
      <c r="C32" s="38" t="s">
        <v>333</v>
      </c>
      <c r="D32" s="38"/>
      <c r="E32" s="38" t="s">
        <v>334</v>
      </c>
      <c r="F32" s="51" t="s">
        <v>335</v>
      </c>
      <c r="G32" s="52">
        <f>$H$5</f>
        <v>0</v>
      </c>
      <c r="H32" s="38"/>
      <c r="I32" s="38"/>
    </row>
  </sheetData>
  <mergeCells count="1">
    <mergeCell ref="G3:I3"/>
  </mergeCells>
  <printOptions horizontalCentered="1"/>
  <pageMargins left="0.179861111111111" right="0.109722222222222" top="0.469444444444444" bottom="0.4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zoomScale="80" zoomScaleNormal="80" workbookViewId="0">
      <selection activeCell="B8" sqref="B8"/>
    </sheetView>
  </sheetViews>
  <sheetFormatPr defaultColWidth="9" defaultRowHeight="12.75"/>
  <cols>
    <col min="1" max="1" width="1.7109375" style="20" customWidth="1"/>
    <col min="2" max="2" width="6.28515625" style="20" customWidth="1"/>
    <col min="3" max="3" width="23.5703125" style="20" customWidth="1"/>
    <col min="4" max="4" width="8.5703125" style="20" customWidth="1"/>
    <col min="5" max="5" width="12.42578125" style="20" customWidth="1"/>
    <col min="6" max="6" width="24.42578125" style="20" customWidth="1"/>
    <col min="7" max="7" width="11.42578125" style="21" customWidth="1"/>
    <col min="8" max="8" width="9.5703125" style="20" customWidth="1"/>
    <col min="9" max="256" width="9.140625" style="20"/>
    <col min="257" max="257" width="1.7109375" style="20" customWidth="1"/>
    <col min="258" max="258" width="8.28515625" style="20" customWidth="1"/>
    <col min="259" max="259" width="22.5703125" style="20" customWidth="1"/>
    <col min="260" max="260" width="8.5703125" style="20" customWidth="1"/>
    <col min="261" max="261" width="11" style="20" customWidth="1"/>
    <col min="262" max="262" width="21" style="20" customWidth="1"/>
    <col min="263" max="263" width="12.85546875" style="20" customWidth="1"/>
    <col min="264" max="264" width="8.42578125" style="20" customWidth="1"/>
    <col min="265" max="512" width="9.140625" style="20"/>
    <col min="513" max="513" width="1.7109375" style="20" customWidth="1"/>
    <col min="514" max="514" width="8.28515625" style="20" customWidth="1"/>
    <col min="515" max="515" width="22.5703125" style="20" customWidth="1"/>
    <col min="516" max="516" width="8.5703125" style="20" customWidth="1"/>
    <col min="517" max="517" width="11" style="20" customWidth="1"/>
    <col min="518" max="518" width="21" style="20" customWidth="1"/>
    <col min="519" max="519" width="12.85546875" style="20" customWidth="1"/>
    <col min="520" max="520" width="8.42578125" style="20" customWidth="1"/>
    <col min="521" max="768" width="9.140625" style="20"/>
    <col min="769" max="769" width="1.7109375" style="20" customWidth="1"/>
    <col min="770" max="770" width="8.28515625" style="20" customWidth="1"/>
    <col min="771" max="771" width="22.5703125" style="20" customWidth="1"/>
    <col min="772" max="772" width="8.5703125" style="20" customWidth="1"/>
    <col min="773" max="773" width="11" style="20" customWidth="1"/>
    <col min="774" max="774" width="21" style="20" customWidth="1"/>
    <col min="775" max="775" width="12.85546875" style="20" customWidth="1"/>
    <col min="776" max="776" width="8.42578125" style="20" customWidth="1"/>
    <col min="777" max="1024" width="9.140625" style="20"/>
    <col min="1025" max="1025" width="1.7109375" style="20" customWidth="1"/>
    <col min="1026" max="1026" width="8.28515625" style="20" customWidth="1"/>
    <col min="1027" max="1027" width="22.5703125" style="20" customWidth="1"/>
    <col min="1028" max="1028" width="8.5703125" style="20" customWidth="1"/>
    <col min="1029" max="1029" width="11" style="20" customWidth="1"/>
    <col min="1030" max="1030" width="21" style="20" customWidth="1"/>
    <col min="1031" max="1031" width="12.85546875" style="20" customWidth="1"/>
    <col min="1032" max="1032" width="8.42578125" style="20" customWidth="1"/>
    <col min="1033" max="1280" width="9.140625" style="20"/>
    <col min="1281" max="1281" width="1.7109375" style="20" customWidth="1"/>
    <col min="1282" max="1282" width="8.28515625" style="20" customWidth="1"/>
    <col min="1283" max="1283" width="22.5703125" style="20" customWidth="1"/>
    <col min="1284" max="1284" width="8.5703125" style="20" customWidth="1"/>
    <col min="1285" max="1285" width="11" style="20" customWidth="1"/>
    <col min="1286" max="1286" width="21" style="20" customWidth="1"/>
    <col min="1287" max="1287" width="12.85546875" style="20" customWidth="1"/>
    <col min="1288" max="1288" width="8.42578125" style="20" customWidth="1"/>
    <col min="1289" max="1536" width="9.140625" style="20"/>
    <col min="1537" max="1537" width="1.7109375" style="20" customWidth="1"/>
    <col min="1538" max="1538" width="8.28515625" style="20" customWidth="1"/>
    <col min="1539" max="1539" width="22.5703125" style="20" customWidth="1"/>
    <col min="1540" max="1540" width="8.5703125" style="20" customWidth="1"/>
    <col min="1541" max="1541" width="11" style="20" customWidth="1"/>
    <col min="1542" max="1542" width="21" style="20" customWidth="1"/>
    <col min="1543" max="1543" width="12.85546875" style="20" customWidth="1"/>
    <col min="1544" max="1544" width="8.42578125" style="20" customWidth="1"/>
    <col min="1545" max="1792" width="9.140625" style="20"/>
    <col min="1793" max="1793" width="1.7109375" style="20" customWidth="1"/>
    <col min="1794" max="1794" width="8.28515625" style="20" customWidth="1"/>
    <col min="1795" max="1795" width="22.5703125" style="20" customWidth="1"/>
    <col min="1796" max="1796" width="8.5703125" style="20" customWidth="1"/>
    <col min="1797" max="1797" width="11" style="20" customWidth="1"/>
    <col min="1798" max="1798" width="21" style="20" customWidth="1"/>
    <col min="1799" max="1799" width="12.85546875" style="20" customWidth="1"/>
    <col min="1800" max="1800" width="8.42578125" style="20" customWidth="1"/>
    <col min="1801" max="2048" width="9.140625" style="20"/>
    <col min="2049" max="2049" width="1.7109375" style="20" customWidth="1"/>
    <col min="2050" max="2050" width="8.28515625" style="20" customWidth="1"/>
    <col min="2051" max="2051" width="22.5703125" style="20" customWidth="1"/>
    <col min="2052" max="2052" width="8.5703125" style="20" customWidth="1"/>
    <col min="2053" max="2053" width="11" style="20" customWidth="1"/>
    <col min="2054" max="2054" width="21" style="20" customWidth="1"/>
    <col min="2055" max="2055" width="12.85546875" style="20" customWidth="1"/>
    <col min="2056" max="2056" width="8.42578125" style="20" customWidth="1"/>
    <col min="2057" max="2304" width="9.140625" style="20"/>
    <col min="2305" max="2305" width="1.7109375" style="20" customWidth="1"/>
    <col min="2306" max="2306" width="8.28515625" style="20" customWidth="1"/>
    <col min="2307" max="2307" width="22.5703125" style="20" customWidth="1"/>
    <col min="2308" max="2308" width="8.5703125" style="20" customWidth="1"/>
    <col min="2309" max="2309" width="11" style="20" customWidth="1"/>
    <col min="2310" max="2310" width="21" style="20" customWidth="1"/>
    <col min="2311" max="2311" width="12.85546875" style="20" customWidth="1"/>
    <col min="2312" max="2312" width="8.42578125" style="20" customWidth="1"/>
    <col min="2313" max="2560" width="9.140625" style="20"/>
    <col min="2561" max="2561" width="1.7109375" style="20" customWidth="1"/>
    <col min="2562" max="2562" width="8.28515625" style="20" customWidth="1"/>
    <col min="2563" max="2563" width="22.5703125" style="20" customWidth="1"/>
    <col min="2564" max="2564" width="8.5703125" style="20" customWidth="1"/>
    <col min="2565" max="2565" width="11" style="20" customWidth="1"/>
    <col min="2566" max="2566" width="21" style="20" customWidth="1"/>
    <col min="2567" max="2567" width="12.85546875" style="20" customWidth="1"/>
    <col min="2568" max="2568" width="8.42578125" style="20" customWidth="1"/>
    <col min="2569" max="2816" width="9.140625" style="20"/>
    <col min="2817" max="2817" width="1.7109375" style="20" customWidth="1"/>
    <col min="2818" max="2818" width="8.28515625" style="20" customWidth="1"/>
    <col min="2819" max="2819" width="22.5703125" style="20" customWidth="1"/>
    <col min="2820" max="2820" width="8.5703125" style="20" customWidth="1"/>
    <col min="2821" max="2821" width="11" style="20" customWidth="1"/>
    <col min="2822" max="2822" width="21" style="20" customWidth="1"/>
    <col min="2823" max="2823" width="12.85546875" style="20" customWidth="1"/>
    <col min="2824" max="2824" width="8.42578125" style="20" customWidth="1"/>
    <col min="2825" max="3072" width="9.140625" style="20"/>
    <col min="3073" max="3073" width="1.7109375" style="20" customWidth="1"/>
    <col min="3074" max="3074" width="8.28515625" style="20" customWidth="1"/>
    <col min="3075" max="3075" width="22.5703125" style="20" customWidth="1"/>
    <col min="3076" max="3076" width="8.5703125" style="20" customWidth="1"/>
    <col min="3077" max="3077" width="11" style="20" customWidth="1"/>
    <col min="3078" max="3078" width="21" style="20" customWidth="1"/>
    <col min="3079" max="3079" width="12.85546875" style="20" customWidth="1"/>
    <col min="3080" max="3080" width="8.42578125" style="20" customWidth="1"/>
    <col min="3081" max="3328" width="9.140625" style="20"/>
    <col min="3329" max="3329" width="1.7109375" style="20" customWidth="1"/>
    <col min="3330" max="3330" width="8.28515625" style="20" customWidth="1"/>
    <col min="3331" max="3331" width="22.5703125" style="20" customWidth="1"/>
    <col min="3332" max="3332" width="8.5703125" style="20" customWidth="1"/>
    <col min="3333" max="3333" width="11" style="20" customWidth="1"/>
    <col min="3334" max="3334" width="21" style="20" customWidth="1"/>
    <col min="3335" max="3335" width="12.85546875" style="20" customWidth="1"/>
    <col min="3336" max="3336" width="8.42578125" style="20" customWidth="1"/>
    <col min="3337" max="3584" width="9.140625" style="20"/>
    <col min="3585" max="3585" width="1.7109375" style="20" customWidth="1"/>
    <col min="3586" max="3586" width="8.28515625" style="20" customWidth="1"/>
    <col min="3587" max="3587" width="22.5703125" style="20" customWidth="1"/>
    <col min="3588" max="3588" width="8.5703125" style="20" customWidth="1"/>
    <col min="3589" max="3589" width="11" style="20" customWidth="1"/>
    <col min="3590" max="3590" width="21" style="20" customWidth="1"/>
    <col min="3591" max="3591" width="12.85546875" style="20" customWidth="1"/>
    <col min="3592" max="3592" width="8.42578125" style="20" customWidth="1"/>
    <col min="3593" max="3840" width="9.140625" style="20"/>
    <col min="3841" max="3841" width="1.7109375" style="20" customWidth="1"/>
    <col min="3842" max="3842" width="8.28515625" style="20" customWidth="1"/>
    <col min="3843" max="3843" width="22.5703125" style="20" customWidth="1"/>
    <col min="3844" max="3844" width="8.5703125" style="20" customWidth="1"/>
    <col min="3845" max="3845" width="11" style="20" customWidth="1"/>
    <col min="3846" max="3846" width="21" style="20" customWidth="1"/>
    <col min="3847" max="3847" width="12.85546875" style="20" customWidth="1"/>
    <col min="3848" max="3848" width="8.42578125" style="20" customWidth="1"/>
    <col min="3849" max="4096" width="9.140625" style="20"/>
    <col min="4097" max="4097" width="1.7109375" style="20" customWidth="1"/>
    <col min="4098" max="4098" width="8.28515625" style="20" customWidth="1"/>
    <col min="4099" max="4099" width="22.5703125" style="20" customWidth="1"/>
    <col min="4100" max="4100" width="8.5703125" style="20" customWidth="1"/>
    <col min="4101" max="4101" width="11" style="20" customWidth="1"/>
    <col min="4102" max="4102" width="21" style="20" customWidth="1"/>
    <col min="4103" max="4103" width="12.85546875" style="20" customWidth="1"/>
    <col min="4104" max="4104" width="8.42578125" style="20" customWidth="1"/>
    <col min="4105" max="4352" width="9.140625" style="20"/>
    <col min="4353" max="4353" width="1.7109375" style="20" customWidth="1"/>
    <col min="4354" max="4354" width="8.28515625" style="20" customWidth="1"/>
    <col min="4355" max="4355" width="22.5703125" style="20" customWidth="1"/>
    <col min="4356" max="4356" width="8.5703125" style="20" customWidth="1"/>
    <col min="4357" max="4357" width="11" style="20" customWidth="1"/>
    <col min="4358" max="4358" width="21" style="20" customWidth="1"/>
    <col min="4359" max="4359" width="12.85546875" style="20" customWidth="1"/>
    <col min="4360" max="4360" width="8.42578125" style="20" customWidth="1"/>
    <col min="4361" max="4608" width="9.140625" style="20"/>
    <col min="4609" max="4609" width="1.7109375" style="20" customWidth="1"/>
    <col min="4610" max="4610" width="8.28515625" style="20" customWidth="1"/>
    <col min="4611" max="4611" width="22.5703125" style="20" customWidth="1"/>
    <col min="4612" max="4612" width="8.5703125" style="20" customWidth="1"/>
    <col min="4613" max="4613" width="11" style="20" customWidth="1"/>
    <col min="4614" max="4614" width="21" style="20" customWidth="1"/>
    <col min="4615" max="4615" width="12.85546875" style="20" customWidth="1"/>
    <col min="4616" max="4616" width="8.42578125" style="20" customWidth="1"/>
    <col min="4617" max="4864" width="9.140625" style="20"/>
    <col min="4865" max="4865" width="1.7109375" style="20" customWidth="1"/>
    <col min="4866" max="4866" width="8.28515625" style="20" customWidth="1"/>
    <col min="4867" max="4867" width="22.5703125" style="20" customWidth="1"/>
    <col min="4868" max="4868" width="8.5703125" style="20" customWidth="1"/>
    <col min="4869" max="4869" width="11" style="20" customWidth="1"/>
    <col min="4870" max="4870" width="21" style="20" customWidth="1"/>
    <col min="4871" max="4871" width="12.85546875" style="20" customWidth="1"/>
    <col min="4872" max="4872" width="8.42578125" style="20" customWidth="1"/>
    <col min="4873" max="5120" width="9.140625" style="20"/>
    <col min="5121" max="5121" width="1.7109375" style="20" customWidth="1"/>
    <col min="5122" max="5122" width="8.28515625" style="20" customWidth="1"/>
    <col min="5123" max="5123" width="22.5703125" style="20" customWidth="1"/>
    <col min="5124" max="5124" width="8.5703125" style="20" customWidth="1"/>
    <col min="5125" max="5125" width="11" style="20" customWidth="1"/>
    <col min="5126" max="5126" width="21" style="20" customWidth="1"/>
    <col min="5127" max="5127" width="12.85546875" style="20" customWidth="1"/>
    <col min="5128" max="5128" width="8.42578125" style="20" customWidth="1"/>
    <col min="5129" max="5376" width="9.140625" style="20"/>
    <col min="5377" max="5377" width="1.7109375" style="20" customWidth="1"/>
    <col min="5378" max="5378" width="8.28515625" style="20" customWidth="1"/>
    <col min="5379" max="5379" width="22.5703125" style="20" customWidth="1"/>
    <col min="5380" max="5380" width="8.5703125" style="20" customWidth="1"/>
    <col min="5381" max="5381" width="11" style="20" customWidth="1"/>
    <col min="5382" max="5382" width="21" style="20" customWidth="1"/>
    <col min="5383" max="5383" width="12.85546875" style="20" customWidth="1"/>
    <col min="5384" max="5384" width="8.42578125" style="20" customWidth="1"/>
    <col min="5385" max="5632" width="9.140625" style="20"/>
    <col min="5633" max="5633" width="1.7109375" style="20" customWidth="1"/>
    <col min="5634" max="5634" width="8.28515625" style="20" customWidth="1"/>
    <col min="5635" max="5635" width="22.5703125" style="20" customWidth="1"/>
    <col min="5636" max="5636" width="8.5703125" style="20" customWidth="1"/>
    <col min="5637" max="5637" width="11" style="20" customWidth="1"/>
    <col min="5638" max="5638" width="21" style="20" customWidth="1"/>
    <col min="5639" max="5639" width="12.85546875" style="20" customWidth="1"/>
    <col min="5640" max="5640" width="8.42578125" style="20" customWidth="1"/>
    <col min="5641" max="5888" width="9.140625" style="20"/>
    <col min="5889" max="5889" width="1.7109375" style="20" customWidth="1"/>
    <col min="5890" max="5890" width="8.28515625" style="20" customWidth="1"/>
    <col min="5891" max="5891" width="22.5703125" style="20" customWidth="1"/>
    <col min="5892" max="5892" width="8.5703125" style="20" customWidth="1"/>
    <col min="5893" max="5893" width="11" style="20" customWidth="1"/>
    <col min="5894" max="5894" width="21" style="20" customWidth="1"/>
    <col min="5895" max="5895" width="12.85546875" style="20" customWidth="1"/>
    <col min="5896" max="5896" width="8.42578125" style="20" customWidth="1"/>
    <col min="5897" max="6144" width="9.140625" style="20"/>
    <col min="6145" max="6145" width="1.7109375" style="20" customWidth="1"/>
    <col min="6146" max="6146" width="8.28515625" style="20" customWidth="1"/>
    <col min="6147" max="6147" width="22.5703125" style="20" customWidth="1"/>
    <col min="6148" max="6148" width="8.5703125" style="20" customWidth="1"/>
    <col min="6149" max="6149" width="11" style="20" customWidth="1"/>
    <col min="6150" max="6150" width="21" style="20" customWidth="1"/>
    <col min="6151" max="6151" width="12.85546875" style="20" customWidth="1"/>
    <col min="6152" max="6152" width="8.42578125" style="20" customWidth="1"/>
    <col min="6153" max="6400" width="9.140625" style="20"/>
    <col min="6401" max="6401" width="1.7109375" style="20" customWidth="1"/>
    <col min="6402" max="6402" width="8.28515625" style="20" customWidth="1"/>
    <col min="6403" max="6403" width="22.5703125" style="20" customWidth="1"/>
    <col min="6404" max="6404" width="8.5703125" style="20" customWidth="1"/>
    <col min="6405" max="6405" width="11" style="20" customWidth="1"/>
    <col min="6406" max="6406" width="21" style="20" customWidth="1"/>
    <col min="6407" max="6407" width="12.85546875" style="20" customWidth="1"/>
    <col min="6408" max="6408" width="8.42578125" style="20" customWidth="1"/>
    <col min="6409" max="6656" width="9.140625" style="20"/>
    <col min="6657" max="6657" width="1.7109375" style="20" customWidth="1"/>
    <col min="6658" max="6658" width="8.28515625" style="20" customWidth="1"/>
    <col min="6659" max="6659" width="22.5703125" style="20" customWidth="1"/>
    <col min="6660" max="6660" width="8.5703125" style="20" customWidth="1"/>
    <col min="6661" max="6661" width="11" style="20" customWidth="1"/>
    <col min="6662" max="6662" width="21" style="20" customWidth="1"/>
    <col min="6663" max="6663" width="12.85546875" style="20" customWidth="1"/>
    <col min="6664" max="6664" width="8.42578125" style="20" customWidth="1"/>
    <col min="6665" max="6912" width="9.140625" style="20"/>
    <col min="6913" max="6913" width="1.7109375" style="20" customWidth="1"/>
    <col min="6914" max="6914" width="8.28515625" style="20" customWidth="1"/>
    <col min="6915" max="6915" width="22.5703125" style="20" customWidth="1"/>
    <col min="6916" max="6916" width="8.5703125" style="20" customWidth="1"/>
    <col min="6917" max="6917" width="11" style="20" customWidth="1"/>
    <col min="6918" max="6918" width="21" style="20" customWidth="1"/>
    <col min="6919" max="6919" width="12.85546875" style="20" customWidth="1"/>
    <col min="6920" max="6920" width="8.42578125" style="20" customWidth="1"/>
    <col min="6921" max="7168" width="9.140625" style="20"/>
    <col min="7169" max="7169" width="1.7109375" style="20" customWidth="1"/>
    <col min="7170" max="7170" width="8.28515625" style="20" customWidth="1"/>
    <col min="7171" max="7171" width="22.5703125" style="20" customWidth="1"/>
    <col min="7172" max="7172" width="8.5703125" style="20" customWidth="1"/>
    <col min="7173" max="7173" width="11" style="20" customWidth="1"/>
    <col min="7174" max="7174" width="21" style="20" customWidth="1"/>
    <col min="7175" max="7175" width="12.85546875" style="20" customWidth="1"/>
    <col min="7176" max="7176" width="8.42578125" style="20" customWidth="1"/>
    <col min="7177" max="7424" width="9.140625" style="20"/>
    <col min="7425" max="7425" width="1.7109375" style="20" customWidth="1"/>
    <col min="7426" max="7426" width="8.28515625" style="20" customWidth="1"/>
    <col min="7427" max="7427" width="22.5703125" style="20" customWidth="1"/>
    <col min="7428" max="7428" width="8.5703125" style="20" customWidth="1"/>
    <col min="7429" max="7429" width="11" style="20" customWidth="1"/>
    <col min="7430" max="7430" width="21" style="20" customWidth="1"/>
    <col min="7431" max="7431" width="12.85546875" style="20" customWidth="1"/>
    <col min="7432" max="7432" width="8.42578125" style="20" customWidth="1"/>
    <col min="7433" max="7680" width="9.140625" style="20"/>
    <col min="7681" max="7681" width="1.7109375" style="20" customWidth="1"/>
    <col min="7682" max="7682" width="8.28515625" style="20" customWidth="1"/>
    <col min="7683" max="7683" width="22.5703125" style="20" customWidth="1"/>
    <col min="7684" max="7684" width="8.5703125" style="20" customWidth="1"/>
    <col min="7685" max="7685" width="11" style="20" customWidth="1"/>
    <col min="7686" max="7686" width="21" style="20" customWidth="1"/>
    <col min="7687" max="7687" width="12.85546875" style="20" customWidth="1"/>
    <col min="7688" max="7688" width="8.42578125" style="20" customWidth="1"/>
    <col min="7689" max="7936" width="9.140625" style="20"/>
    <col min="7937" max="7937" width="1.7109375" style="20" customWidth="1"/>
    <col min="7938" max="7938" width="8.28515625" style="20" customWidth="1"/>
    <col min="7939" max="7939" width="22.5703125" style="20" customWidth="1"/>
    <col min="7940" max="7940" width="8.5703125" style="20" customWidth="1"/>
    <col min="7941" max="7941" width="11" style="20" customWidth="1"/>
    <col min="7942" max="7942" width="21" style="20" customWidth="1"/>
    <col min="7943" max="7943" width="12.85546875" style="20" customWidth="1"/>
    <col min="7944" max="7944" width="8.42578125" style="20" customWidth="1"/>
    <col min="7945" max="8192" width="9.140625" style="20"/>
    <col min="8193" max="8193" width="1.7109375" style="20" customWidth="1"/>
    <col min="8194" max="8194" width="8.28515625" style="20" customWidth="1"/>
    <col min="8195" max="8195" width="22.5703125" style="20" customWidth="1"/>
    <col min="8196" max="8196" width="8.5703125" style="20" customWidth="1"/>
    <col min="8197" max="8197" width="11" style="20" customWidth="1"/>
    <col min="8198" max="8198" width="21" style="20" customWidth="1"/>
    <col min="8199" max="8199" width="12.85546875" style="20" customWidth="1"/>
    <col min="8200" max="8200" width="8.42578125" style="20" customWidth="1"/>
    <col min="8201" max="8448" width="9.140625" style="20"/>
    <col min="8449" max="8449" width="1.7109375" style="20" customWidth="1"/>
    <col min="8450" max="8450" width="8.28515625" style="20" customWidth="1"/>
    <col min="8451" max="8451" width="22.5703125" style="20" customWidth="1"/>
    <col min="8452" max="8452" width="8.5703125" style="20" customWidth="1"/>
    <col min="8453" max="8453" width="11" style="20" customWidth="1"/>
    <col min="8454" max="8454" width="21" style="20" customWidth="1"/>
    <col min="8455" max="8455" width="12.85546875" style="20" customWidth="1"/>
    <col min="8456" max="8456" width="8.42578125" style="20" customWidth="1"/>
    <col min="8457" max="8704" width="9.140625" style="20"/>
    <col min="8705" max="8705" width="1.7109375" style="20" customWidth="1"/>
    <col min="8706" max="8706" width="8.28515625" style="20" customWidth="1"/>
    <col min="8707" max="8707" width="22.5703125" style="20" customWidth="1"/>
    <col min="8708" max="8708" width="8.5703125" style="20" customWidth="1"/>
    <col min="8709" max="8709" width="11" style="20" customWidth="1"/>
    <col min="8710" max="8710" width="21" style="20" customWidth="1"/>
    <col min="8711" max="8711" width="12.85546875" style="20" customWidth="1"/>
    <col min="8712" max="8712" width="8.42578125" style="20" customWidth="1"/>
    <col min="8713" max="8960" width="9.140625" style="20"/>
    <col min="8961" max="8961" width="1.7109375" style="20" customWidth="1"/>
    <col min="8962" max="8962" width="8.28515625" style="20" customWidth="1"/>
    <col min="8963" max="8963" width="22.5703125" style="20" customWidth="1"/>
    <col min="8964" max="8964" width="8.5703125" style="20" customWidth="1"/>
    <col min="8965" max="8965" width="11" style="20" customWidth="1"/>
    <col min="8966" max="8966" width="21" style="20" customWidth="1"/>
    <col min="8967" max="8967" width="12.85546875" style="20" customWidth="1"/>
    <col min="8968" max="8968" width="8.42578125" style="20" customWidth="1"/>
    <col min="8969" max="9216" width="9.140625" style="20"/>
    <col min="9217" max="9217" width="1.7109375" style="20" customWidth="1"/>
    <col min="9218" max="9218" width="8.28515625" style="20" customWidth="1"/>
    <col min="9219" max="9219" width="22.5703125" style="20" customWidth="1"/>
    <col min="9220" max="9220" width="8.5703125" style="20" customWidth="1"/>
    <col min="9221" max="9221" width="11" style="20" customWidth="1"/>
    <col min="9222" max="9222" width="21" style="20" customWidth="1"/>
    <col min="9223" max="9223" width="12.85546875" style="20" customWidth="1"/>
    <col min="9224" max="9224" width="8.42578125" style="20" customWidth="1"/>
    <col min="9225" max="9472" width="9.140625" style="20"/>
    <col min="9473" max="9473" width="1.7109375" style="20" customWidth="1"/>
    <col min="9474" max="9474" width="8.28515625" style="20" customWidth="1"/>
    <col min="9475" max="9475" width="22.5703125" style="20" customWidth="1"/>
    <col min="9476" max="9476" width="8.5703125" style="20" customWidth="1"/>
    <col min="9477" max="9477" width="11" style="20" customWidth="1"/>
    <col min="9478" max="9478" width="21" style="20" customWidth="1"/>
    <col min="9479" max="9479" width="12.85546875" style="20" customWidth="1"/>
    <col min="9480" max="9480" width="8.42578125" style="20" customWidth="1"/>
    <col min="9481" max="9728" width="9.140625" style="20"/>
    <col min="9729" max="9729" width="1.7109375" style="20" customWidth="1"/>
    <col min="9730" max="9730" width="8.28515625" style="20" customWidth="1"/>
    <col min="9731" max="9731" width="22.5703125" style="20" customWidth="1"/>
    <col min="9732" max="9732" width="8.5703125" style="20" customWidth="1"/>
    <col min="9733" max="9733" width="11" style="20" customWidth="1"/>
    <col min="9734" max="9734" width="21" style="20" customWidth="1"/>
    <col min="9735" max="9735" width="12.85546875" style="20" customWidth="1"/>
    <col min="9736" max="9736" width="8.42578125" style="20" customWidth="1"/>
    <col min="9737" max="9984" width="9.140625" style="20"/>
    <col min="9985" max="9985" width="1.7109375" style="20" customWidth="1"/>
    <col min="9986" max="9986" width="8.28515625" style="20" customWidth="1"/>
    <col min="9987" max="9987" width="22.5703125" style="20" customWidth="1"/>
    <col min="9988" max="9988" width="8.5703125" style="20" customWidth="1"/>
    <col min="9989" max="9989" width="11" style="20" customWidth="1"/>
    <col min="9990" max="9990" width="21" style="20" customWidth="1"/>
    <col min="9991" max="9991" width="12.85546875" style="20" customWidth="1"/>
    <col min="9992" max="9992" width="8.42578125" style="20" customWidth="1"/>
    <col min="9993" max="10240" width="9.140625" style="20"/>
    <col min="10241" max="10241" width="1.7109375" style="20" customWidth="1"/>
    <col min="10242" max="10242" width="8.28515625" style="20" customWidth="1"/>
    <col min="10243" max="10243" width="22.5703125" style="20" customWidth="1"/>
    <col min="10244" max="10244" width="8.5703125" style="20" customWidth="1"/>
    <col min="10245" max="10245" width="11" style="20" customWidth="1"/>
    <col min="10246" max="10246" width="21" style="20" customWidth="1"/>
    <col min="10247" max="10247" width="12.85546875" style="20" customWidth="1"/>
    <col min="10248" max="10248" width="8.42578125" style="20" customWidth="1"/>
    <col min="10249" max="10496" width="9.140625" style="20"/>
    <col min="10497" max="10497" width="1.7109375" style="20" customWidth="1"/>
    <col min="10498" max="10498" width="8.28515625" style="20" customWidth="1"/>
    <col min="10499" max="10499" width="22.5703125" style="20" customWidth="1"/>
    <col min="10500" max="10500" width="8.5703125" style="20" customWidth="1"/>
    <col min="10501" max="10501" width="11" style="20" customWidth="1"/>
    <col min="10502" max="10502" width="21" style="20" customWidth="1"/>
    <col min="10503" max="10503" width="12.85546875" style="20" customWidth="1"/>
    <col min="10504" max="10504" width="8.42578125" style="20" customWidth="1"/>
    <col min="10505" max="10752" width="9.140625" style="20"/>
    <col min="10753" max="10753" width="1.7109375" style="20" customWidth="1"/>
    <col min="10754" max="10754" width="8.28515625" style="20" customWidth="1"/>
    <col min="10755" max="10755" width="22.5703125" style="20" customWidth="1"/>
    <col min="10756" max="10756" width="8.5703125" style="20" customWidth="1"/>
    <col min="10757" max="10757" width="11" style="20" customWidth="1"/>
    <col min="10758" max="10758" width="21" style="20" customWidth="1"/>
    <col min="10759" max="10759" width="12.85546875" style="20" customWidth="1"/>
    <col min="10760" max="10760" width="8.42578125" style="20" customWidth="1"/>
    <col min="10761" max="11008" width="9.140625" style="20"/>
    <col min="11009" max="11009" width="1.7109375" style="20" customWidth="1"/>
    <col min="11010" max="11010" width="8.28515625" style="20" customWidth="1"/>
    <col min="11011" max="11011" width="22.5703125" style="20" customWidth="1"/>
    <col min="11012" max="11012" width="8.5703125" style="20" customWidth="1"/>
    <col min="11013" max="11013" width="11" style="20" customWidth="1"/>
    <col min="11014" max="11014" width="21" style="20" customWidth="1"/>
    <col min="11015" max="11015" width="12.85546875" style="20" customWidth="1"/>
    <col min="11016" max="11016" width="8.42578125" style="20" customWidth="1"/>
    <col min="11017" max="11264" width="9.140625" style="20"/>
    <col min="11265" max="11265" width="1.7109375" style="20" customWidth="1"/>
    <col min="11266" max="11266" width="8.28515625" style="20" customWidth="1"/>
    <col min="11267" max="11267" width="22.5703125" style="20" customWidth="1"/>
    <col min="11268" max="11268" width="8.5703125" style="20" customWidth="1"/>
    <col min="11269" max="11269" width="11" style="20" customWidth="1"/>
    <col min="11270" max="11270" width="21" style="20" customWidth="1"/>
    <col min="11271" max="11271" width="12.85546875" style="20" customWidth="1"/>
    <col min="11272" max="11272" width="8.42578125" style="20" customWidth="1"/>
    <col min="11273" max="11520" width="9.140625" style="20"/>
    <col min="11521" max="11521" width="1.7109375" style="20" customWidth="1"/>
    <col min="11522" max="11522" width="8.28515625" style="20" customWidth="1"/>
    <col min="11523" max="11523" width="22.5703125" style="20" customWidth="1"/>
    <col min="11524" max="11524" width="8.5703125" style="20" customWidth="1"/>
    <col min="11525" max="11525" width="11" style="20" customWidth="1"/>
    <col min="11526" max="11526" width="21" style="20" customWidth="1"/>
    <col min="11527" max="11527" width="12.85546875" style="20" customWidth="1"/>
    <col min="11528" max="11528" width="8.42578125" style="20" customWidth="1"/>
    <col min="11529" max="11776" width="9.140625" style="20"/>
    <col min="11777" max="11777" width="1.7109375" style="20" customWidth="1"/>
    <col min="11778" max="11778" width="8.28515625" style="20" customWidth="1"/>
    <col min="11779" max="11779" width="22.5703125" style="20" customWidth="1"/>
    <col min="11780" max="11780" width="8.5703125" style="20" customWidth="1"/>
    <col min="11781" max="11781" width="11" style="20" customWidth="1"/>
    <col min="11782" max="11782" width="21" style="20" customWidth="1"/>
    <col min="11783" max="11783" width="12.85546875" style="20" customWidth="1"/>
    <col min="11784" max="11784" width="8.42578125" style="20" customWidth="1"/>
    <col min="11785" max="12032" width="9.140625" style="20"/>
    <col min="12033" max="12033" width="1.7109375" style="20" customWidth="1"/>
    <col min="12034" max="12034" width="8.28515625" style="20" customWidth="1"/>
    <col min="12035" max="12035" width="22.5703125" style="20" customWidth="1"/>
    <col min="12036" max="12036" width="8.5703125" style="20" customWidth="1"/>
    <col min="12037" max="12037" width="11" style="20" customWidth="1"/>
    <col min="12038" max="12038" width="21" style="20" customWidth="1"/>
    <col min="12039" max="12039" width="12.85546875" style="20" customWidth="1"/>
    <col min="12040" max="12040" width="8.42578125" style="20" customWidth="1"/>
    <col min="12041" max="12288" width="9.140625" style="20"/>
    <col min="12289" max="12289" width="1.7109375" style="20" customWidth="1"/>
    <col min="12290" max="12290" width="8.28515625" style="20" customWidth="1"/>
    <col min="12291" max="12291" width="22.5703125" style="20" customWidth="1"/>
    <col min="12292" max="12292" width="8.5703125" style="20" customWidth="1"/>
    <col min="12293" max="12293" width="11" style="20" customWidth="1"/>
    <col min="12294" max="12294" width="21" style="20" customWidth="1"/>
    <col min="12295" max="12295" width="12.85546875" style="20" customWidth="1"/>
    <col min="12296" max="12296" width="8.42578125" style="20" customWidth="1"/>
    <col min="12297" max="12544" width="9.140625" style="20"/>
    <col min="12545" max="12545" width="1.7109375" style="20" customWidth="1"/>
    <col min="12546" max="12546" width="8.28515625" style="20" customWidth="1"/>
    <col min="12547" max="12547" width="22.5703125" style="20" customWidth="1"/>
    <col min="12548" max="12548" width="8.5703125" style="20" customWidth="1"/>
    <col min="12549" max="12549" width="11" style="20" customWidth="1"/>
    <col min="12550" max="12550" width="21" style="20" customWidth="1"/>
    <col min="12551" max="12551" width="12.85546875" style="20" customWidth="1"/>
    <col min="12552" max="12552" width="8.42578125" style="20" customWidth="1"/>
    <col min="12553" max="12800" width="9.140625" style="20"/>
    <col min="12801" max="12801" width="1.7109375" style="20" customWidth="1"/>
    <col min="12802" max="12802" width="8.28515625" style="20" customWidth="1"/>
    <col min="12803" max="12803" width="22.5703125" style="20" customWidth="1"/>
    <col min="12804" max="12804" width="8.5703125" style="20" customWidth="1"/>
    <col min="12805" max="12805" width="11" style="20" customWidth="1"/>
    <col min="12806" max="12806" width="21" style="20" customWidth="1"/>
    <col min="12807" max="12807" width="12.85546875" style="20" customWidth="1"/>
    <col min="12808" max="12808" width="8.42578125" style="20" customWidth="1"/>
    <col min="12809" max="13056" width="9.140625" style="20"/>
    <col min="13057" max="13057" width="1.7109375" style="20" customWidth="1"/>
    <col min="13058" max="13058" width="8.28515625" style="20" customWidth="1"/>
    <col min="13059" max="13059" width="22.5703125" style="20" customWidth="1"/>
    <col min="13060" max="13060" width="8.5703125" style="20" customWidth="1"/>
    <col min="13061" max="13061" width="11" style="20" customWidth="1"/>
    <col min="13062" max="13062" width="21" style="20" customWidth="1"/>
    <col min="13063" max="13063" width="12.85546875" style="20" customWidth="1"/>
    <col min="13064" max="13064" width="8.42578125" style="20" customWidth="1"/>
    <col min="13065" max="13312" width="9.140625" style="20"/>
    <col min="13313" max="13313" width="1.7109375" style="20" customWidth="1"/>
    <col min="13314" max="13314" width="8.28515625" style="20" customWidth="1"/>
    <col min="13315" max="13315" width="22.5703125" style="20" customWidth="1"/>
    <col min="13316" max="13316" width="8.5703125" style="20" customWidth="1"/>
    <col min="13317" max="13317" width="11" style="20" customWidth="1"/>
    <col min="13318" max="13318" width="21" style="20" customWidth="1"/>
    <col min="13319" max="13319" width="12.85546875" style="20" customWidth="1"/>
    <col min="13320" max="13320" width="8.42578125" style="20" customWidth="1"/>
    <col min="13321" max="13568" width="9.140625" style="20"/>
    <col min="13569" max="13569" width="1.7109375" style="20" customWidth="1"/>
    <col min="13570" max="13570" width="8.28515625" style="20" customWidth="1"/>
    <col min="13571" max="13571" width="22.5703125" style="20" customWidth="1"/>
    <col min="13572" max="13572" width="8.5703125" style="20" customWidth="1"/>
    <col min="13573" max="13573" width="11" style="20" customWidth="1"/>
    <col min="13574" max="13574" width="21" style="20" customWidth="1"/>
    <col min="13575" max="13575" width="12.85546875" style="20" customWidth="1"/>
    <col min="13576" max="13576" width="8.42578125" style="20" customWidth="1"/>
    <col min="13577" max="13824" width="9.140625" style="20"/>
    <col min="13825" max="13825" width="1.7109375" style="20" customWidth="1"/>
    <col min="13826" max="13826" width="8.28515625" style="20" customWidth="1"/>
    <col min="13827" max="13827" width="22.5703125" style="20" customWidth="1"/>
    <col min="13828" max="13828" width="8.5703125" style="20" customWidth="1"/>
    <col min="13829" max="13829" width="11" style="20" customWidth="1"/>
    <col min="13830" max="13830" width="21" style="20" customWidth="1"/>
    <col min="13831" max="13831" width="12.85546875" style="20" customWidth="1"/>
    <col min="13832" max="13832" width="8.42578125" style="20" customWidth="1"/>
    <col min="13833" max="14080" width="9.140625" style="20"/>
    <col min="14081" max="14081" width="1.7109375" style="20" customWidth="1"/>
    <col min="14082" max="14082" width="8.28515625" style="20" customWidth="1"/>
    <col min="14083" max="14083" width="22.5703125" style="20" customWidth="1"/>
    <col min="14084" max="14084" width="8.5703125" style="20" customWidth="1"/>
    <col min="14085" max="14085" width="11" style="20" customWidth="1"/>
    <col min="14086" max="14086" width="21" style="20" customWidth="1"/>
    <col min="14087" max="14087" width="12.85546875" style="20" customWidth="1"/>
    <col min="14088" max="14088" width="8.42578125" style="20" customWidth="1"/>
    <col min="14089" max="14336" width="9.140625" style="20"/>
    <col min="14337" max="14337" width="1.7109375" style="20" customWidth="1"/>
    <col min="14338" max="14338" width="8.28515625" style="20" customWidth="1"/>
    <col min="14339" max="14339" width="22.5703125" style="20" customWidth="1"/>
    <col min="14340" max="14340" width="8.5703125" style="20" customWidth="1"/>
    <col min="14341" max="14341" width="11" style="20" customWidth="1"/>
    <col min="14342" max="14342" width="21" style="20" customWidth="1"/>
    <col min="14343" max="14343" width="12.85546875" style="20" customWidth="1"/>
    <col min="14344" max="14344" width="8.42578125" style="20" customWidth="1"/>
    <col min="14345" max="14592" width="9.140625" style="20"/>
    <col min="14593" max="14593" width="1.7109375" style="20" customWidth="1"/>
    <col min="14594" max="14594" width="8.28515625" style="20" customWidth="1"/>
    <col min="14595" max="14595" width="22.5703125" style="20" customWidth="1"/>
    <col min="14596" max="14596" width="8.5703125" style="20" customWidth="1"/>
    <col min="14597" max="14597" width="11" style="20" customWidth="1"/>
    <col min="14598" max="14598" width="21" style="20" customWidth="1"/>
    <col min="14599" max="14599" width="12.85546875" style="20" customWidth="1"/>
    <col min="14600" max="14600" width="8.42578125" style="20" customWidth="1"/>
    <col min="14601" max="14848" width="9.140625" style="20"/>
    <col min="14849" max="14849" width="1.7109375" style="20" customWidth="1"/>
    <col min="14850" max="14850" width="8.28515625" style="20" customWidth="1"/>
    <col min="14851" max="14851" width="22.5703125" style="20" customWidth="1"/>
    <col min="14852" max="14852" width="8.5703125" style="20" customWidth="1"/>
    <col min="14853" max="14853" width="11" style="20" customWidth="1"/>
    <col min="14854" max="14854" width="21" style="20" customWidth="1"/>
    <col min="14855" max="14855" width="12.85546875" style="20" customWidth="1"/>
    <col min="14856" max="14856" width="8.42578125" style="20" customWidth="1"/>
    <col min="14857" max="15104" width="9.140625" style="20"/>
    <col min="15105" max="15105" width="1.7109375" style="20" customWidth="1"/>
    <col min="15106" max="15106" width="8.28515625" style="20" customWidth="1"/>
    <col min="15107" max="15107" width="22.5703125" style="20" customWidth="1"/>
    <col min="15108" max="15108" width="8.5703125" style="20" customWidth="1"/>
    <col min="15109" max="15109" width="11" style="20" customWidth="1"/>
    <col min="15110" max="15110" width="21" style="20" customWidth="1"/>
    <col min="15111" max="15111" width="12.85546875" style="20" customWidth="1"/>
    <col min="15112" max="15112" width="8.42578125" style="20" customWidth="1"/>
    <col min="15113" max="15360" width="9.140625" style="20"/>
    <col min="15361" max="15361" width="1.7109375" style="20" customWidth="1"/>
    <col min="15362" max="15362" width="8.28515625" style="20" customWidth="1"/>
    <col min="15363" max="15363" width="22.5703125" style="20" customWidth="1"/>
    <col min="15364" max="15364" width="8.5703125" style="20" customWidth="1"/>
    <col min="15365" max="15365" width="11" style="20" customWidth="1"/>
    <col min="15366" max="15366" width="21" style="20" customWidth="1"/>
    <col min="15367" max="15367" width="12.85546875" style="20" customWidth="1"/>
    <col min="15368" max="15368" width="8.42578125" style="20" customWidth="1"/>
    <col min="15369" max="15616" width="9.140625" style="20"/>
    <col min="15617" max="15617" width="1.7109375" style="20" customWidth="1"/>
    <col min="15618" max="15618" width="8.28515625" style="20" customWidth="1"/>
    <col min="15619" max="15619" width="22.5703125" style="20" customWidth="1"/>
    <col min="15620" max="15620" width="8.5703125" style="20" customWidth="1"/>
    <col min="15621" max="15621" width="11" style="20" customWidth="1"/>
    <col min="15622" max="15622" width="21" style="20" customWidth="1"/>
    <col min="15623" max="15623" width="12.85546875" style="20" customWidth="1"/>
    <col min="15624" max="15624" width="8.42578125" style="20" customWidth="1"/>
    <col min="15625" max="15872" width="9.140625" style="20"/>
    <col min="15873" max="15873" width="1.7109375" style="20" customWidth="1"/>
    <col min="15874" max="15874" width="8.28515625" style="20" customWidth="1"/>
    <col min="15875" max="15875" width="22.5703125" style="20" customWidth="1"/>
    <col min="15876" max="15876" width="8.5703125" style="20" customWidth="1"/>
    <col min="15877" max="15877" width="11" style="20" customWidth="1"/>
    <col min="15878" max="15878" width="21" style="20" customWidth="1"/>
    <col min="15879" max="15879" width="12.85546875" style="20" customWidth="1"/>
    <col min="15880" max="15880" width="8.42578125" style="20" customWidth="1"/>
    <col min="15881" max="16128" width="9.140625" style="20"/>
    <col min="16129" max="16129" width="1.7109375" style="20" customWidth="1"/>
    <col min="16130" max="16130" width="8.28515625" style="20" customWidth="1"/>
    <col min="16131" max="16131" width="22.5703125" style="20" customWidth="1"/>
    <col min="16132" max="16132" width="8.5703125" style="20" customWidth="1"/>
    <col min="16133" max="16133" width="11" style="20" customWidth="1"/>
    <col min="16134" max="16134" width="21" style="20" customWidth="1"/>
    <col min="16135" max="16135" width="12.85546875" style="20" customWidth="1"/>
    <col min="16136" max="16136" width="8.42578125" style="20" customWidth="1"/>
    <col min="16137" max="16384" width="9.140625" style="20"/>
  </cols>
  <sheetData>
    <row r="1" spans="1:8" ht="18">
      <c r="A1" s="22"/>
      <c r="B1" s="22" t="s">
        <v>336</v>
      </c>
    </row>
    <row r="2" spans="1:8" ht="18">
      <c r="A2" s="22"/>
      <c r="B2" s="22" t="s">
        <v>337</v>
      </c>
    </row>
    <row r="3" spans="1:8" ht="10.5" customHeight="1">
      <c r="A3" s="22"/>
    </row>
    <row r="4" spans="1:8">
      <c r="B4" s="23"/>
      <c r="C4" s="23"/>
      <c r="D4" s="23"/>
      <c r="E4" s="23"/>
      <c r="F4" s="91" t="s">
        <v>338</v>
      </c>
      <c r="G4" s="91"/>
      <c r="H4" s="91"/>
    </row>
    <row r="5" spans="1:8" ht="18.75" customHeight="1">
      <c r="B5" s="24" t="s">
        <v>6</v>
      </c>
      <c r="C5" s="24" t="s">
        <v>7</v>
      </c>
      <c r="D5" s="24" t="s">
        <v>8</v>
      </c>
      <c r="E5" s="24" t="s">
        <v>339</v>
      </c>
      <c r="F5" s="24" t="s">
        <v>7</v>
      </c>
      <c r="G5" s="25" t="s">
        <v>8</v>
      </c>
      <c r="H5" s="24" t="s">
        <v>340</v>
      </c>
    </row>
    <row r="6" spans="1:8" ht="8.25" customHeight="1"/>
    <row r="7" spans="1:8" ht="18" customHeight="1">
      <c r="B7" s="24">
        <v>751</v>
      </c>
      <c r="C7" s="26" t="str">
        <f>VLOOKUP($B7,SHU!$B6:C292,2,0)</f>
        <v>YUDI YUNIARTO</v>
      </c>
      <c r="D7" s="26">
        <f>VLOOKUP($B7,SHU!$B6:D292,3,0)</f>
        <v>631227</v>
      </c>
      <c r="E7" s="27">
        <f>VLOOKUP($B7,SHU!$B6:N292,13,0)</f>
        <v>966000</v>
      </c>
      <c r="F7" s="26" t="str">
        <f>VLOOKUP($B7,SHU!$B6:O292,14,0)</f>
        <v>YUDI YUNIARTO</v>
      </c>
      <c r="G7" s="26">
        <f>VLOOKUP($B7,SHU!$B6:P292,15,0)</f>
        <v>631227</v>
      </c>
      <c r="H7" s="26">
        <f>VLOOKUP($B7,SHU!$B6:Q292,16,0)</f>
        <v>0</v>
      </c>
    </row>
    <row r="9" spans="1:8">
      <c r="F9" s="20" t="s">
        <v>341</v>
      </c>
      <c r="G9" s="28">
        <v>43536</v>
      </c>
    </row>
    <row r="10" spans="1:8">
      <c r="B10" s="20" t="s">
        <v>328</v>
      </c>
      <c r="D10" s="29" t="s">
        <v>342</v>
      </c>
      <c r="F10" s="20" t="s">
        <v>330</v>
      </c>
      <c r="G10" s="20"/>
    </row>
    <row r="11" spans="1:8">
      <c r="G11" s="20"/>
    </row>
    <row r="12" spans="1:8">
      <c r="G12" s="20"/>
    </row>
    <row r="13" spans="1:8">
      <c r="G13" s="20"/>
    </row>
    <row r="14" spans="1:8">
      <c r="G14" s="20"/>
    </row>
    <row r="15" spans="1:8">
      <c r="G15" s="20"/>
    </row>
    <row r="16" spans="1:8">
      <c r="B16" s="30" t="s">
        <v>331</v>
      </c>
      <c r="D16" s="31" t="s">
        <v>332</v>
      </c>
      <c r="F16" s="30" t="str">
        <f>F7</f>
        <v>YUDI YUNIARTO</v>
      </c>
      <c r="G16" s="20"/>
    </row>
    <row r="17" spans="2:9">
      <c r="B17" s="32" t="s">
        <v>343</v>
      </c>
      <c r="D17" s="33" t="s">
        <v>334</v>
      </c>
      <c r="E17" s="34"/>
      <c r="F17" s="20" t="str">
        <f>CONCATENATE("NIK : ",G7)</f>
        <v>NIK : 631227</v>
      </c>
      <c r="G17" s="35"/>
    </row>
    <row r="24" spans="2:9">
      <c r="I24" s="36"/>
    </row>
    <row r="25" spans="2:9">
      <c r="I25" s="36"/>
    </row>
    <row r="26" spans="2:9">
      <c r="I26" s="36"/>
    </row>
    <row r="27" spans="2:9">
      <c r="I27" s="36"/>
    </row>
  </sheetData>
  <mergeCells count="1">
    <mergeCell ref="F4:H4"/>
  </mergeCells>
  <printOptions horizontalCentered="1"/>
  <pageMargins left="0.27986111111111101" right="0.23958333333333301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F24" sqref="F24"/>
    </sheetView>
  </sheetViews>
  <sheetFormatPr defaultColWidth="20" defaultRowHeight="12.75"/>
  <cols>
    <col min="1" max="1" width="5.42578125" customWidth="1"/>
    <col min="2" max="2" width="5" customWidth="1"/>
    <col min="3" max="3" width="26.42578125" customWidth="1"/>
    <col min="4" max="4" width="7" customWidth="1"/>
    <col min="5" max="5" width="11.28515625" customWidth="1"/>
    <col min="6" max="6" width="13.28515625" customWidth="1"/>
    <col min="7" max="7" width="10.85546875" customWidth="1"/>
    <col min="8" max="8" width="18.28515625" customWidth="1"/>
    <col min="9" max="9" width="8.7109375" customWidth="1"/>
  </cols>
  <sheetData>
    <row r="1" spans="1:10">
      <c r="A1" s="1" t="s">
        <v>0</v>
      </c>
      <c r="B1" s="2"/>
      <c r="C1" s="2"/>
    </row>
    <row r="2" spans="1:10">
      <c r="A2" s="1" t="s">
        <v>1</v>
      </c>
      <c r="B2" s="2"/>
      <c r="C2" s="2"/>
    </row>
    <row r="3" spans="1:10">
      <c r="A3" s="3" t="s">
        <v>2</v>
      </c>
      <c r="B3" s="2"/>
      <c r="C3" s="4">
        <v>510034653.90858501</v>
      </c>
    </row>
    <row r="4" spans="1:10">
      <c r="A4" s="3" t="s">
        <v>3</v>
      </c>
      <c r="B4" s="2"/>
      <c r="C4" s="5">
        <v>306020792.34515101</v>
      </c>
      <c r="F4" s="89" t="s">
        <v>4</v>
      </c>
      <c r="G4" s="89"/>
      <c r="H4" s="89"/>
    </row>
    <row r="5" spans="1:10" ht="15">
      <c r="A5" s="6" t="s">
        <v>5</v>
      </c>
      <c r="B5" s="6" t="s">
        <v>6</v>
      </c>
      <c r="C5" s="6" t="s">
        <v>7</v>
      </c>
      <c r="D5" s="6" t="s">
        <v>8</v>
      </c>
      <c r="E5" s="6" t="s">
        <v>18</v>
      </c>
      <c r="F5" s="7" t="s">
        <v>7</v>
      </c>
      <c r="G5" s="7" t="s">
        <v>344</v>
      </c>
      <c r="H5" s="7" t="s">
        <v>345</v>
      </c>
      <c r="I5" s="18"/>
    </row>
    <row r="6" spans="1:10" ht="15">
      <c r="A6" s="8">
        <v>1</v>
      </c>
      <c r="B6" s="8">
        <v>479</v>
      </c>
      <c r="C6" s="9" t="s">
        <v>80</v>
      </c>
      <c r="D6" s="10">
        <v>620083</v>
      </c>
      <c r="E6" s="11">
        <v>830000</v>
      </c>
      <c r="F6" t="s">
        <v>69</v>
      </c>
      <c r="G6" s="86" t="s">
        <v>352</v>
      </c>
      <c r="H6" s="87" t="s">
        <v>353</v>
      </c>
      <c r="I6" s="19"/>
    </row>
    <row r="7" spans="1:10" ht="15">
      <c r="A7" s="8">
        <v>2</v>
      </c>
      <c r="B7" s="8">
        <v>507</v>
      </c>
      <c r="C7" s="9" t="s">
        <v>82</v>
      </c>
      <c r="D7" s="10">
        <v>620096</v>
      </c>
      <c r="E7" s="11">
        <v>580000</v>
      </c>
      <c r="F7" t="s">
        <v>69</v>
      </c>
      <c r="G7" s="86" t="s">
        <v>352</v>
      </c>
      <c r="H7" s="87" t="s">
        <v>354</v>
      </c>
      <c r="I7" s="19"/>
    </row>
    <row r="8" spans="1:10" ht="15">
      <c r="A8" s="8">
        <v>3</v>
      </c>
      <c r="B8" s="8">
        <v>771</v>
      </c>
      <c r="C8" s="9" t="s">
        <v>134</v>
      </c>
      <c r="D8" s="10">
        <v>631251</v>
      </c>
      <c r="E8" s="11">
        <v>1697000</v>
      </c>
      <c r="F8" t="s">
        <v>69</v>
      </c>
      <c r="G8" s="86" t="s">
        <v>352</v>
      </c>
      <c r="H8" s="87" t="s">
        <v>355</v>
      </c>
      <c r="I8" s="19"/>
      <c r="J8" s="85"/>
    </row>
    <row r="9" spans="1:10" ht="15">
      <c r="A9" s="8">
        <v>4</v>
      </c>
      <c r="B9" s="8">
        <v>990</v>
      </c>
      <c r="C9" s="9" t="s">
        <v>110</v>
      </c>
      <c r="D9" s="10">
        <v>622751</v>
      </c>
      <c r="E9" s="11">
        <v>1088000</v>
      </c>
      <c r="F9" t="s">
        <v>69</v>
      </c>
      <c r="G9" s="86" t="s">
        <v>352</v>
      </c>
      <c r="H9" s="87" t="s">
        <v>356</v>
      </c>
      <c r="I9" s="19"/>
    </row>
    <row r="10" spans="1:10" ht="15">
      <c r="A10" s="8">
        <v>5</v>
      </c>
      <c r="B10" s="8">
        <v>1151</v>
      </c>
      <c r="C10" s="9" t="s">
        <v>114</v>
      </c>
      <c r="D10" s="10">
        <v>623324</v>
      </c>
      <c r="E10" s="11">
        <v>565000</v>
      </c>
      <c r="F10" t="s">
        <v>69</v>
      </c>
      <c r="G10" s="86" t="s">
        <v>352</v>
      </c>
      <c r="H10" s="87" t="s">
        <v>357</v>
      </c>
      <c r="I10" s="19"/>
    </row>
    <row r="11" spans="1:10" ht="15">
      <c r="A11" s="8">
        <v>6</v>
      </c>
      <c r="B11" s="8">
        <v>1154</v>
      </c>
      <c r="C11" s="9" t="s">
        <v>93</v>
      </c>
      <c r="D11" s="10">
        <v>621601</v>
      </c>
      <c r="E11" s="11">
        <v>849000</v>
      </c>
      <c r="F11" t="s">
        <v>69</v>
      </c>
      <c r="G11" s="86" t="s">
        <v>352</v>
      </c>
      <c r="H11" s="87" t="s">
        <v>358</v>
      </c>
      <c r="I11" s="19"/>
    </row>
    <row r="12" spans="1:10" ht="15">
      <c r="A12" s="8">
        <v>7</v>
      </c>
      <c r="B12" s="8">
        <v>1640</v>
      </c>
      <c r="C12" s="9" t="s">
        <v>85</v>
      </c>
      <c r="D12" s="10">
        <v>620267</v>
      </c>
      <c r="E12" s="11">
        <v>851000</v>
      </c>
      <c r="F12" t="s">
        <v>69</v>
      </c>
      <c r="G12" s="86" t="s">
        <v>359</v>
      </c>
      <c r="H12" s="87" t="s">
        <v>360</v>
      </c>
      <c r="I12" s="19"/>
    </row>
    <row r="13" spans="1:10" ht="15">
      <c r="A13" s="8">
        <v>8</v>
      </c>
      <c r="B13" s="8">
        <v>2959</v>
      </c>
      <c r="C13" s="9" t="s">
        <v>68</v>
      </c>
      <c r="D13" s="10">
        <v>610245</v>
      </c>
      <c r="E13" s="11">
        <v>555000</v>
      </c>
      <c r="F13" t="s">
        <v>69</v>
      </c>
      <c r="G13" s="86" t="s">
        <v>359</v>
      </c>
      <c r="H13" s="87" t="s">
        <v>361</v>
      </c>
      <c r="I13" s="19"/>
    </row>
    <row r="14" spans="1:10" ht="15">
      <c r="A14" s="8">
        <v>9</v>
      </c>
      <c r="B14" s="8">
        <v>2997</v>
      </c>
      <c r="C14" s="9" t="s">
        <v>78</v>
      </c>
      <c r="D14" s="10">
        <v>612607</v>
      </c>
      <c r="E14" s="11">
        <v>854000</v>
      </c>
      <c r="F14" t="s">
        <v>69</v>
      </c>
      <c r="G14" s="86" t="s">
        <v>362</v>
      </c>
      <c r="H14" s="87" t="s">
        <v>363</v>
      </c>
      <c r="I14" s="19"/>
    </row>
    <row r="15" spans="1:10" ht="15">
      <c r="A15" s="8">
        <v>10</v>
      </c>
      <c r="B15" s="8">
        <v>3000</v>
      </c>
      <c r="C15" s="9" t="s">
        <v>364</v>
      </c>
      <c r="D15" s="10">
        <v>623156</v>
      </c>
      <c r="E15" s="11">
        <v>460000</v>
      </c>
      <c r="F15" t="s">
        <v>69</v>
      </c>
      <c r="G15" s="86" t="s">
        <v>365</v>
      </c>
      <c r="H15" s="87" t="s">
        <v>366</v>
      </c>
      <c r="I15" s="19"/>
    </row>
    <row r="16" spans="1:10" ht="15">
      <c r="A16" s="8">
        <v>11</v>
      </c>
      <c r="B16" s="8">
        <v>3001</v>
      </c>
      <c r="C16" s="9" t="s">
        <v>113</v>
      </c>
      <c r="D16" s="10">
        <v>623163</v>
      </c>
      <c r="E16" s="11">
        <v>1994000</v>
      </c>
      <c r="F16" t="s">
        <v>69</v>
      </c>
      <c r="G16" s="86" t="s">
        <v>352</v>
      </c>
      <c r="H16" s="87" t="s">
        <v>367</v>
      </c>
      <c r="I16" s="19"/>
    </row>
    <row r="17" spans="1:9" ht="15">
      <c r="A17" s="8">
        <v>12</v>
      </c>
      <c r="B17" s="8">
        <v>3002</v>
      </c>
      <c r="C17" s="9" t="s">
        <v>368</v>
      </c>
      <c r="D17" s="10">
        <v>623328</v>
      </c>
      <c r="E17" s="11">
        <v>536000</v>
      </c>
      <c r="F17" t="s">
        <v>69</v>
      </c>
      <c r="G17" s="86" t="s">
        <v>359</v>
      </c>
      <c r="H17" s="87" t="s">
        <v>369</v>
      </c>
      <c r="I17" s="19"/>
    </row>
    <row r="18" spans="1:9" ht="15">
      <c r="A18" s="8">
        <v>13</v>
      </c>
      <c r="B18" s="8">
        <v>3371</v>
      </c>
      <c r="C18" s="9" t="s">
        <v>104</v>
      </c>
      <c r="D18" s="10">
        <v>622189</v>
      </c>
      <c r="E18" s="11">
        <v>439000</v>
      </c>
      <c r="F18" t="s">
        <v>69</v>
      </c>
      <c r="G18" s="86" t="s">
        <v>352</v>
      </c>
      <c r="H18" s="87" t="s">
        <v>370</v>
      </c>
      <c r="I18" s="19"/>
    </row>
    <row r="19" spans="1:9" ht="15">
      <c r="A19" s="8">
        <v>14</v>
      </c>
      <c r="B19" s="8">
        <v>3462</v>
      </c>
      <c r="C19" s="9" t="s">
        <v>205</v>
      </c>
      <c r="D19" s="10">
        <v>650240</v>
      </c>
      <c r="E19" s="11">
        <v>904000</v>
      </c>
      <c r="F19" t="s">
        <v>69</v>
      </c>
      <c r="G19" s="86" t="s">
        <v>359</v>
      </c>
      <c r="H19" s="87" t="s">
        <v>371</v>
      </c>
      <c r="I19" s="19"/>
    </row>
    <row r="20" spans="1:9" ht="15">
      <c r="A20" s="8">
        <v>15</v>
      </c>
      <c r="B20" s="8">
        <v>3660</v>
      </c>
      <c r="C20" s="9" t="s">
        <v>280</v>
      </c>
      <c r="D20" s="10">
        <v>870047</v>
      </c>
      <c r="E20" s="11">
        <v>357000</v>
      </c>
      <c r="F20" t="s">
        <v>69</v>
      </c>
      <c r="G20" s="86" t="s">
        <v>352</v>
      </c>
      <c r="H20" s="87" t="s">
        <v>372</v>
      </c>
      <c r="I20" s="19"/>
    </row>
    <row r="21" spans="1:9" ht="15">
      <c r="A21" s="88"/>
      <c r="B21" s="88"/>
      <c r="C21" s="16"/>
      <c r="D21" s="13"/>
      <c r="E21" s="11"/>
      <c r="G21" s="86"/>
      <c r="H21" s="87"/>
      <c r="I21" s="19"/>
    </row>
    <row r="22" spans="1:9" ht="15">
      <c r="A22" s="88"/>
      <c r="B22" s="88"/>
      <c r="C22" s="16"/>
      <c r="D22" s="13"/>
      <c r="E22" s="15">
        <f>SUM(E6:E20)</f>
        <v>12559000</v>
      </c>
      <c r="G22" s="86"/>
      <c r="H22" s="87"/>
      <c r="I22" s="19"/>
    </row>
    <row r="23" spans="1:9" ht="15">
      <c r="A23" s="88"/>
      <c r="B23" s="88"/>
      <c r="C23" s="16"/>
      <c r="D23" s="13"/>
      <c r="E23" s="11"/>
      <c r="G23" s="86"/>
      <c r="H23" s="87"/>
      <c r="I23" s="19"/>
    </row>
    <row r="24" spans="1:9" ht="19.5" customHeight="1"/>
    <row r="25" spans="1:9">
      <c r="G25" t="s">
        <v>346</v>
      </c>
    </row>
    <row r="26" spans="1:9" ht="15">
      <c r="C26" s="16" t="s">
        <v>347</v>
      </c>
      <c r="G26" t="s">
        <v>348</v>
      </c>
    </row>
    <row r="32" spans="1:9">
      <c r="C32" t="s">
        <v>349</v>
      </c>
      <c r="G32" s="17" t="s">
        <v>332</v>
      </c>
    </row>
    <row r="33" spans="3:7">
      <c r="C33" t="s">
        <v>350</v>
      </c>
      <c r="G33" t="s">
        <v>351</v>
      </c>
    </row>
  </sheetData>
  <sortState ref="A6:H20">
    <sortCondition ref="B6:B20"/>
  </sortState>
  <mergeCells count="1">
    <mergeCell ref="F4:H4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7"/>
  <sheetViews>
    <sheetView topLeftCell="A12" workbookViewId="0">
      <selection activeCell="L15" sqref="L15"/>
    </sheetView>
  </sheetViews>
  <sheetFormatPr defaultColWidth="9" defaultRowHeight="12.75"/>
  <cols>
    <col min="1" max="2" width="5" customWidth="1"/>
    <col min="3" max="3" width="28.28515625" customWidth="1"/>
    <col min="4" max="4" width="7" customWidth="1"/>
    <col min="5" max="5" width="11.28515625" customWidth="1"/>
    <col min="6" max="6" width="13.85546875" customWidth="1"/>
    <col min="7" max="7" width="4.140625" customWidth="1"/>
    <col min="8" max="8" width="8" customWidth="1"/>
    <col min="9" max="9" width="11.28515625" customWidth="1"/>
  </cols>
  <sheetData>
    <row r="1" spans="1:9">
      <c r="A1" s="67" t="s">
        <v>0</v>
      </c>
      <c r="B1" s="68"/>
      <c r="C1" s="68"/>
      <c r="D1" s="69"/>
      <c r="E1" s="69"/>
      <c r="F1" s="69"/>
      <c r="G1" s="69"/>
      <c r="H1" s="69"/>
      <c r="I1" s="69"/>
    </row>
    <row r="2" spans="1:9">
      <c r="A2" s="67" t="s">
        <v>1</v>
      </c>
      <c r="B2" s="68"/>
      <c r="C2" s="68"/>
      <c r="D2" s="69"/>
      <c r="E2" s="69"/>
      <c r="F2" s="69"/>
      <c r="G2" s="69"/>
      <c r="H2" s="69"/>
      <c r="I2" s="69"/>
    </row>
    <row r="3" spans="1:9">
      <c r="A3" s="70" t="s">
        <v>2</v>
      </c>
      <c r="B3" s="68"/>
      <c r="C3" s="71">
        <v>510034653.90858501</v>
      </c>
      <c r="D3" s="69"/>
      <c r="E3" s="69"/>
      <c r="F3" s="69"/>
      <c r="G3" s="69"/>
      <c r="H3" s="69"/>
      <c r="I3" s="69"/>
    </row>
    <row r="4" spans="1:9">
      <c r="A4" s="70" t="s">
        <v>3</v>
      </c>
      <c r="B4" s="68"/>
      <c r="C4" s="72">
        <v>306020792.34515101</v>
      </c>
      <c r="D4" s="69"/>
      <c r="E4" s="69"/>
      <c r="F4" s="92" t="s">
        <v>4</v>
      </c>
      <c r="G4" s="92"/>
      <c r="H4" s="92"/>
      <c r="I4" s="69"/>
    </row>
    <row r="5" spans="1:9">
      <c r="A5" s="73" t="s">
        <v>5</v>
      </c>
      <c r="B5" s="73" t="s">
        <v>6</v>
      </c>
      <c r="C5" s="73" t="s">
        <v>7</v>
      </c>
      <c r="D5" s="73" t="s">
        <v>8</v>
      </c>
      <c r="E5" s="73" t="s">
        <v>18</v>
      </c>
      <c r="F5" s="74" t="s">
        <v>7</v>
      </c>
      <c r="G5" s="74" t="s">
        <v>8</v>
      </c>
      <c r="H5" s="74" t="s">
        <v>19</v>
      </c>
      <c r="I5" s="75" t="s">
        <v>20</v>
      </c>
    </row>
    <row r="6" spans="1:9">
      <c r="A6" s="76">
        <v>1</v>
      </c>
      <c r="B6" s="76">
        <v>645</v>
      </c>
      <c r="C6" s="77" t="s">
        <v>88</v>
      </c>
      <c r="D6" s="78">
        <v>620922</v>
      </c>
      <c r="E6" s="79">
        <v>418000</v>
      </c>
      <c r="F6" s="69" t="s">
        <v>22</v>
      </c>
      <c r="G6" s="69"/>
      <c r="H6" s="80">
        <v>0</v>
      </c>
      <c r="I6" s="81">
        <v>5759200</v>
      </c>
    </row>
    <row r="7" spans="1:9">
      <c r="A7" s="76">
        <v>2</v>
      </c>
      <c r="B7" s="76">
        <v>866</v>
      </c>
      <c r="C7" s="77" t="s">
        <v>76</v>
      </c>
      <c r="D7" s="78">
        <v>612114</v>
      </c>
      <c r="E7" s="79">
        <v>1095000</v>
      </c>
      <c r="F7" s="69" t="s">
        <v>22</v>
      </c>
      <c r="G7" s="69"/>
      <c r="H7" s="80">
        <v>0</v>
      </c>
      <c r="I7" s="81">
        <v>14930074.0703256</v>
      </c>
    </row>
    <row r="8" spans="1:9">
      <c r="A8" s="76">
        <v>3</v>
      </c>
      <c r="B8" s="76">
        <v>983</v>
      </c>
      <c r="C8" s="77" t="s">
        <v>77</v>
      </c>
      <c r="D8" s="78">
        <v>612369</v>
      </c>
      <c r="E8" s="79">
        <v>662000</v>
      </c>
      <c r="F8" s="69" t="s">
        <v>22</v>
      </c>
      <c r="G8" s="69"/>
      <c r="H8" s="80">
        <v>0</v>
      </c>
      <c r="I8" s="81">
        <v>9117000</v>
      </c>
    </row>
    <row r="9" spans="1:9">
      <c r="A9" s="76">
        <v>4</v>
      </c>
      <c r="B9" s="76">
        <v>1162</v>
      </c>
      <c r="C9" s="77" t="s">
        <v>33</v>
      </c>
      <c r="D9" s="78">
        <v>551085</v>
      </c>
      <c r="E9" s="79">
        <v>331000</v>
      </c>
      <c r="F9" s="69" t="s">
        <v>22</v>
      </c>
      <c r="G9" s="69"/>
      <c r="H9" s="80">
        <v>0</v>
      </c>
      <c r="I9" s="81">
        <v>4538217.5529902102</v>
      </c>
    </row>
    <row r="10" spans="1:9">
      <c r="A10" s="76">
        <v>5</v>
      </c>
      <c r="B10" s="76">
        <v>1425</v>
      </c>
      <c r="C10" s="77" t="s">
        <v>47</v>
      </c>
      <c r="D10" s="78">
        <v>580512</v>
      </c>
      <c r="E10" s="79">
        <v>545000</v>
      </c>
      <c r="F10" s="69" t="s">
        <v>22</v>
      </c>
      <c r="G10" s="69"/>
      <c r="H10" s="80">
        <v>0</v>
      </c>
      <c r="I10" s="81">
        <v>7531546.8387753004</v>
      </c>
    </row>
    <row r="11" spans="1:9">
      <c r="A11" s="76">
        <v>6</v>
      </c>
      <c r="B11" s="76">
        <v>2487</v>
      </c>
      <c r="C11" s="77" t="s">
        <v>44</v>
      </c>
      <c r="D11" s="78">
        <v>570693</v>
      </c>
      <c r="E11" s="79">
        <v>877000</v>
      </c>
      <c r="F11" s="69" t="s">
        <v>22</v>
      </c>
      <c r="G11" s="69"/>
      <c r="H11" s="80">
        <v>0</v>
      </c>
      <c r="I11" s="81">
        <v>11996526.996969899</v>
      </c>
    </row>
    <row r="12" spans="1:9">
      <c r="A12" s="76">
        <v>7</v>
      </c>
      <c r="B12" s="76">
        <v>2506</v>
      </c>
      <c r="C12" s="77" t="s">
        <v>73</v>
      </c>
      <c r="D12" s="78">
        <v>611198</v>
      </c>
      <c r="E12" s="79">
        <v>1154000</v>
      </c>
      <c r="F12" s="69" t="s">
        <v>22</v>
      </c>
      <c r="G12" s="69"/>
      <c r="H12" s="80">
        <v>0</v>
      </c>
      <c r="I12" s="81">
        <v>15752671.295153899</v>
      </c>
    </row>
    <row r="13" spans="1:9">
      <c r="A13" s="76">
        <v>8</v>
      </c>
      <c r="B13" s="76">
        <v>2511</v>
      </c>
      <c r="C13" s="77" t="s">
        <v>224</v>
      </c>
      <c r="D13" s="78">
        <v>651247</v>
      </c>
      <c r="E13" s="79">
        <v>945000</v>
      </c>
      <c r="F13" s="69" t="s">
        <v>22</v>
      </c>
      <c r="G13" s="69"/>
      <c r="H13" s="80">
        <v>0</v>
      </c>
      <c r="I13" s="81">
        <v>13150471.669617601</v>
      </c>
    </row>
    <row r="14" spans="1:9">
      <c r="A14" s="76">
        <v>9</v>
      </c>
      <c r="B14" s="76">
        <v>2558</v>
      </c>
      <c r="C14" s="77" t="s">
        <v>23</v>
      </c>
      <c r="D14" s="78">
        <v>521435</v>
      </c>
      <c r="E14" s="79">
        <v>474000</v>
      </c>
      <c r="F14" s="69" t="s">
        <v>22</v>
      </c>
      <c r="G14" s="69"/>
      <c r="H14" s="80">
        <v>0</v>
      </c>
      <c r="I14" s="81">
        <v>6330299.8626166498</v>
      </c>
    </row>
    <row r="15" spans="1:9">
      <c r="A15" s="76">
        <v>10</v>
      </c>
      <c r="B15" s="76">
        <v>2587</v>
      </c>
      <c r="C15" s="77" t="s">
        <v>180</v>
      </c>
      <c r="D15" s="78">
        <v>640675</v>
      </c>
      <c r="E15" s="79">
        <v>759000</v>
      </c>
      <c r="F15" s="69" t="s">
        <v>22</v>
      </c>
      <c r="G15" s="69"/>
      <c r="H15" s="80">
        <v>0</v>
      </c>
      <c r="I15" s="81">
        <v>10474028.004271001</v>
      </c>
    </row>
    <row r="16" spans="1:9">
      <c r="A16" s="76">
        <v>11</v>
      </c>
      <c r="B16" s="76">
        <v>2654</v>
      </c>
      <c r="C16" s="77" t="s">
        <v>32</v>
      </c>
      <c r="D16" s="78">
        <v>551025</v>
      </c>
      <c r="E16" s="79">
        <v>889000</v>
      </c>
      <c r="F16" s="69" t="s">
        <v>22</v>
      </c>
      <c r="G16" s="69"/>
      <c r="H16" s="80">
        <v>0</v>
      </c>
      <c r="I16" s="81">
        <v>12262304</v>
      </c>
    </row>
    <row r="17" spans="1:9">
      <c r="A17" s="76">
        <v>12</v>
      </c>
      <c r="B17" s="76">
        <v>2669</v>
      </c>
      <c r="C17" s="77" t="s">
        <v>40</v>
      </c>
      <c r="D17" s="78">
        <v>560310</v>
      </c>
      <c r="E17" s="79">
        <v>747000</v>
      </c>
      <c r="F17" s="69" t="s">
        <v>22</v>
      </c>
      <c r="G17" s="69"/>
      <c r="H17" s="80">
        <v>0</v>
      </c>
      <c r="I17" s="81">
        <v>10326910.1576354</v>
      </c>
    </row>
    <row r="18" spans="1:9">
      <c r="A18" s="76">
        <v>13</v>
      </c>
      <c r="B18" s="76">
        <v>2671</v>
      </c>
      <c r="C18" s="77" t="s">
        <v>55</v>
      </c>
      <c r="D18" s="78">
        <v>600298</v>
      </c>
      <c r="E18" s="79">
        <v>505000</v>
      </c>
      <c r="F18" s="69" t="s">
        <v>22</v>
      </c>
      <c r="G18" s="69"/>
      <c r="H18" s="80">
        <v>0</v>
      </c>
      <c r="I18" s="81">
        <v>6960951.7918456299</v>
      </c>
    </row>
    <row r="19" spans="1:9">
      <c r="A19" s="76">
        <v>14</v>
      </c>
      <c r="B19" s="76">
        <v>2739</v>
      </c>
      <c r="C19" s="77" t="s">
        <v>54</v>
      </c>
      <c r="D19" s="78">
        <v>591351</v>
      </c>
      <c r="E19" s="79">
        <v>829000</v>
      </c>
      <c r="F19" s="69" t="s">
        <v>22</v>
      </c>
      <c r="G19" s="69"/>
      <c r="H19" s="80">
        <v>0</v>
      </c>
      <c r="I19" s="81">
        <v>11391519.3714203</v>
      </c>
    </row>
    <row r="20" spans="1:9">
      <c r="A20" s="76">
        <v>15</v>
      </c>
      <c r="B20" s="76">
        <v>2781</v>
      </c>
      <c r="C20" s="77" t="s">
        <v>24</v>
      </c>
      <c r="D20" s="78">
        <v>521874</v>
      </c>
      <c r="E20" s="79">
        <v>440000</v>
      </c>
      <c r="F20" s="69" t="s">
        <v>22</v>
      </c>
      <c r="G20" s="69"/>
      <c r="H20" s="80">
        <v>0</v>
      </c>
      <c r="I20" s="81">
        <v>5887875.0665560402</v>
      </c>
    </row>
    <row r="21" spans="1:9">
      <c r="A21" s="76">
        <v>16</v>
      </c>
      <c r="B21" s="76">
        <v>2946</v>
      </c>
      <c r="C21" s="77" t="s">
        <v>28</v>
      </c>
      <c r="D21" s="78">
        <v>540097</v>
      </c>
      <c r="E21" s="79">
        <v>484000</v>
      </c>
      <c r="F21" s="69" t="s">
        <v>22</v>
      </c>
      <c r="G21" s="69"/>
      <c r="H21" s="80">
        <v>0</v>
      </c>
      <c r="I21" s="81">
        <v>6661493.82607798</v>
      </c>
    </row>
    <row r="22" spans="1:9">
      <c r="A22" s="76">
        <v>17</v>
      </c>
      <c r="B22" s="76">
        <v>3016</v>
      </c>
      <c r="C22" s="77" t="s">
        <v>234</v>
      </c>
      <c r="D22" s="78">
        <v>660550</v>
      </c>
      <c r="E22" s="79">
        <v>360000</v>
      </c>
      <c r="F22" s="69" t="s">
        <v>22</v>
      </c>
      <c r="G22" s="69"/>
      <c r="H22" s="80">
        <v>0</v>
      </c>
      <c r="I22" s="81">
        <v>4934000</v>
      </c>
    </row>
    <row r="23" spans="1:9">
      <c r="A23" s="76">
        <v>18</v>
      </c>
      <c r="B23" s="76">
        <v>3294</v>
      </c>
      <c r="C23" s="77" t="s">
        <v>35</v>
      </c>
      <c r="D23" s="78">
        <v>551390</v>
      </c>
      <c r="E23" s="79">
        <v>747000</v>
      </c>
      <c r="F23" s="69" t="s">
        <v>22</v>
      </c>
      <c r="G23" s="69"/>
      <c r="H23" s="80">
        <v>0</v>
      </c>
      <c r="I23" s="81">
        <v>10268000</v>
      </c>
    </row>
    <row r="24" spans="1:9">
      <c r="A24" s="76">
        <v>19</v>
      </c>
      <c r="B24" s="76">
        <v>3352</v>
      </c>
      <c r="C24" s="77" t="s">
        <v>42</v>
      </c>
      <c r="D24" s="78">
        <v>560500</v>
      </c>
      <c r="E24" s="79">
        <v>231000</v>
      </c>
      <c r="F24" s="69" t="s">
        <v>22</v>
      </c>
      <c r="G24" s="69"/>
      <c r="H24" s="80">
        <v>0</v>
      </c>
      <c r="I24" s="81">
        <v>3224948.1329362802</v>
      </c>
    </row>
    <row r="25" spans="1:9">
      <c r="A25" s="76">
        <v>20</v>
      </c>
      <c r="B25" s="76">
        <v>3392</v>
      </c>
      <c r="C25" s="77" t="s">
        <v>260</v>
      </c>
      <c r="D25" s="78">
        <v>710410</v>
      </c>
      <c r="E25" s="79">
        <v>429000</v>
      </c>
      <c r="F25" s="69" t="s">
        <v>22</v>
      </c>
      <c r="G25" s="69"/>
      <c r="H25" s="80">
        <v>0</v>
      </c>
      <c r="I25" s="81">
        <v>5966189.9322499204</v>
      </c>
    </row>
    <row r="26" spans="1:9">
      <c r="A26" s="76">
        <v>21</v>
      </c>
      <c r="B26" s="76">
        <v>3430</v>
      </c>
      <c r="C26" s="77" t="s">
        <v>31</v>
      </c>
      <c r="D26" s="78">
        <v>551000</v>
      </c>
      <c r="E26" s="79">
        <v>260000</v>
      </c>
      <c r="F26" s="69" t="s">
        <v>22</v>
      </c>
      <c r="G26" s="69"/>
      <c r="H26" s="80">
        <v>0</v>
      </c>
      <c r="I26" s="81">
        <v>3610718.62328322</v>
      </c>
    </row>
    <row r="27" spans="1:9">
      <c r="A27" s="76">
        <v>22</v>
      </c>
      <c r="B27" s="76">
        <v>3549</v>
      </c>
      <c r="C27" s="77" t="s">
        <v>267</v>
      </c>
      <c r="D27" s="78">
        <v>730145</v>
      </c>
      <c r="E27" s="79">
        <v>184000</v>
      </c>
      <c r="F27" s="69" t="s">
        <v>22</v>
      </c>
      <c r="G27" s="69"/>
      <c r="H27" s="80">
        <v>0</v>
      </c>
      <c r="I27" s="81">
        <v>2546822.9054207699</v>
      </c>
    </row>
    <row r="28" spans="1:9">
      <c r="A28" s="76">
        <v>23</v>
      </c>
      <c r="B28" s="76">
        <v>3553</v>
      </c>
      <c r="C28" s="77" t="s">
        <v>21</v>
      </c>
      <c r="D28" s="78">
        <v>520540</v>
      </c>
      <c r="E28" s="79">
        <v>277000</v>
      </c>
      <c r="F28" s="69" t="s">
        <v>22</v>
      </c>
      <c r="G28" s="69"/>
      <c r="H28" s="80">
        <v>0</v>
      </c>
      <c r="I28" s="81">
        <v>3790364.72399863</v>
      </c>
    </row>
    <row r="29" spans="1:9">
      <c r="A29" s="76">
        <v>24</v>
      </c>
      <c r="B29" s="76">
        <v>3594</v>
      </c>
      <c r="C29" s="77" t="s">
        <v>46</v>
      </c>
      <c r="D29" s="78">
        <v>571234</v>
      </c>
      <c r="E29" s="79">
        <v>1030000</v>
      </c>
      <c r="F29" s="69" t="s">
        <v>22</v>
      </c>
      <c r="G29" s="69"/>
      <c r="H29" s="80">
        <v>0</v>
      </c>
      <c r="I29" s="81">
        <v>14199000</v>
      </c>
    </row>
    <row r="30" spans="1:9">
      <c r="A30" s="76">
        <v>25</v>
      </c>
      <c r="B30" s="76">
        <v>3614</v>
      </c>
      <c r="C30" s="77" t="s">
        <v>39</v>
      </c>
      <c r="D30" s="78">
        <v>560014</v>
      </c>
      <c r="E30" s="79">
        <v>401000</v>
      </c>
      <c r="F30" s="69" t="s">
        <v>22</v>
      </c>
      <c r="G30" s="69"/>
      <c r="H30" s="80">
        <v>0</v>
      </c>
      <c r="I30" s="81">
        <v>5522859.8710502703</v>
      </c>
    </row>
    <row r="31" spans="1:9">
      <c r="A31" s="76">
        <v>26</v>
      </c>
      <c r="B31" s="76">
        <v>3624</v>
      </c>
      <c r="C31" s="77" t="s">
        <v>84</v>
      </c>
      <c r="D31" s="78">
        <v>620121</v>
      </c>
      <c r="E31" s="79">
        <v>2762000</v>
      </c>
      <c r="F31" s="69" t="s">
        <v>22</v>
      </c>
      <c r="G31" s="69"/>
      <c r="H31" s="80">
        <v>0</v>
      </c>
      <c r="I31" s="81">
        <v>38563377.248598903</v>
      </c>
    </row>
    <row r="32" spans="1:9">
      <c r="A32" s="76">
        <v>27</v>
      </c>
      <c r="B32" s="76">
        <v>3629</v>
      </c>
      <c r="C32" s="77" t="s">
        <v>81</v>
      </c>
      <c r="D32" s="78">
        <v>620088</v>
      </c>
      <c r="E32" s="79">
        <v>275000</v>
      </c>
      <c r="F32" s="69" t="s">
        <v>22</v>
      </c>
      <c r="G32" s="69"/>
      <c r="H32" s="80">
        <v>0</v>
      </c>
      <c r="I32" s="81">
        <v>3818271.6671948102</v>
      </c>
    </row>
    <row r="33" spans="1:9">
      <c r="A33" s="76">
        <v>28</v>
      </c>
      <c r="B33" s="76">
        <v>3684</v>
      </c>
      <c r="C33" s="77" t="s">
        <v>71</v>
      </c>
      <c r="D33" s="78">
        <v>610357</v>
      </c>
      <c r="E33" s="79">
        <v>274000</v>
      </c>
      <c r="F33" s="69" t="s">
        <v>22</v>
      </c>
      <c r="G33" s="69"/>
      <c r="H33" s="80">
        <v>0</v>
      </c>
      <c r="I33" s="81">
        <v>3732000</v>
      </c>
    </row>
    <row r="34" spans="1:9">
      <c r="A34" s="76">
        <v>29</v>
      </c>
      <c r="B34" s="76">
        <v>3686</v>
      </c>
      <c r="C34" s="77" t="s">
        <v>75</v>
      </c>
      <c r="D34" s="78">
        <v>612079</v>
      </c>
      <c r="E34" s="79">
        <v>106000</v>
      </c>
      <c r="F34" s="69" t="s">
        <v>22</v>
      </c>
      <c r="G34" s="69"/>
      <c r="H34" s="80">
        <v>0</v>
      </c>
      <c r="I34" s="81">
        <v>1497000</v>
      </c>
    </row>
    <row r="35" spans="1:9" ht="18.75" customHeight="1">
      <c r="A35" s="69"/>
      <c r="B35" s="69"/>
      <c r="C35" s="69"/>
      <c r="D35" s="69"/>
      <c r="E35" s="82">
        <f>SUM(E6:E34)</f>
        <v>18490000</v>
      </c>
      <c r="F35" s="69"/>
      <c r="G35" s="69"/>
      <c r="H35" s="69"/>
      <c r="I35" s="69"/>
    </row>
    <row r="36" spans="1:9">
      <c r="A36" s="69"/>
      <c r="B36" s="69"/>
      <c r="C36" s="69"/>
      <c r="D36" s="69"/>
      <c r="E36" s="69"/>
      <c r="F36" s="69"/>
      <c r="G36" s="69" t="s">
        <v>346</v>
      </c>
      <c r="H36" s="69"/>
      <c r="I36" s="69"/>
    </row>
    <row r="37" spans="1:9">
      <c r="A37" s="69"/>
      <c r="B37" s="69"/>
      <c r="C37" s="83" t="s">
        <v>347</v>
      </c>
      <c r="D37" s="69"/>
      <c r="E37" s="69"/>
      <c r="F37" s="69"/>
      <c r="G37" s="69" t="s">
        <v>348</v>
      </c>
      <c r="H37" s="69"/>
      <c r="I37" s="69"/>
    </row>
    <row r="38" spans="1:9">
      <c r="A38" s="69"/>
      <c r="B38" s="69"/>
      <c r="C38" s="69"/>
      <c r="D38" s="69"/>
      <c r="E38" s="69"/>
      <c r="F38" s="69"/>
      <c r="G38" s="69"/>
      <c r="H38" s="69"/>
      <c r="I38" s="69"/>
    </row>
    <row r="39" spans="1:9">
      <c r="A39" s="69"/>
      <c r="B39" s="69"/>
      <c r="C39" s="69"/>
      <c r="D39" s="69"/>
      <c r="E39" s="69"/>
      <c r="F39" s="69"/>
      <c r="G39" s="69"/>
      <c r="H39" s="69"/>
      <c r="I39" s="69"/>
    </row>
    <row r="40" spans="1:9">
      <c r="A40" s="69"/>
      <c r="B40" s="69"/>
      <c r="C40" s="69"/>
      <c r="D40" s="69"/>
      <c r="E40" s="69"/>
      <c r="F40" s="69"/>
      <c r="G40" s="69"/>
      <c r="H40" s="69"/>
      <c r="I40" s="69"/>
    </row>
    <row r="41" spans="1:9">
      <c r="A41" s="69"/>
      <c r="B41" s="69"/>
      <c r="C41" s="69"/>
      <c r="D41" s="69"/>
      <c r="E41" s="69"/>
      <c r="F41" s="69"/>
      <c r="G41" s="69"/>
      <c r="H41" s="69"/>
      <c r="I41" s="69"/>
    </row>
    <row r="42" spans="1:9">
      <c r="A42" s="69"/>
      <c r="B42" s="69"/>
      <c r="C42" s="69"/>
      <c r="D42" s="69"/>
      <c r="E42" s="69"/>
      <c r="F42" s="69"/>
      <c r="G42" s="69"/>
      <c r="H42" s="69"/>
      <c r="I42" s="69"/>
    </row>
    <row r="43" spans="1:9">
      <c r="A43" s="69"/>
      <c r="B43" s="69"/>
      <c r="C43" s="69" t="s">
        <v>349</v>
      </c>
      <c r="D43" s="69"/>
      <c r="E43" s="69"/>
      <c r="F43" s="69"/>
      <c r="G43" s="84" t="s">
        <v>332</v>
      </c>
      <c r="H43" s="69"/>
      <c r="I43" s="69"/>
    </row>
    <row r="44" spans="1:9">
      <c r="A44" s="69"/>
      <c r="B44" s="69"/>
      <c r="C44" s="69" t="s">
        <v>350</v>
      </c>
      <c r="D44" s="69"/>
      <c r="E44" s="69"/>
      <c r="F44" s="69"/>
      <c r="G44" s="69" t="s">
        <v>351</v>
      </c>
      <c r="H44" s="69"/>
      <c r="I44" s="69"/>
    </row>
    <row r="45" spans="1:9">
      <c r="A45" s="69"/>
      <c r="B45" s="69"/>
      <c r="C45" s="69"/>
      <c r="D45" s="69"/>
      <c r="E45" s="69"/>
      <c r="F45" s="69"/>
      <c r="G45" s="69"/>
      <c r="H45" s="69"/>
      <c r="I45" s="69"/>
    </row>
    <row r="46" spans="1:9">
      <c r="A46" s="69"/>
      <c r="B46" s="69"/>
      <c r="C46" s="69"/>
      <c r="D46" s="69"/>
      <c r="E46" s="69"/>
      <c r="F46" s="69"/>
      <c r="G46" s="69"/>
      <c r="H46" s="69"/>
      <c r="I46" s="69"/>
    </row>
    <row r="47" spans="1:9">
      <c r="A47" s="69"/>
      <c r="B47" s="69"/>
      <c r="C47" s="69"/>
      <c r="D47" s="69"/>
      <c r="E47" s="69"/>
      <c r="F47" s="69"/>
      <c r="G47" s="69"/>
      <c r="H47" s="69"/>
      <c r="I47" s="69"/>
    </row>
  </sheetData>
  <sortState ref="A6:I34">
    <sortCondition ref="B6:B34"/>
  </sortState>
  <mergeCells count="1">
    <mergeCell ref="F4:H4"/>
  </mergeCells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42" workbookViewId="0">
      <selection activeCell="E6" sqref="E6:E51"/>
    </sheetView>
  </sheetViews>
  <sheetFormatPr defaultColWidth="32.7109375" defaultRowHeight="12.75"/>
  <cols>
    <col min="1" max="1" width="4.42578125" customWidth="1"/>
    <col min="2" max="2" width="5" customWidth="1"/>
    <col min="3" max="3" width="34.28515625" customWidth="1"/>
    <col min="4" max="4" width="7" customWidth="1"/>
    <col min="5" max="5" width="11.28515625" customWidth="1"/>
    <col min="6" max="6" width="11" customWidth="1"/>
    <col min="7" max="7" width="4.140625" customWidth="1"/>
    <col min="8" max="8" width="9.28515625" customWidth="1"/>
    <col min="9" max="9" width="11.28515625" customWidth="1"/>
  </cols>
  <sheetData>
    <row r="1" spans="1:9">
      <c r="A1" s="1" t="s">
        <v>0</v>
      </c>
      <c r="B1" s="2"/>
      <c r="C1" s="2"/>
    </row>
    <row r="2" spans="1:9">
      <c r="A2" s="1" t="s">
        <v>1</v>
      </c>
      <c r="B2" s="2"/>
      <c r="C2" s="2"/>
    </row>
    <row r="3" spans="1:9">
      <c r="A3" s="3" t="s">
        <v>2</v>
      </c>
      <c r="B3" s="2"/>
      <c r="C3" s="4">
        <v>510034653.90858501</v>
      </c>
    </row>
    <row r="4" spans="1:9">
      <c r="A4" s="3" t="s">
        <v>3</v>
      </c>
      <c r="B4" s="2"/>
      <c r="C4" s="5">
        <v>306020792.34515101</v>
      </c>
      <c r="F4" s="89" t="s">
        <v>4</v>
      </c>
      <c r="G4" s="89"/>
      <c r="H4" s="89"/>
    </row>
    <row r="5" spans="1:9" ht="15">
      <c r="A5" s="6" t="s">
        <v>5</v>
      </c>
      <c r="B5" s="6" t="s">
        <v>6</v>
      </c>
      <c r="C5" s="6" t="s">
        <v>7</v>
      </c>
      <c r="D5" s="6" t="s">
        <v>8</v>
      </c>
      <c r="E5" s="6" t="s">
        <v>18</v>
      </c>
      <c r="F5" s="7" t="s">
        <v>7</v>
      </c>
      <c r="G5" s="7" t="s">
        <v>8</v>
      </c>
      <c r="H5" s="7" t="s">
        <v>19</v>
      </c>
      <c r="I5" s="18" t="s">
        <v>20</v>
      </c>
    </row>
    <row r="6" spans="1:9" ht="15">
      <c r="A6" s="8">
        <v>1</v>
      </c>
      <c r="B6" s="8">
        <v>400</v>
      </c>
      <c r="C6" s="9" t="s">
        <v>36</v>
      </c>
      <c r="D6" s="10">
        <v>551639</v>
      </c>
      <c r="E6" s="11">
        <v>40000</v>
      </c>
      <c r="F6" t="s">
        <v>37</v>
      </c>
      <c r="H6" s="12" t="s">
        <v>26</v>
      </c>
      <c r="I6" s="19">
        <v>586276.88423679001</v>
      </c>
    </row>
    <row r="7" spans="1:9" ht="15">
      <c r="A7" s="8">
        <v>2</v>
      </c>
      <c r="B7" s="8">
        <v>842</v>
      </c>
      <c r="C7" s="9" t="s">
        <v>147</v>
      </c>
      <c r="D7" s="10">
        <v>633319</v>
      </c>
      <c r="E7" s="11">
        <v>833000</v>
      </c>
      <c r="F7" t="s">
        <v>37</v>
      </c>
      <c r="H7" s="12" t="s">
        <v>26</v>
      </c>
      <c r="I7" s="19">
        <v>11130318.754368</v>
      </c>
    </row>
    <row r="8" spans="1:9" ht="15">
      <c r="A8" s="8">
        <v>3</v>
      </c>
      <c r="B8" s="8">
        <v>849</v>
      </c>
      <c r="C8" s="9" t="s">
        <v>237</v>
      </c>
      <c r="D8" s="10">
        <v>660600</v>
      </c>
      <c r="E8" s="11">
        <v>1301000</v>
      </c>
      <c r="F8" t="s">
        <v>37</v>
      </c>
      <c r="H8" s="12" t="s">
        <v>26</v>
      </c>
      <c r="I8" s="19">
        <v>12363844.604913799</v>
      </c>
    </row>
    <row r="9" spans="1:9" ht="15">
      <c r="A9" s="8">
        <v>4</v>
      </c>
      <c r="B9" s="8">
        <v>888</v>
      </c>
      <c r="C9" s="9" t="s">
        <v>103</v>
      </c>
      <c r="D9" s="10">
        <v>622181</v>
      </c>
      <c r="E9" s="11">
        <v>907000</v>
      </c>
      <c r="F9" t="s">
        <v>37</v>
      </c>
      <c r="H9" s="12" t="s">
        <v>26</v>
      </c>
      <c r="I9" s="19">
        <v>12405618.4092662</v>
      </c>
    </row>
    <row r="10" spans="1:9" ht="15">
      <c r="A10" s="8">
        <v>5</v>
      </c>
      <c r="B10" s="8">
        <v>986</v>
      </c>
      <c r="C10" s="9" t="s">
        <v>142</v>
      </c>
      <c r="D10" s="10">
        <v>632184</v>
      </c>
      <c r="E10" s="11">
        <v>1183000</v>
      </c>
      <c r="F10" t="s">
        <v>37</v>
      </c>
      <c r="H10" s="12" t="s">
        <v>26</v>
      </c>
      <c r="I10" s="19">
        <v>11394499.7506389</v>
      </c>
    </row>
    <row r="11" spans="1:9" ht="15">
      <c r="A11" s="8">
        <v>6</v>
      </c>
      <c r="B11" s="8">
        <v>1235</v>
      </c>
      <c r="C11" s="9" t="s">
        <v>155</v>
      </c>
      <c r="D11" s="10">
        <v>640014</v>
      </c>
      <c r="E11" s="11">
        <v>1318000</v>
      </c>
      <c r="F11" t="s">
        <v>37</v>
      </c>
      <c r="H11" s="12" t="s">
        <v>26</v>
      </c>
      <c r="I11" s="19">
        <v>18268038.600389</v>
      </c>
    </row>
    <row r="12" spans="1:9" ht="15">
      <c r="A12" s="8">
        <v>7</v>
      </c>
      <c r="B12" s="8">
        <v>1435</v>
      </c>
      <c r="C12" s="9" t="s">
        <v>63</v>
      </c>
      <c r="D12" s="10">
        <v>601474</v>
      </c>
      <c r="E12" s="11">
        <v>1186000</v>
      </c>
      <c r="F12" t="s">
        <v>37</v>
      </c>
      <c r="H12" s="12" t="s">
        <v>26</v>
      </c>
      <c r="I12" s="19">
        <v>16202857.417408001</v>
      </c>
    </row>
    <row r="13" spans="1:9" ht="15">
      <c r="A13" s="8">
        <v>8</v>
      </c>
      <c r="B13" s="8">
        <v>1554</v>
      </c>
      <c r="C13" s="9" t="s">
        <v>123</v>
      </c>
      <c r="D13" s="10">
        <v>631184</v>
      </c>
      <c r="E13" s="11">
        <v>1341000</v>
      </c>
      <c r="F13" t="s">
        <v>37</v>
      </c>
      <c r="G13" s="13"/>
      <c r="H13" s="12" t="s">
        <v>26</v>
      </c>
      <c r="I13" s="19">
        <v>11945689.5127057</v>
      </c>
    </row>
    <row r="14" spans="1:9" ht="15">
      <c r="A14" s="8">
        <v>9</v>
      </c>
      <c r="B14" s="8">
        <v>1700</v>
      </c>
      <c r="C14" s="9" t="s">
        <v>202</v>
      </c>
      <c r="D14" s="10">
        <v>650145</v>
      </c>
      <c r="E14" s="11">
        <v>968000</v>
      </c>
      <c r="F14" t="s">
        <v>37</v>
      </c>
      <c r="H14" s="12" t="s">
        <v>26</v>
      </c>
      <c r="I14" s="19">
        <v>13431239.076688601</v>
      </c>
    </row>
    <row r="15" spans="1:9" ht="15">
      <c r="A15" s="8">
        <v>10</v>
      </c>
      <c r="B15" s="8">
        <v>1769</v>
      </c>
      <c r="C15" s="9" t="s">
        <v>246</v>
      </c>
      <c r="D15" s="10">
        <v>680119</v>
      </c>
      <c r="E15" s="11">
        <v>2100000</v>
      </c>
      <c r="F15" t="s">
        <v>37</v>
      </c>
      <c r="H15" s="12" t="s">
        <v>26</v>
      </c>
      <c r="I15" s="19">
        <v>32055217.2219656</v>
      </c>
    </row>
    <row r="16" spans="1:9" ht="15">
      <c r="A16" s="8">
        <v>11</v>
      </c>
      <c r="B16" s="8">
        <v>1837</v>
      </c>
      <c r="C16" s="9" t="s">
        <v>231</v>
      </c>
      <c r="D16" s="10">
        <v>660065</v>
      </c>
      <c r="E16" s="11">
        <v>1214000</v>
      </c>
      <c r="F16" t="s">
        <v>37</v>
      </c>
      <c r="H16" s="12" t="s">
        <v>26</v>
      </c>
      <c r="I16" s="19">
        <v>16998970.5722044</v>
      </c>
    </row>
    <row r="17" spans="1:9" ht="15">
      <c r="A17" s="8">
        <v>12</v>
      </c>
      <c r="B17" s="8">
        <v>1882</v>
      </c>
      <c r="C17" s="9" t="s">
        <v>150</v>
      </c>
      <c r="D17" s="10">
        <v>633336</v>
      </c>
      <c r="E17" s="11">
        <v>960000</v>
      </c>
      <c r="F17" t="s">
        <v>37</v>
      </c>
      <c r="G17" s="14"/>
      <c r="H17" s="12" t="s">
        <v>26</v>
      </c>
      <c r="I17" s="19">
        <v>13471334.927609701</v>
      </c>
    </row>
    <row r="18" spans="1:9" ht="15">
      <c r="A18" s="8">
        <v>13</v>
      </c>
      <c r="B18" s="8">
        <v>2433</v>
      </c>
      <c r="C18" s="9" t="s">
        <v>265</v>
      </c>
      <c r="D18" s="10">
        <v>730018</v>
      </c>
      <c r="E18" s="11">
        <v>976000</v>
      </c>
      <c r="F18" t="s">
        <v>37</v>
      </c>
      <c r="H18" s="12" t="s">
        <v>26</v>
      </c>
      <c r="I18" s="19">
        <v>13551117.6851073</v>
      </c>
    </row>
    <row r="19" spans="1:9" ht="15">
      <c r="A19" s="8">
        <v>14</v>
      </c>
      <c r="B19" s="8">
        <v>2708</v>
      </c>
      <c r="C19" s="9" t="s">
        <v>258</v>
      </c>
      <c r="D19" s="10">
        <v>700459</v>
      </c>
      <c r="E19" s="11">
        <v>1272000</v>
      </c>
      <c r="F19" t="s">
        <v>37</v>
      </c>
      <c r="H19" s="12" t="s">
        <v>26</v>
      </c>
      <c r="I19" s="19">
        <v>12421179.142603301</v>
      </c>
    </row>
    <row r="20" spans="1:9" ht="15">
      <c r="A20" s="8">
        <v>15</v>
      </c>
      <c r="B20" s="8">
        <v>2743</v>
      </c>
      <c r="C20" s="9" t="s">
        <v>157</v>
      </c>
      <c r="D20" s="10">
        <v>640081</v>
      </c>
      <c r="E20" s="11">
        <v>2236000</v>
      </c>
      <c r="F20" t="s">
        <v>37</v>
      </c>
      <c r="H20" s="12" t="s">
        <v>26</v>
      </c>
      <c r="I20" s="19">
        <v>13133750.612871001</v>
      </c>
    </row>
    <row r="21" spans="1:9" ht="15">
      <c r="A21" s="8">
        <v>16</v>
      </c>
      <c r="B21" s="8">
        <v>3310</v>
      </c>
      <c r="C21" s="9" t="s">
        <v>193</v>
      </c>
      <c r="D21" s="10">
        <v>642194</v>
      </c>
      <c r="E21" s="11">
        <v>1824000</v>
      </c>
      <c r="F21" t="s">
        <v>37</v>
      </c>
      <c r="H21" s="12" t="s">
        <v>26</v>
      </c>
      <c r="I21" s="19">
        <v>25966528.712276101</v>
      </c>
    </row>
    <row r="22" spans="1:9" ht="15">
      <c r="A22" s="8">
        <v>17</v>
      </c>
      <c r="B22" s="8">
        <v>3319</v>
      </c>
      <c r="C22" s="9" t="s">
        <v>188</v>
      </c>
      <c r="D22" s="10">
        <v>641406</v>
      </c>
      <c r="E22" s="11">
        <v>1256000</v>
      </c>
      <c r="F22" t="s">
        <v>37</v>
      </c>
      <c r="H22" s="12" t="s">
        <v>26</v>
      </c>
      <c r="I22" s="19">
        <v>17901139.246277802</v>
      </c>
    </row>
    <row r="23" spans="1:9" ht="15">
      <c r="A23" s="8">
        <v>18</v>
      </c>
      <c r="B23" s="8">
        <v>3407</v>
      </c>
      <c r="C23" s="9" t="s">
        <v>45</v>
      </c>
      <c r="D23" s="10">
        <v>570804</v>
      </c>
      <c r="E23" s="11">
        <v>954000</v>
      </c>
      <c r="F23" t="s">
        <v>37</v>
      </c>
      <c r="H23" s="12" t="s">
        <v>26</v>
      </c>
      <c r="I23" s="19">
        <v>13097295.748423999</v>
      </c>
    </row>
    <row r="24" spans="1:9" ht="15">
      <c r="A24" s="8">
        <v>19</v>
      </c>
      <c r="B24" s="8">
        <v>3432</v>
      </c>
      <c r="C24" s="9" t="s">
        <v>41</v>
      </c>
      <c r="D24" s="10">
        <v>560389</v>
      </c>
      <c r="E24" s="11">
        <v>1665000</v>
      </c>
      <c r="F24" t="s">
        <v>37</v>
      </c>
      <c r="H24" s="12" t="s">
        <v>26</v>
      </c>
      <c r="I24" s="19">
        <v>24559364.160406001</v>
      </c>
    </row>
    <row r="25" spans="1:9" ht="15">
      <c r="A25" s="8">
        <v>20</v>
      </c>
      <c r="B25" s="8">
        <v>3435</v>
      </c>
      <c r="C25" s="9" t="s">
        <v>178</v>
      </c>
      <c r="D25" s="10">
        <v>640548</v>
      </c>
      <c r="E25" s="11">
        <v>852000</v>
      </c>
      <c r="F25" t="s">
        <v>37</v>
      </c>
      <c r="H25" s="12" t="s">
        <v>26</v>
      </c>
      <c r="I25" s="19">
        <v>10614487.455325</v>
      </c>
    </row>
    <row r="26" spans="1:9" ht="15">
      <c r="A26" s="8">
        <v>21</v>
      </c>
      <c r="B26" s="8">
        <v>3465</v>
      </c>
      <c r="C26" s="9" t="s">
        <v>70</v>
      </c>
      <c r="D26" s="10">
        <v>610352</v>
      </c>
      <c r="E26" s="11">
        <v>958000</v>
      </c>
      <c r="F26" t="s">
        <v>37</v>
      </c>
      <c r="H26" s="12" t="s">
        <v>26</v>
      </c>
      <c r="I26" s="19">
        <v>12949000.1120684</v>
      </c>
    </row>
    <row r="27" spans="1:9" ht="15">
      <c r="A27" s="8">
        <v>22</v>
      </c>
      <c r="B27" s="8">
        <v>3474</v>
      </c>
      <c r="C27" s="9" t="s">
        <v>135</v>
      </c>
      <c r="D27" s="10">
        <v>631356</v>
      </c>
      <c r="E27" s="11">
        <v>668000</v>
      </c>
      <c r="F27" t="s">
        <v>37</v>
      </c>
      <c r="H27" s="12" t="s">
        <v>26</v>
      </c>
      <c r="I27" s="19">
        <v>10486515.8985359</v>
      </c>
    </row>
    <row r="28" spans="1:9" ht="15">
      <c r="A28" s="8">
        <v>23</v>
      </c>
      <c r="B28" s="8">
        <v>3478</v>
      </c>
      <c r="C28" s="9" t="s">
        <v>96</v>
      </c>
      <c r="D28" s="10">
        <v>621758</v>
      </c>
      <c r="E28" s="11">
        <v>652000</v>
      </c>
      <c r="F28" t="s">
        <v>37</v>
      </c>
      <c r="H28" s="12" t="s">
        <v>26</v>
      </c>
      <c r="I28" s="19">
        <v>8930679.4963886496</v>
      </c>
    </row>
    <row r="29" spans="1:9" ht="15">
      <c r="A29" s="8">
        <v>24</v>
      </c>
      <c r="B29" s="8">
        <v>3571</v>
      </c>
      <c r="C29" s="9" t="s">
        <v>100</v>
      </c>
      <c r="D29" s="10">
        <v>622091</v>
      </c>
      <c r="E29" s="11">
        <v>591000</v>
      </c>
      <c r="F29" t="s">
        <v>37</v>
      </c>
      <c r="H29" s="12" t="s">
        <v>26</v>
      </c>
      <c r="I29" s="19">
        <v>8084776.1823862502</v>
      </c>
    </row>
    <row r="30" spans="1:9" ht="15">
      <c r="A30" s="8">
        <v>25</v>
      </c>
      <c r="B30" s="8">
        <v>3576</v>
      </c>
      <c r="C30" s="9" t="s">
        <v>221</v>
      </c>
      <c r="D30" s="10">
        <v>650923</v>
      </c>
      <c r="E30" s="11">
        <v>991000</v>
      </c>
      <c r="F30" t="s">
        <v>37</v>
      </c>
      <c r="H30" s="12" t="s">
        <v>26</v>
      </c>
      <c r="I30" s="19">
        <v>10565536.0620712</v>
      </c>
    </row>
    <row r="31" spans="1:9" ht="15">
      <c r="A31" s="8">
        <v>26</v>
      </c>
      <c r="B31" s="8">
        <v>3583</v>
      </c>
      <c r="C31" s="9" t="s">
        <v>261</v>
      </c>
      <c r="D31" s="10">
        <v>710420</v>
      </c>
      <c r="E31" s="11">
        <v>1274000</v>
      </c>
      <c r="F31" t="s">
        <v>37</v>
      </c>
      <c r="H31" s="12" t="s">
        <v>26</v>
      </c>
      <c r="I31" s="19">
        <v>17391439.340601001</v>
      </c>
    </row>
    <row r="32" spans="1:9" ht="15">
      <c r="A32" s="8">
        <v>27</v>
      </c>
      <c r="B32" s="8">
        <v>3584</v>
      </c>
      <c r="C32" s="9" t="s">
        <v>239</v>
      </c>
      <c r="D32" s="10">
        <v>670211</v>
      </c>
      <c r="E32" s="11">
        <v>1317000</v>
      </c>
      <c r="F32" t="s">
        <v>37</v>
      </c>
      <c r="H32" s="12" t="s">
        <v>26</v>
      </c>
      <c r="I32" s="19">
        <v>18484091.8545518</v>
      </c>
    </row>
    <row r="33" spans="1:9" ht="15">
      <c r="A33" s="8">
        <v>28</v>
      </c>
      <c r="B33" s="8">
        <v>3596</v>
      </c>
      <c r="C33" s="9" t="s">
        <v>95</v>
      </c>
      <c r="D33" s="10">
        <v>621704</v>
      </c>
      <c r="E33" s="11">
        <v>861000</v>
      </c>
      <c r="F33" t="s">
        <v>37</v>
      </c>
      <c r="H33" s="12" t="s">
        <v>26</v>
      </c>
      <c r="I33" s="19">
        <v>11945500.502399901</v>
      </c>
    </row>
    <row r="34" spans="1:9" ht="15">
      <c r="A34" s="8">
        <v>29</v>
      </c>
      <c r="B34" s="8">
        <v>3612</v>
      </c>
      <c r="C34" s="9" t="s">
        <v>189</v>
      </c>
      <c r="D34" s="10">
        <v>641458</v>
      </c>
      <c r="E34" s="11">
        <v>1161000</v>
      </c>
      <c r="F34" t="s">
        <v>37</v>
      </c>
      <c r="H34" s="12" t="s">
        <v>26</v>
      </c>
      <c r="I34" s="19">
        <v>13620872.0383792</v>
      </c>
    </row>
    <row r="35" spans="1:9" ht="15">
      <c r="A35" s="8">
        <v>30</v>
      </c>
      <c r="B35" s="8">
        <v>3621</v>
      </c>
      <c r="C35" s="9" t="s">
        <v>240</v>
      </c>
      <c r="D35" s="10">
        <v>670343</v>
      </c>
      <c r="E35" s="11">
        <v>1069000</v>
      </c>
      <c r="F35" t="s">
        <v>37</v>
      </c>
      <c r="H35" s="12" t="s">
        <v>26</v>
      </c>
      <c r="I35" s="19">
        <v>15339079.363505499</v>
      </c>
    </row>
    <row r="36" spans="1:9" ht="15">
      <c r="A36" s="8">
        <v>31</v>
      </c>
      <c r="B36" s="8">
        <v>3622</v>
      </c>
      <c r="C36" s="9" t="s">
        <v>143</v>
      </c>
      <c r="D36" s="10">
        <v>632417</v>
      </c>
      <c r="E36" s="11">
        <v>760000</v>
      </c>
      <c r="F36" t="s">
        <v>37</v>
      </c>
      <c r="H36" s="12" t="s">
        <v>26</v>
      </c>
      <c r="I36" s="19">
        <v>10444720.1031237</v>
      </c>
    </row>
    <row r="37" spans="1:9" ht="15">
      <c r="A37" s="8">
        <v>32</v>
      </c>
      <c r="B37" s="8">
        <v>3625</v>
      </c>
      <c r="C37" s="9" t="s">
        <v>191</v>
      </c>
      <c r="D37" s="10">
        <v>641985</v>
      </c>
      <c r="E37" s="11">
        <v>1050000</v>
      </c>
      <c r="F37" t="s">
        <v>37</v>
      </c>
      <c r="H37" s="12" t="s">
        <v>26</v>
      </c>
      <c r="I37" s="19">
        <v>15072415.900612401</v>
      </c>
    </row>
    <row r="38" spans="1:9" ht="15">
      <c r="A38" s="8">
        <v>33</v>
      </c>
      <c r="B38" s="8">
        <v>3627</v>
      </c>
      <c r="C38" s="9" t="s">
        <v>192</v>
      </c>
      <c r="D38" s="10">
        <v>642143</v>
      </c>
      <c r="E38" s="11">
        <v>1413000</v>
      </c>
      <c r="F38" t="s">
        <v>37</v>
      </c>
      <c r="H38" s="12" t="s">
        <v>26</v>
      </c>
      <c r="I38" s="19">
        <v>20264417.8755055</v>
      </c>
    </row>
    <row r="39" spans="1:9" ht="15">
      <c r="A39" s="8">
        <v>34</v>
      </c>
      <c r="B39" s="8">
        <v>3638</v>
      </c>
      <c r="C39" s="9" t="s">
        <v>277</v>
      </c>
      <c r="D39" s="10">
        <v>830105</v>
      </c>
      <c r="E39" s="11">
        <v>689000</v>
      </c>
      <c r="F39" t="s">
        <v>37</v>
      </c>
      <c r="H39" s="12" t="s">
        <v>26</v>
      </c>
      <c r="I39" s="19">
        <v>9764610.8405405097</v>
      </c>
    </row>
    <row r="40" spans="1:9" ht="15">
      <c r="A40" s="8">
        <v>35</v>
      </c>
      <c r="B40" s="8">
        <v>3639</v>
      </c>
      <c r="C40" s="9" t="s">
        <v>278</v>
      </c>
      <c r="D40" s="10">
        <v>850089</v>
      </c>
      <c r="E40" s="11">
        <v>637000</v>
      </c>
      <c r="F40" t="s">
        <v>37</v>
      </c>
      <c r="H40" s="12" t="s">
        <v>26</v>
      </c>
      <c r="I40" s="19">
        <v>9119372.4180994704</v>
      </c>
    </row>
    <row r="41" spans="1:9" ht="15">
      <c r="A41" s="8">
        <v>36</v>
      </c>
      <c r="B41" s="8">
        <v>3649</v>
      </c>
      <c r="C41" s="9" t="s">
        <v>279</v>
      </c>
      <c r="D41" s="10">
        <v>860135</v>
      </c>
      <c r="E41" s="11">
        <v>535000</v>
      </c>
      <c r="F41" t="s">
        <v>37</v>
      </c>
      <c r="H41" s="12" t="s">
        <v>26</v>
      </c>
      <c r="I41" s="19">
        <v>7861954.9337816704</v>
      </c>
    </row>
    <row r="42" spans="1:9" ht="15">
      <c r="A42" s="8">
        <v>37</v>
      </c>
      <c r="B42" s="8">
        <v>3655</v>
      </c>
      <c r="C42" s="9" t="s">
        <v>159</v>
      </c>
      <c r="D42" s="10">
        <v>640123</v>
      </c>
      <c r="E42" s="11">
        <v>728000</v>
      </c>
      <c r="F42" t="s">
        <v>37</v>
      </c>
      <c r="H42" s="12" t="s">
        <v>26</v>
      </c>
      <c r="I42" s="19">
        <v>10679274.113879301</v>
      </c>
    </row>
    <row r="43" spans="1:9" ht="15">
      <c r="A43" s="8">
        <v>38</v>
      </c>
      <c r="B43" s="8">
        <v>3666</v>
      </c>
      <c r="C43" s="9" t="s">
        <v>183</v>
      </c>
      <c r="D43" s="10">
        <v>641282</v>
      </c>
      <c r="E43" s="11">
        <v>963000</v>
      </c>
      <c r="F43" t="s">
        <v>37</v>
      </c>
      <c r="H43" s="12" t="s">
        <v>26</v>
      </c>
      <c r="I43" s="19">
        <v>14360509.4612418</v>
      </c>
    </row>
    <row r="44" spans="1:9" ht="15">
      <c r="A44" s="8">
        <v>39</v>
      </c>
      <c r="B44" s="8">
        <v>3667</v>
      </c>
      <c r="C44" s="9" t="s">
        <v>262</v>
      </c>
      <c r="D44" s="10">
        <v>710499</v>
      </c>
      <c r="E44" s="11">
        <v>546000</v>
      </c>
      <c r="F44" t="s">
        <v>37</v>
      </c>
      <c r="H44" s="12" t="s">
        <v>26</v>
      </c>
      <c r="I44" s="19">
        <v>8178181.2841547104</v>
      </c>
    </row>
    <row r="45" spans="1:9" ht="15">
      <c r="A45" s="8">
        <v>40</v>
      </c>
      <c r="B45" s="8">
        <v>3670</v>
      </c>
      <c r="C45" s="9" t="s">
        <v>233</v>
      </c>
      <c r="D45" s="10">
        <v>660224</v>
      </c>
      <c r="E45" s="11">
        <v>957000</v>
      </c>
      <c r="F45" t="s">
        <v>37</v>
      </c>
      <c r="H45" s="12" t="s">
        <v>26</v>
      </c>
      <c r="I45" s="19">
        <v>14425857.179217</v>
      </c>
    </row>
    <row r="46" spans="1:9" ht="15">
      <c r="A46" s="8">
        <v>41</v>
      </c>
      <c r="B46" s="8">
        <v>3672</v>
      </c>
      <c r="C46" s="9" t="s">
        <v>144</v>
      </c>
      <c r="D46" s="10">
        <v>632437</v>
      </c>
      <c r="E46" s="11">
        <v>768000</v>
      </c>
      <c r="F46" t="s">
        <v>37</v>
      </c>
      <c r="H46" s="12" t="s">
        <v>26</v>
      </c>
      <c r="I46" s="19">
        <v>6706811.8229210703</v>
      </c>
    </row>
    <row r="47" spans="1:9" ht="15">
      <c r="A47" s="8">
        <v>42</v>
      </c>
      <c r="B47" s="8">
        <v>3674</v>
      </c>
      <c r="C47" s="9" t="s">
        <v>264</v>
      </c>
      <c r="D47" s="10">
        <v>720169</v>
      </c>
      <c r="E47" s="11">
        <v>877000</v>
      </c>
      <c r="F47" t="s">
        <v>37</v>
      </c>
      <c r="H47" s="12" t="s">
        <v>26</v>
      </c>
      <c r="I47" s="19">
        <v>13342544.491905101</v>
      </c>
    </row>
    <row r="48" spans="1:9" ht="15">
      <c r="A48" s="8">
        <v>43</v>
      </c>
      <c r="B48" s="8">
        <v>3680</v>
      </c>
      <c r="C48" s="9" t="s">
        <v>120</v>
      </c>
      <c r="D48" s="10">
        <v>630790</v>
      </c>
      <c r="E48" s="11">
        <v>730000</v>
      </c>
      <c r="F48" t="s">
        <v>37</v>
      </c>
      <c r="H48" s="12" t="s">
        <v>26</v>
      </c>
      <c r="I48" s="19">
        <v>11769000</v>
      </c>
    </row>
    <row r="49" spans="1:9" ht="15">
      <c r="A49" s="8">
        <v>44</v>
      </c>
      <c r="B49" s="8">
        <v>3685</v>
      </c>
      <c r="C49" s="9" t="s">
        <v>283</v>
      </c>
      <c r="D49" s="10">
        <v>910011</v>
      </c>
      <c r="E49" s="11">
        <v>122000</v>
      </c>
      <c r="F49" t="s">
        <v>37</v>
      </c>
      <c r="H49" s="12" t="s">
        <v>26</v>
      </c>
      <c r="I49" s="19">
        <v>2027000</v>
      </c>
    </row>
    <row r="50" spans="1:9" ht="15">
      <c r="A50" s="8">
        <v>45</v>
      </c>
      <c r="B50" s="8">
        <v>3695</v>
      </c>
      <c r="C50" s="9" t="s">
        <v>238</v>
      </c>
      <c r="D50" s="10">
        <v>670201</v>
      </c>
      <c r="E50" s="11">
        <v>304000</v>
      </c>
      <c r="F50" t="s">
        <v>37</v>
      </c>
      <c r="H50" s="12" t="s">
        <v>26</v>
      </c>
      <c r="I50" s="19">
        <v>7234500</v>
      </c>
    </row>
    <row r="51" spans="1:9" ht="15">
      <c r="A51" s="8">
        <v>46</v>
      </c>
      <c r="B51" s="8">
        <v>3696</v>
      </c>
      <c r="C51" s="9" t="s">
        <v>102</v>
      </c>
      <c r="D51" s="10">
        <v>622100</v>
      </c>
      <c r="E51" s="11">
        <v>155000</v>
      </c>
      <c r="F51" t="s">
        <v>37</v>
      </c>
      <c r="H51" s="12" t="s">
        <v>26</v>
      </c>
      <c r="I51" s="19">
        <v>758000</v>
      </c>
    </row>
    <row r="52" spans="1:9" ht="18" customHeight="1">
      <c r="E52" s="15">
        <f>SUM(E6:E51)</f>
        <v>45162000</v>
      </c>
    </row>
    <row r="53" spans="1:9">
      <c r="G53" t="s">
        <v>346</v>
      </c>
    </row>
    <row r="54" spans="1:9" ht="15">
      <c r="C54" s="16" t="s">
        <v>347</v>
      </c>
      <c r="G54" t="s">
        <v>348</v>
      </c>
    </row>
    <row r="60" spans="1:9">
      <c r="C60" t="s">
        <v>349</v>
      </c>
      <c r="G60" s="17" t="s">
        <v>332</v>
      </c>
    </row>
    <row r="61" spans="1:9">
      <c r="C61" t="s">
        <v>350</v>
      </c>
      <c r="G61" t="s">
        <v>351</v>
      </c>
    </row>
  </sheetData>
  <sortState ref="A6:I51">
    <sortCondition ref="B6:B51"/>
  </sortState>
  <mergeCells count="1">
    <mergeCell ref="F4:H4"/>
  </mergeCells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</vt:lpstr>
      <vt:lpstr>form</vt:lpstr>
      <vt:lpstr>individu</vt:lpstr>
      <vt:lpstr>TRF</vt:lpstr>
      <vt:lpstr>Sim Suk</vt:lpstr>
      <vt:lpstr>SUKRL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cp:lastPrinted>2019-03-25T04:04:21Z</cp:lastPrinted>
  <dcterms:created xsi:type="dcterms:W3CDTF">2019-03-08T03:20:00Z</dcterms:created>
  <dcterms:modified xsi:type="dcterms:W3CDTF">2019-03-25T08:19:02Z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