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uj\Desktop\Ineuron DA Assignments\Excel Assignments\"/>
    </mc:Choice>
  </mc:AlternateContent>
  <xr:revisionPtr revIDLastSave="0" documentId="8_{D5C6DF91-2017-4690-81FF-98265ACDBD3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ercise 1" sheetId="1" r:id="rId1"/>
    <sheet name="Exercise 2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9" i="3"/>
  <c r="D10" i="3"/>
  <c r="D11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5" i="3"/>
  <c r="D4" i="3"/>
  <c r="D3" i="3"/>
  <c r="D2" i="3"/>
  <c r="C5" i="3"/>
  <c r="C4" i="3"/>
  <c r="C3" i="3"/>
  <c r="C2" i="3"/>
  <c r="B5" i="3"/>
  <c r="B4" i="3"/>
  <c r="B3" i="3"/>
  <c r="B2" i="3"/>
  <c r="F52" i="1" l="1"/>
  <c r="F49" i="1"/>
  <c r="F45" i="1"/>
  <c r="F39" i="1"/>
  <c r="F48" i="1"/>
  <c r="F47" i="1"/>
  <c r="F42" i="1"/>
  <c r="F44" i="1"/>
  <c r="F43" i="1"/>
  <c r="F38" i="1"/>
  <c r="F37" i="1"/>
  <c r="F36" i="1"/>
  <c r="F32" i="1"/>
  <c r="F33" i="1"/>
  <c r="F31" i="1"/>
  <c r="F29" i="1"/>
  <c r="F30" i="1"/>
</calcChain>
</file>

<file path=xl/sharedStrings.xml><?xml version="1.0" encoding="utf-8"?>
<sst xmlns="http://schemas.openxmlformats.org/spreadsheetml/2006/main" count="827" uniqueCount="75">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</sst>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0" fillId="0" borderId="1" xfId="0" applyNumberFormat="1" applyBorder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F52" sqref="F52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6" max="6" width="38.7109375" bestFit="1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COUNTIF(G2:G25, "=Boston")</f>
        <v>4</v>
      </c>
    </row>
    <row r="30" spans="1:7" x14ac:dyDescent="0.25">
      <c r="E30" s="4" t="s">
        <v>36</v>
      </c>
      <c r="F30">
        <f>COUNTIF(D2:D25, "=Microwave")</f>
        <v>5</v>
      </c>
    </row>
    <row r="31" spans="1:7" x14ac:dyDescent="0.25">
      <c r="E31" s="4" t="s">
        <v>37</v>
      </c>
      <c r="F31">
        <f>COUNTIF(F2:F25, "=truck 3")</f>
        <v>8</v>
      </c>
    </row>
    <row r="32" spans="1:7" x14ac:dyDescent="0.25">
      <c r="E32" s="4" t="s">
        <v>38</v>
      </c>
      <c r="F32">
        <f>COUNTIF(C2:C25, "=Peter White")</f>
        <v>6</v>
      </c>
    </row>
    <row r="33" spans="5:6" x14ac:dyDescent="0.25">
      <c r="E33" s="4" t="s">
        <v>30</v>
      </c>
      <c r="F33">
        <f>COUNTIF(E2:E25, "&gt;20")</f>
        <v>15</v>
      </c>
    </row>
    <row r="35" spans="5:6" x14ac:dyDescent="0.25">
      <c r="F35" s="3" t="s">
        <v>24</v>
      </c>
    </row>
    <row r="36" spans="5:6" x14ac:dyDescent="0.25">
      <c r="E36" s="4" t="s">
        <v>27</v>
      </c>
      <c r="F36">
        <f>SUMIF(D2:D25,"=refrigerator",E2:E25)</f>
        <v>105</v>
      </c>
    </row>
    <row r="37" spans="5:6" x14ac:dyDescent="0.25">
      <c r="E37" s="4" t="s">
        <v>28</v>
      </c>
      <c r="F37">
        <f>SUMIF(D2:D25,"=washing machine",E2:E25)</f>
        <v>164</v>
      </c>
    </row>
    <row r="38" spans="5:6" x14ac:dyDescent="0.25">
      <c r="E38" s="4" t="s">
        <v>34</v>
      </c>
      <c r="F38">
        <f>SUMIF(F2:F25,"=truck 4",E2:E25)</f>
        <v>156</v>
      </c>
    </row>
    <row r="39" spans="5:6" x14ac:dyDescent="0.25">
      <c r="E39" s="4" t="s">
        <v>44</v>
      </c>
      <c r="F39">
        <f>SUMIF(F2:F25,"&lt;&gt;airplane",E2:E25)</f>
        <v>511</v>
      </c>
    </row>
    <row r="41" spans="5:6" x14ac:dyDescent="0.25">
      <c r="E41" s="4"/>
      <c r="F41" s="3" t="s">
        <v>25</v>
      </c>
    </row>
    <row r="42" spans="5:6" x14ac:dyDescent="0.25">
      <c r="E42" s="4" t="s">
        <v>39</v>
      </c>
      <c r="F42">
        <f>COUNTIFS(D2:D25,"=microwave",G2:G25,"=Boston")</f>
        <v>2</v>
      </c>
    </row>
    <row r="43" spans="5:6" x14ac:dyDescent="0.25">
      <c r="E43" s="4" t="s">
        <v>40</v>
      </c>
      <c r="F43">
        <f>COUNTIFS(C2:C25,"=Peter white",F2:F25,"=truck 1")</f>
        <v>2</v>
      </c>
    </row>
    <row r="44" spans="5:6" x14ac:dyDescent="0.25">
      <c r="E44" s="4" t="s">
        <v>41</v>
      </c>
      <c r="F44">
        <f>COUNTIFS(B2:B25,"=03-02-2013",G2:G25,"=Boston")</f>
        <v>1</v>
      </c>
    </row>
    <row r="45" spans="5:6" x14ac:dyDescent="0.25">
      <c r="E45" s="4" t="s">
        <v>42</v>
      </c>
      <c r="F45">
        <f>COUNTIFS(B2:B25,"&gt;=03-02-2013",B2:B25,"&lt;=06-02-2013")</f>
        <v>14</v>
      </c>
    </row>
    <row r="46" spans="5:6" x14ac:dyDescent="0.25">
      <c r="F46" s="3" t="s">
        <v>26</v>
      </c>
    </row>
    <row r="47" spans="5:6" x14ac:dyDescent="0.25">
      <c r="E47" s="4" t="s">
        <v>31</v>
      </c>
      <c r="F47">
        <f>SUMIFS(E2:E25,D2:D25,"=microwave",G2:G25,"=NY")</f>
        <v>25</v>
      </c>
    </row>
    <row r="48" spans="5:6" x14ac:dyDescent="0.25">
      <c r="E48" s="4" t="s">
        <v>33</v>
      </c>
      <c r="F48">
        <f>SUMIFS(E2:E25,G2:G25,"=Pittsburgh",F2:F25,"=truck 1")</f>
        <v>75</v>
      </c>
    </row>
    <row r="49" spans="5:6" x14ac:dyDescent="0.25">
      <c r="E49" s="4" t="s">
        <v>43</v>
      </c>
      <c r="F49">
        <f>SUMIFS(E2:E25,B2:B25,"&gt;=03/02/2013",B2:B25,"&lt;=6/2/2013")</f>
        <v>309</v>
      </c>
    </row>
    <row r="52" spans="5:6" x14ac:dyDescent="0.25">
      <c r="E52" s="4" t="s">
        <v>32</v>
      </c>
      <c r="F52">
        <f>SUM(SUMIF(G2:G25,{"NY","Baltimore","Philadelphia"},E2:E25))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E13" sqref="E13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COUNTIF(B16:B241,"=Shaving")</f>
        <v>71</v>
      </c>
      <c r="C2" s="2">
        <f>SUMIF(B16:B241,"=Shaving",E16:E241)</f>
        <v>717</v>
      </c>
      <c r="D2" s="2">
        <f>COUNTIFS(B16:B241,"=shaving",D16:D241,"=cash")</f>
        <v>42</v>
      </c>
      <c r="E2" s="18">
        <f>COUNTIFS($D$16:$D$241,"credit card",$B$16:$B$241,A2)</f>
        <v>29</v>
      </c>
      <c r="F2" s="2">
        <f>SUMIFS($E$16:$E$241,$B$16:$B$241,A2,$D$16:$D$241,"=cash")</f>
        <v>414</v>
      </c>
    </row>
    <row r="3" spans="1:6" x14ac:dyDescent="0.25">
      <c r="A3" s="9" t="s">
        <v>47</v>
      </c>
      <c r="B3" s="2">
        <f>COUNTIF(B16:B241,"=washing and combing")</f>
        <v>46</v>
      </c>
      <c r="C3" s="2">
        <f>SUMIF(B16:B241,"=Washing and combing",E16:E241)</f>
        <v>1934</v>
      </c>
      <c r="D3" s="2">
        <f>COUNTIFS(B16:B241,"=washing and combing",D16:D241,"=cash")</f>
        <v>31</v>
      </c>
      <c r="E3" s="18">
        <f t="shared" ref="E3:E5" si="0">COUNTIFS($D$16:$D$241,"credit card",$B$16:$B$241,A3)</f>
        <v>15</v>
      </c>
      <c r="F3" s="2">
        <f t="shared" ref="F3:F5" si="1">SUMIFS($E$16:$E$241,$B$16:$B$241,A3,$D$16:$D$241,"=cash")</f>
        <v>1350</v>
      </c>
    </row>
    <row r="4" spans="1:6" x14ac:dyDescent="0.25">
      <c r="A4" s="10" t="s">
        <v>48</v>
      </c>
      <c r="B4" s="2">
        <f>COUNTIF(B16:B241,"=dyeing")</f>
        <v>50</v>
      </c>
      <c r="C4" s="2">
        <f>SUMIF(B16:B241,"=dyeing",E16:E241)</f>
        <v>1650</v>
      </c>
      <c r="D4" s="2">
        <f>COUNTIFS(B16:B241,"=dyeing",D16:D241,"=cash")</f>
        <v>35</v>
      </c>
      <c r="E4" s="18">
        <f t="shared" si="0"/>
        <v>15</v>
      </c>
      <c r="F4" s="2">
        <f t="shared" si="1"/>
        <v>1155</v>
      </c>
    </row>
    <row r="5" spans="1:6" x14ac:dyDescent="0.25">
      <c r="A5" s="2" t="s">
        <v>52</v>
      </c>
      <c r="B5" s="2">
        <f>COUNTIF(B16:B241,"=meeting hairstyles")</f>
        <v>32</v>
      </c>
      <c r="C5" s="2">
        <f>SUMIF(B16:B241,"=meeting hairstyles",E16:E241)</f>
        <v>1119</v>
      </c>
      <c r="D5" s="2">
        <f>COUNTIFS(B16:B241,"=meeting hairstyles",D16:D241,"=cash")</f>
        <v>21</v>
      </c>
      <c r="E5" s="18">
        <f t="shared" si="0"/>
        <v>11</v>
      </c>
      <c r="F5" s="2">
        <f t="shared" si="1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COUNTIF($C$16:$C$241,A9)</f>
        <v>25</v>
      </c>
      <c r="C9" s="2">
        <f>SUMIF($C$16:$C$241,A9,$E$16:$E$241)</f>
        <v>688</v>
      </c>
      <c r="D9" s="2">
        <f>COUNTIFS($B$16:$B$241,"=Shaving",$C$16:$C$241,A9)</f>
        <v>7</v>
      </c>
      <c r="E9" s="2">
        <f>COUNTIFS($B$16:$B$241,"=kids",$C$16:$C$241,A9)</f>
        <v>1</v>
      </c>
      <c r="F9" s="2">
        <f>SUMIFS($E$16:$E$241,$A$16:$A$241,"&gt;=10/05/2013" &amp; "&lt;=20/05/2013",$B$16:$B$241,"=shaving",$C$16:$C$241,A9)</f>
        <v>0</v>
      </c>
    </row>
    <row r="10" spans="1:6" x14ac:dyDescent="0.25">
      <c r="A10" s="9" t="s">
        <v>54</v>
      </c>
      <c r="B10" s="2">
        <f t="shared" ref="B10:B11" si="2">COUNTIF($C$16:$C$241,A10)</f>
        <v>31</v>
      </c>
      <c r="C10" s="2">
        <f t="shared" ref="C10:C11" si="3">SUMIF($C$16:$C$241,A10,$E$16:$E$241)</f>
        <v>965</v>
      </c>
      <c r="D10" s="2">
        <f t="shared" ref="D10:D11" si="4">COUNTIFS($B$16:$B$241,"=Shaving",$C$16:$C$241,A10)</f>
        <v>8</v>
      </c>
      <c r="E10" s="2">
        <f t="shared" ref="E10:E11" si="5">COUNTIFS($B$16:$B$241,"=kids",$C$16:$C$241,A10)</f>
        <v>1</v>
      </c>
      <c r="F10" s="2">
        <f t="shared" ref="F10:F11" si="6">SUMIFS($E$16:$E$241,$A$16:$A$241,"&gt;=10/05/2013" &amp; "&lt;=20/05/2013",$B$16:$B$241,"=shaving",$C$16:$C$241,A10)</f>
        <v>0</v>
      </c>
    </row>
    <row r="11" spans="1:6" x14ac:dyDescent="0.25">
      <c r="A11" s="9" t="s">
        <v>56</v>
      </c>
      <c r="B11" s="2">
        <f t="shared" si="2"/>
        <v>23</v>
      </c>
      <c r="C11" s="2">
        <f t="shared" si="3"/>
        <v>701</v>
      </c>
      <c r="D11" s="2">
        <f t="shared" si="4"/>
        <v>5</v>
      </c>
      <c r="E11" s="2">
        <f t="shared" si="5"/>
        <v>1</v>
      </c>
      <c r="F11" s="2">
        <f t="shared" si="6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Tanuj</cp:lastModifiedBy>
  <cp:lastPrinted>2021-10-08T19:33:44Z</cp:lastPrinted>
  <dcterms:created xsi:type="dcterms:W3CDTF">2013-06-05T17:23:06Z</dcterms:created>
  <dcterms:modified xsi:type="dcterms:W3CDTF">2021-10-09T03:25:39Z</dcterms:modified>
</cp:coreProperties>
</file>