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ma\Desktop\"/>
    </mc:Choice>
  </mc:AlternateContent>
  <xr:revisionPtr revIDLastSave="0" documentId="13_ncr:1_{2CBFCBD2-2B92-40B4-9C37-FD36BFE741BF}" xr6:coauthVersionLast="47" xr6:coauthVersionMax="47" xr10:uidLastSave="{00000000-0000-0000-0000-000000000000}"/>
  <bookViews>
    <workbookView xWindow="-120" yWindow="-120" windowWidth="20730" windowHeight="11160" xr2:uid="{3B88F22A-5B4A-4CDF-87B1-0B88B8630C13}"/>
  </bookViews>
  <sheets>
    <sheet name="BCL of paid incremental amount" sheetId="1" r:id="rId1"/>
    <sheet name="BCL of incurred amount" sheetId="4" r:id="rId2"/>
    <sheet name="ACPC of incurred count &amp; amount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B37" i="4" s="1"/>
  <c r="A36" i="4"/>
  <c r="A35" i="4"/>
  <c r="A34" i="4"/>
  <c r="A33" i="4"/>
  <c r="A32" i="4"/>
  <c r="A31" i="4"/>
  <c r="A30" i="4"/>
  <c r="I14" i="4"/>
  <c r="H13" i="4"/>
  <c r="H14" i="4" s="1"/>
  <c r="I21" i="4" s="1"/>
  <c r="B36" i="4" s="1"/>
  <c r="G13" i="4"/>
  <c r="G14" i="4" s="1"/>
  <c r="F13" i="4"/>
  <c r="E13" i="4"/>
  <c r="D13" i="4"/>
  <c r="C13" i="4"/>
  <c r="B13" i="4"/>
  <c r="B47" i="1"/>
  <c r="B45" i="1"/>
  <c r="B43" i="1"/>
  <c r="I35" i="1"/>
  <c r="I36" i="1"/>
  <c r="I37" i="1"/>
  <c r="I38" i="1"/>
  <c r="I39" i="1"/>
  <c r="I40" i="1"/>
  <c r="I34" i="1"/>
  <c r="H36" i="1"/>
  <c r="H37" i="1"/>
  <c r="H38" i="1"/>
  <c r="H39" i="1"/>
  <c r="H40" i="1"/>
  <c r="H35" i="1"/>
  <c r="G37" i="1"/>
  <c r="G38" i="1"/>
  <c r="G39" i="1"/>
  <c r="G40" i="1"/>
  <c r="G36" i="1"/>
  <c r="F38" i="1"/>
  <c r="F39" i="1"/>
  <c r="F40" i="1"/>
  <c r="F37" i="1"/>
  <c r="E40" i="1"/>
  <c r="E39" i="1"/>
  <c r="E38" i="1"/>
  <c r="D40" i="1"/>
  <c r="D39" i="1"/>
  <c r="C40" i="1"/>
  <c r="F27" i="1"/>
  <c r="E27" i="1" s="1"/>
  <c r="D27" i="1" s="1"/>
  <c r="C27" i="1" s="1"/>
  <c r="B27" i="1" s="1"/>
  <c r="G27" i="1"/>
  <c r="H27" i="1"/>
  <c r="I27" i="1"/>
  <c r="B89" i="2"/>
  <c r="C87" i="2"/>
  <c r="B26" i="1"/>
  <c r="B62" i="2"/>
  <c r="C62" i="2"/>
  <c r="D62" i="2"/>
  <c r="E62" i="2"/>
  <c r="F62" i="2"/>
  <c r="G62" i="2"/>
  <c r="H62" i="2"/>
  <c r="J63" i="2" s="1"/>
  <c r="I62" i="2"/>
  <c r="B42" i="2"/>
  <c r="C42" i="2"/>
  <c r="D42" i="2"/>
  <c r="E42" i="2"/>
  <c r="F42" i="2"/>
  <c r="G42" i="2"/>
  <c r="I42" i="2"/>
  <c r="H42" i="2"/>
  <c r="J43" i="2" s="1"/>
  <c r="C18" i="1"/>
  <c r="D18" i="1" s="1"/>
  <c r="E18" i="1" s="1"/>
  <c r="F18" i="1" s="1"/>
  <c r="G18" i="1" s="1"/>
  <c r="H18" i="1" s="1"/>
  <c r="C19" i="1"/>
  <c r="D19" i="1" s="1"/>
  <c r="E19" i="1" s="1"/>
  <c r="F19" i="1" s="1"/>
  <c r="G19" i="1" s="1"/>
  <c r="C20" i="1"/>
  <c r="D20" i="1" s="1"/>
  <c r="E20" i="1" s="1"/>
  <c r="F20" i="1" s="1"/>
  <c r="C21" i="1"/>
  <c r="D21" i="1" s="1"/>
  <c r="E21" i="1" s="1"/>
  <c r="C22" i="1"/>
  <c r="D22" i="1" s="1"/>
  <c r="C23" i="1"/>
  <c r="C17" i="1"/>
  <c r="D17" i="1" s="1"/>
  <c r="E17" i="1" s="1"/>
  <c r="F17" i="1" s="1"/>
  <c r="G17" i="1" s="1"/>
  <c r="H17" i="1" s="1"/>
  <c r="I17" i="1" s="1"/>
  <c r="H22" i="4" l="1"/>
  <c r="F14" i="4"/>
  <c r="G23" i="4" s="1"/>
  <c r="C64" i="2"/>
  <c r="H64" i="2"/>
  <c r="B64" i="2"/>
  <c r="F64" i="2"/>
  <c r="G26" i="1"/>
  <c r="E64" i="2"/>
  <c r="D64" i="2"/>
  <c r="G64" i="2"/>
  <c r="J65" i="2" s="1"/>
  <c r="E44" i="2"/>
  <c r="B44" i="2"/>
  <c r="F44" i="2"/>
  <c r="C44" i="2"/>
  <c r="G44" i="2"/>
  <c r="J45" i="2" s="1"/>
  <c r="D44" i="2"/>
  <c r="H44" i="2"/>
  <c r="C26" i="1"/>
  <c r="D26" i="1"/>
  <c r="H26" i="1"/>
  <c r="E26" i="1"/>
  <c r="F26" i="1"/>
  <c r="H23" i="4" l="1"/>
  <c r="I23" i="4" s="1"/>
  <c r="B34" i="4"/>
  <c r="E14" i="4"/>
  <c r="B35" i="4"/>
  <c r="I22" i="4"/>
  <c r="B66" i="2"/>
  <c r="F66" i="2"/>
  <c r="J67" i="2" s="1"/>
  <c r="E66" i="2"/>
  <c r="C66" i="2"/>
  <c r="G66" i="2"/>
  <c r="D66" i="2"/>
  <c r="D46" i="2"/>
  <c r="E46" i="2"/>
  <c r="B46" i="2"/>
  <c r="F46" i="2"/>
  <c r="J47" i="2" s="1"/>
  <c r="C46" i="2"/>
  <c r="G46" i="2"/>
  <c r="F24" i="4" l="1"/>
  <c r="D14" i="4"/>
  <c r="D68" i="2"/>
  <c r="C68" i="2"/>
  <c r="E68" i="2"/>
  <c r="J69" i="2" s="1"/>
  <c r="B68" i="2"/>
  <c r="F68" i="2"/>
  <c r="B48" i="2"/>
  <c r="F48" i="2"/>
  <c r="C48" i="2"/>
  <c r="D48" i="2"/>
  <c r="E48" i="2"/>
  <c r="J49" i="2" s="1"/>
  <c r="E25" i="4" l="1"/>
  <c r="C14" i="4"/>
  <c r="B33" i="4"/>
  <c r="G24" i="4"/>
  <c r="H24" i="4" s="1"/>
  <c r="I24" i="4" s="1"/>
  <c r="E70" i="2"/>
  <c r="B70" i="2"/>
  <c r="C70" i="2"/>
  <c r="D70" i="2"/>
  <c r="J71" i="2" s="1"/>
  <c r="C50" i="2"/>
  <c r="D50" i="2"/>
  <c r="J51" i="2" s="1"/>
  <c r="E50" i="2"/>
  <c r="B50" i="2"/>
  <c r="D26" i="4" l="1"/>
  <c r="B14" i="4"/>
  <c r="C27" i="4" s="1"/>
  <c r="B32" i="4"/>
  <c r="F25" i="4"/>
  <c r="G25" i="4" s="1"/>
  <c r="H25" i="4" s="1"/>
  <c r="I25" i="4" s="1"/>
  <c r="D72" i="2"/>
  <c r="B72" i="2"/>
  <c r="C72" i="2"/>
  <c r="J73" i="2" s="1"/>
  <c r="B52" i="2"/>
  <c r="D52" i="2"/>
  <c r="C52" i="2"/>
  <c r="J53" i="2" s="1"/>
  <c r="C54" i="2" s="1"/>
  <c r="B30" i="4" l="1"/>
  <c r="D27" i="4"/>
  <c r="E27" i="4" s="1"/>
  <c r="F27" i="4" s="1"/>
  <c r="G27" i="4" s="1"/>
  <c r="H27" i="4" s="1"/>
  <c r="I27" i="4" s="1"/>
  <c r="B31" i="4"/>
  <c r="E26" i="4"/>
  <c r="F26" i="4" s="1"/>
  <c r="G26" i="4" s="1"/>
  <c r="H26" i="4" s="1"/>
  <c r="I26" i="4" s="1"/>
  <c r="B74" i="2"/>
  <c r="J75" i="2" s="1"/>
  <c r="B76" i="2" s="1"/>
  <c r="C74" i="2"/>
  <c r="B54" i="2"/>
  <c r="J55" i="2" s="1"/>
  <c r="B56" i="2" s="1"/>
  <c r="B39" i="4" l="1"/>
</calcChain>
</file>

<file path=xl/sharedStrings.xml><?xml version="1.0" encoding="utf-8"?>
<sst xmlns="http://schemas.openxmlformats.org/spreadsheetml/2006/main" count="266" uniqueCount="39">
  <si>
    <t>Paid Incremental - Amount</t>
  </si>
  <si>
    <t>-</t>
  </si>
  <si>
    <t>Adm/Paid</t>
  </si>
  <si>
    <t>FY XX Q1</t>
  </si>
  <si>
    <t>FY XX Q2</t>
  </si>
  <si>
    <t>FY XX Q3</t>
  </si>
  <si>
    <t>FY XX Q4</t>
  </si>
  <si>
    <t>FY XX+1 Q1</t>
  </si>
  <si>
    <t>FY XX+1 Q2</t>
  </si>
  <si>
    <t>FY XX+1 Q3</t>
  </si>
  <si>
    <t>FY XX+1 Q4</t>
  </si>
  <si>
    <t>Paid Cumulative - Amount</t>
  </si>
  <si>
    <t>Adm\Paid</t>
  </si>
  <si>
    <t>DATA</t>
  </si>
  <si>
    <t>Total Reserves</t>
  </si>
  <si>
    <t>Incurred Amount = Paid Cumulative Amount + OS Amount</t>
  </si>
  <si>
    <t>Incurred Count = Paid Cumulative Count + OS Count</t>
  </si>
  <si>
    <t>Average Cost Per Claim</t>
  </si>
  <si>
    <t>Ultimate</t>
  </si>
  <si>
    <t>Grossing up factors - Count</t>
  </si>
  <si>
    <t xml:space="preserve">Development factors </t>
  </si>
  <si>
    <t>Grossing up factors - Average Cost Per Claim</t>
  </si>
  <si>
    <t xml:space="preserve">ACPC </t>
  </si>
  <si>
    <t>Claims settled</t>
  </si>
  <si>
    <t>Claim Counts</t>
  </si>
  <si>
    <t>Development factors</t>
  </si>
  <si>
    <t>Cumulative deveopment factors</t>
  </si>
  <si>
    <t>Projection of future claims using cumulative development factors</t>
  </si>
  <si>
    <t>OS incremental amount being</t>
  </si>
  <si>
    <t>Sum of OS Amount</t>
  </si>
  <si>
    <t>Expected Increments</t>
  </si>
  <si>
    <t>Cumulative development factors</t>
  </si>
  <si>
    <t xml:space="preserve">Projecting using cumulative development factors </t>
  </si>
  <si>
    <t>Last Diagonal values</t>
  </si>
  <si>
    <t>Ultimate liability</t>
  </si>
  <si>
    <t>Finding cumulative values for the above given data</t>
  </si>
  <si>
    <t xml:space="preserve">DATA </t>
  </si>
  <si>
    <t>Finding the average cost per claim by dividing the values of second table by the first table</t>
  </si>
  <si>
    <t>Finding grossing up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</si>
</sst>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0.0000"/>
    <numFmt numFmtId="166" formatCode="_ * #,##0.0000_ ;_ * \-#,##0.0000_ ;_ * &quot;-&quot;??_ ;_ @_ 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164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wrapText="1"/>
    </xf>
    <xf numFmtId="164" fontId="0" fillId="0" borderId="0" xfId="0" applyNumberFormat="1" applyAlignment="1">
      <alignment vertical="center"/>
    </xf>
    <xf numFmtId="166" fontId="0" fillId="0" borderId="0" xfId="0" applyNumberFormat="1"/>
    <xf numFmtId="164" fontId="0" fillId="0" borderId="0" xfId="1" applyNumberFormat="1" applyFont="1" applyFill="1" applyBorder="1"/>
    <xf numFmtId="164" fontId="0" fillId="0" borderId="1" xfId="1" quotePrefix="1" applyNumberFormat="1" applyFont="1" applyBorder="1"/>
    <xf numFmtId="0" fontId="2" fillId="2" borderId="1" xfId="0" applyFont="1" applyFill="1" applyBorder="1"/>
    <xf numFmtId="167" fontId="0" fillId="0" borderId="0" xfId="0" applyNumberFormat="1"/>
    <xf numFmtId="167" fontId="2" fillId="0" borderId="1" xfId="1" applyNumberFormat="1" applyFont="1" applyBorder="1"/>
    <xf numFmtId="0" fontId="2" fillId="3" borderId="1" xfId="0" applyFont="1" applyFill="1" applyBorder="1"/>
    <xf numFmtId="164" fontId="0" fillId="0" borderId="2" xfId="1" applyNumberFormat="1" applyFont="1" applyBorder="1"/>
    <xf numFmtId="164" fontId="0" fillId="0" borderId="7" xfId="1" applyNumberFormat="1" applyFont="1" applyBorder="1"/>
    <xf numFmtId="164" fontId="2" fillId="0" borderId="8" xfId="1" applyNumberFormat="1" applyFont="1" applyBorder="1"/>
    <xf numFmtId="164" fontId="2" fillId="0" borderId="9" xfId="1" applyNumberFormat="1" applyFont="1" applyBorder="1"/>
    <xf numFmtId="164" fontId="0" fillId="0" borderId="10" xfId="1" applyNumberFormat="1" applyFont="1" applyBorder="1"/>
    <xf numFmtId="164" fontId="2" fillId="0" borderId="6" xfId="1" applyNumberFormat="1" applyFont="1" applyBorder="1"/>
    <xf numFmtId="164" fontId="2" fillId="0" borderId="0" xfId="1" applyNumberFormat="1" applyFont="1" applyBorder="1"/>
    <xf numFmtId="164" fontId="1" fillId="0" borderId="10" xfId="1" applyNumberFormat="1" applyFont="1" applyBorder="1"/>
    <xf numFmtId="0" fontId="2" fillId="0" borderId="1" xfId="0" applyFont="1" applyBorder="1" applyAlignment="1">
      <alignment wrapText="1"/>
    </xf>
    <xf numFmtId="165" fontId="0" fillId="0" borderId="1" xfId="0" applyNumberFormat="1" applyBorder="1"/>
    <xf numFmtId="0" fontId="2" fillId="3" borderId="1" xfId="0" applyFont="1" applyFill="1" applyBorder="1" applyAlignment="1">
      <alignment vertical="center" wrapText="1"/>
    </xf>
    <xf numFmtId="164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66" fontId="0" fillId="0" borderId="1" xfId="0" applyNumberFormat="1" applyBorder="1" applyAlignment="1">
      <alignment vertical="center"/>
    </xf>
    <xf numFmtId="0" fontId="2" fillId="3" borderId="1" xfId="0" applyFont="1" applyFill="1" applyBorder="1" applyAlignment="1">
      <alignment wrapText="1"/>
    </xf>
    <xf numFmtId="164" fontId="0" fillId="0" borderId="1" xfId="1" applyNumberFormat="1" applyFont="1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164" fontId="0" fillId="0" borderId="1" xfId="0" applyNumberFormat="1" applyFont="1" applyFill="1" applyBorder="1" applyAlignment="1">
      <alignment vertical="center"/>
    </xf>
    <xf numFmtId="164" fontId="0" fillId="0" borderId="1" xfId="1" applyNumberFormat="1" applyFont="1" applyFill="1" applyBorder="1"/>
    <xf numFmtId="164" fontId="1" fillId="0" borderId="1" xfId="1" applyNumberFormat="1" applyFont="1" applyFill="1" applyBorder="1"/>
    <xf numFmtId="164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0" fillId="0" borderId="0" xfId="0" applyFont="1"/>
    <xf numFmtId="0" fontId="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86EF-A302-48FB-9743-CC43A039AB6C}">
  <dimension ref="A1:J53"/>
  <sheetViews>
    <sheetView showGridLines="0" tabSelected="1" zoomScaleNormal="100" workbookViewId="0">
      <selection activeCell="D13" sqref="D13"/>
    </sheetView>
  </sheetViews>
  <sheetFormatPr defaultRowHeight="15" x14ac:dyDescent="0.25"/>
  <cols>
    <col min="1" max="1" width="19.42578125" customWidth="1"/>
    <col min="2" max="2" width="17" bestFit="1" customWidth="1"/>
    <col min="3" max="9" width="16.85546875" bestFit="1" customWidth="1"/>
    <col min="10" max="10" width="14.28515625" bestFit="1" customWidth="1"/>
  </cols>
  <sheetData>
    <row r="1" spans="1:9" x14ac:dyDescent="0.25">
      <c r="A1" s="31" t="s">
        <v>13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27" t="s">
        <v>0</v>
      </c>
      <c r="B2" s="27"/>
      <c r="C2" s="27"/>
      <c r="D2" s="27"/>
      <c r="E2" s="27"/>
      <c r="F2" s="27"/>
      <c r="G2" s="27"/>
      <c r="H2" s="27"/>
      <c r="I2" s="27"/>
    </row>
    <row r="3" spans="1:9" x14ac:dyDescent="0.25">
      <c r="A3" s="14" t="s">
        <v>2</v>
      </c>
      <c r="B3" s="14">
        <v>0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</row>
    <row r="4" spans="1:9" x14ac:dyDescent="0.25">
      <c r="A4" s="14" t="s">
        <v>3</v>
      </c>
      <c r="B4" s="2">
        <v>598959617</v>
      </c>
      <c r="C4" s="2">
        <v>397671449</v>
      </c>
      <c r="D4" s="2">
        <v>36216634</v>
      </c>
      <c r="E4" s="2">
        <v>10667960</v>
      </c>
      <c r="F4" s="2">
        <v>4019412</v>
      </c>
      <c r="G4" s="2">
        <v>2339662</v>
      </c>
      <c r="H4" s="2">
        <v>1018382</v>
      </c>
      <c r="I4" s="2">
        <v>738471</v>
      </c>
    </row>
    <row r="5" spans="1:9" x14ac:dyDescent="0.25">
      <c r="A5" s="14" t="s">
        <v>4</v>
      </c>
      <c r="B5" s="2">
        <v>645734381</v>
      </c>
      <c r="C5" s="2">
        <v>432605859</v>
      </c>
      <c r="D5" s="2">
        <v>49155399</v>
      </c>
      <c r="E5" s="2">
        <v>9939944</v>
      </c>
      <c r="F5" s="2">
        <v>4589006</v>
      </c>
      <c r="G5" s="2">
        <v>1386708</v>
      </c>
      <c r="H5" s="2">
        <v>1055905</v>
      </c>
      <c r="I5" s="2" t="s">
        <v>1</v>
      </c>
    </row>
    <row r="6" spans="1:9" x14ac:dyDescent="0.25">
      <c r="A6" s="14" t="s">
        <v>5</v>
      </c>
      <c r="B6" s="2">
        <v>671115301</v>
      </c>
      <c r="C6" s="2">
        <v>452878227</v>
      </c>
      <c r="D6" s="2">
        <v>42888053</v>
      </c>
      <c r="E6" s="2">
        <v>11519873</v>
      </c>
      <c r="F6" s="2">
        <v>4973364</v>
      </c>
      <c r="G6" s="2">
        <v>1818059</v>
      </c>
      <c r="H6" s="2" t="s">
        <v>1</v>
      </c>
      <c r="I6" s="2" t="s">
        <v>1</v>
      </c>
    </row>
    <row r="7" spans="1:9" x14ac:dyDescent="0.25">
      <c r="A7" s="14" t="s">
        <v>6</v>
      </c>
      <c r="B7" s="2">
        <v>727102382</v>
      </c>
      <c r="C7" s="2">
        <v>435622128</v>
      </c>
      <c r="D7" s="2">
        <v>48792428</v>
      </c>
      <c r="E7" s="2">
        <v>9626397</v>
      </c>
      <c r="F7" s="2">
        <v>6098368</v>
      </c>
      <c r="G7" s="2" t="s">
        <v>1</v>
      </c>
      <c r="H7" s="2" t="s">
        <v>1</v>
      </c>
      <c r="I7" s="2" t="s">
        <v>1</v>
      </c>
    </row>
    <row r="8" spans="1:9" x14ac:dyDescent="0.25">
      <c r="A8" s="14" t="s">
        <v>7</v>
      </c>
      <c r="B8" s="2">
        <v>839643769</v>
      </c>
      <c r="C8" s="2">
        <v>512331928</v>
      </c>
      <c r="D8" s="2">
        <v>45494317</v>
      </c>
      <c r="E8" s="2">
        <v>16204109</v>
      </c>
      <c r="F8" s="2" t="s">
        <v>1</v>
      </c>
      <c r="G8" s="2" t="s">
        <v>1</v>
      </c>
      <c r="H8" s="2" t="s">
        <v>1</v>
      </c>
      <c r="I8" s="2" t="s">
        <v>1</v>
      </c>
    </row>
    <row r="9" spans="1:9" x14ac:dyDescent="0.25">
      <c r="A9" s="14" t="s">
        <v>8</v>
      </c>
      <c r="B9" s="2">
        <v>900603497</v>
      </c>
      <c r="C9" s="2">
        <v>682757128</v>
      </c>
      <c r="D9" s="2">
        <v>69845712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</row>
    <row r="10" spans="1:9" x14ac:dyDescent="0.25">
      <c r="A10" s="14" t="s">
        <v>9</v>
      </c>
      <c r="B10" s="2">
        <v>913378500</v>
      </c>
      <c r="C10" s="2">
        <v>651550356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</row>
    <row r="11" spans="1:9" x14ac:dyDescent="0.25">
      <c r="A11" s="14" t="s">
        <v>10</v>
      </c>
      <c r="B11" s="2">
        <v>1081587742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</row>
    <row r="12" spans="1:9" x14ac:dyDescent="0.25"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t="s">
        <v>35</v>
      </c>
      <c r="B13" s="3"/>
      <c r="C13" s="3"/>
      <c r="D13" s="3"/>
      <c r="E13" s="3"/>
      <c r="F13" s="3"/>
      <c r="G13" s="3"/>
      <c r="H13" s="3"/>
      <c r="I13" s="3"/>
    </row>
    <row r="15" spans="1:9" x14ac:dyDescent="0.25">
      <c r="A15" s="28" t="s">
        <v>11</v>
      </c>
      <c r="B15" s="29"/>
      <c r="C15" s="29"/>
      <c r="D15" s="29"/>
      <c r="E15" s="29"/>
      <c r="F15" s="29"/>
      <c r="G15" s="29"/>
      <c r="H15" s="29"/>
      <c r="I15" s="30"/>
    </row>
    <row r="16" spans="1:9" x14ac:dyDescent="0.25">
      <c r="A16" s="14" t="s">
        <v>2</v>
      </c>
      <c r="B16" s="14">
        <v>0</v>
      </c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14">
        <v>6</v>
      </c>
      <c r="I16" s="14">
        <v>7</v>
      </c>
    </row>
    <row r="17" spans="1:10" x14ac:dyDescent="0.25">
      <c r="A17" s="14" t="s">
        <v>3</v>
      </c>
      <c r="B17" s="2">
        <v>598959617</v>
      </c>
      <c r="C17" s="2">
        <f t="shared" ref="C17:C23" si="0">C4+B4</f>
        <v>996631066</v>
      </c>
      <c r="D17" s="2">
        <f t="shared" ref="D17:I17" si="1">D4+C17</f>
        <v>1032847700</v>
      </c>
      <c r="E17" s="2">
        <f t="shared" si="1"/>
        <v>1043515660</v>
      </c>
      <c r="F17" s="2">
        <f t="shared" si="1"/>
        <v>1047535072</v>
      </c>
      <c r="G17" s="2">
        <f t="shared" si="1"/>
        <v>1049874734</v>
      </c>
      <c r="H17" s="2">
        <f t="shared" si="1"/>
        <v>1050893116</v>
      </c>
      <c r="I17" s="2">
        <f t="shared" si="1"/>
        <v>1051631587</v>
      </c>
    </row>
    <row r="18" spans="1:10" x14ac:dyDescent="0.25">
      <c r="A18" s="14" t="s">
        <v>4</v>
      </c>
      <c r="B18" s="2">
        <v>645734381</v>
      </c>
      <c r="C18" s="2">
        <f t="shared" si="0"/>
        <v>1078340240</v>
      </c>
      <c r="D18" s="2">
        <f>D5+C18</f>
        <v>1127495639</v>
      </c>
      <c r="E18" s="2">
        <f>E5+D18</f>
        <v>1137435583</v>
      </c>
      <c r="F18" s="2">
        <f>F5+E18</f>
        <v>1142024589</v>
      </c>
      <c r="G18" s="2">
        <f>G5+F18</f>
        <v>1143411297</v>
      </c>
      <c r="H18" s="2">
        <f>H5+G18</f>
        <v>1144467202</v>
      </c>
      <c r="I18" s="2" t="s">
        <v>1</v>
      </c>
    </row>
    <row r="19" spans="1:10" x14ac:dyDescent="0.25">
      <c r="A19" s="14" t="s">
        <v>5</v>
      </c>
      <c r="B19" s="2">
        <v>671115301</v>
      </c>
      <c r="C19" s="2">
        <f t="shared" si="0"/>
        <v>1123993528</v>
      </c>
      <c r="D19" s="2">
        <f>D6+C19</f>
        <v>1166881581</v>
      </c>
      <c r="E19" s="2">
        <f>E6+D19</f>
        <v>1178401454</v>
      </c>
      <c r="F19" s="2">
        <f>F6+E19</f>
        <v>1183374818</v>
      </c>
      <c r="G19" s="2">
        <f>G6+F19</f>
        <v>1185192877</v>
      </c>
      <c r="H19" s="2" t="s">
        <v>1</v>
      </c>
      <c r="I19" s="2" t="s">
        <v>1</v>
      </c>
    </row>
    <row r="20" spans="1:10" x14ac:dyDescent="0.25">
      <c r="A20" s="14" t="s">
        <v>6</v>
      </c>
      <c r="B20" s="2">
        <v>727102382</v>
      </c>
      <c r="C20" s="2">
        <f t="shared" si="0"/>
        <v>1162724510</v>
      </c>
      <c r="D20" s="2">
        <f>D7+C20</f>
        <v>1211516938</v>
      </c>
      <c r="E20" s="2">
        <f>E7+D20</f>
        <v>1221143335</v>
      </c>
      <c r="F20" s="2">
        <f>F7+E20</f>
        <v>1227241703</v>
      </c>
      <c r="G20" s="2" t="s">
        <v>1</v>
      </c>
      <c r="H20" s="2" t="s">
        <v>1</v>
      </c>
      <c r="I20" s="2" t="s">
        <v>1</v>
      </c>
    </row>
    <row r="21" spans="1:10" x14ac:dyDescent="0.25">
      <c r="A21" s="14" t="s">
        <v>7</v>
      </c>
      <c r="B21" s="2">
        <v>839643769</v>
      </c>
      <c r="C21" s="2">
        <f t="shared" si="0"/>
        <v>1351975697</v>
      </c>
      <c r="D21" s="2">
        <f>D8+C21</f>
        <v>1397470014</v>
      </c>
      <c r="E21" s="2">
        <f>E8+D21</f>
        <v>1413674123</v>
      </c>
      <c r="F21" s="2" t="s">
        <v>1</v>
      </c>
      <c r="G21" s="2" t="s">
        <v>1</v>
      </c>
      <c r="H21" s="2" t="s">
        <v>1</v>
      </c>
      <c r="I21" s="2" t="s">
        <v>1</v>
      </c>
    </row>
    <row r="22" spans="1:10" x14ac:dyDescent="0.25">
      <c r="A22" s="14" t="s">
        <v>8</v>
      </c>
      <c r="B22" s="2">
        <v>900603497</v>
      </c>
      <c r="C22" s="2">
        <f t="shared" si="0"/>
        <v>1583360625</v>
      </c>
      <c r="D22" s="2">
        <f>D9+C22</f>
        <v>1653206337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</row>
    <row r="23" spans="1:10" x14ac:dyDescent="0.25">
      <c r="A23" s="14" t="s">
        <v>9</v>
      </c>
      <c r="B23" s="2">
        <v>913378500</v>
      </c>
      <c r="C23" s="2">
        <f t="shared" si="0"/>
        <v>1564928856</v>
      </c>
      <c r="D23" s="2" t="s">
        <v>1</v>
      </c>
      <c r="E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</row>
    <row r="24" spans="1:10" x14ac:dyDescent="0.25">
      <c r="A24" s="14" t="s">
        <v>10</v>
      </c>
      <c r="B24" s="2">
        <v>1081587742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</row>
    <row r="25" spans="1:10" x14ac:dyDescent="0.25">
      <c r="A25" s="6"/>
      <c r="B25" s="4"/>
      <c r="C25" s="4"/>
      <c r="D25" s="4"/>
      <c r="E25" s="4"/>
      <c r="F25" s="4"/>
      <c r="G25" s="4"/>
      <c r="H25" s="4"/>
      <c r="I25" s="4"/>
    </row>
    <row r="26" spans="1:10" x14ac:dyDescent="0.25">
      <c r="A26" s="23" t="s">
        <v>20</v>
      </c>
      <c r="B26" s="24">
        <f>SUM(C17:C23)/SUM(B17:B23)</f>
        <v>1.6731599862509194</v>
      </c>
      <c r="C26" s="24">
        <f>SUM(D17:D22)/SUM(C17:C22)</f>
        <v>1.0400700992957148</v>
      </c>
      <c r="D26" s="24">
        <f>SUM(E17:E21)/SUM(D17:D21)</f>
        <v>1.0097635132050085</v>
      </c>
      <c r="E26" s="24">
        <f>SUM(F17:F20)/SUM(E17:E20)</f>
        <v>1.0042965106535431</v>
      </c>
      <c r="F26" s="24">
        <f>SUM(G17:G19)/SUM(F17:F19)</f>
        <v>1.0016437997934795</v>
      </c>
      <c r="G26" s="24">
        <f>SUM(H17:H18)/SUM(G17:G18)</f>
        <v>1.000945743952536</v>
      </c>
      <c r="H26" s="24">
        <f>SUM(I17)/SUM(H17)</f>
        <v>1.0007027080002302</v>
      </c>
      <c r="I26" s="24">
        <v>1</v>
      </c>
    </row>
    <row r="27" spans="1:10" ht="30" x14ac:dyDescent="0.25">
      <c r="A27" s="23" t="s">
        <v>26</v>
      </c>
      <c r="B27" s="32">
        <f t="shared" ref="B27:F27" si="2">B26*C27</f>
        <v>1.7705599162291352</v>
      </c>
      <c r="C27" s="32">
        <f t="shared" si="2"/>
        <v>1.0582131599958122</v>
      </c>
      <c r="D27" s="32">
        <f t="shared" si="2"/>
        <v>1.0174440748872438</v>
      </c>
      <c r="E27" s="32">
        <f t="shared" si="2"/>
        <v>1.0076062974961901</v>
      </c>
      <c r="F27" s="32">
        <f t="shared" si="2"/>
        <v>1.0032956271455062</v>
      </c>
      <c r="G27" s="32">
        <f>G26*H27</f>
        <v>1.0016491165346078</v>
      </c>
      <c r="H27" s="32">
        <f>H26*I27</f>
        <v>1.0007027080002302</v>
      </c>
      <c r="I27" s="32">
        <f>I26</f>
        <v>1</v>
      </c>
      <c r="J27" s="8"/>
    </row>
    <row r="29" spans="1:10" x14ac:dyDescent="0.25">
      <c r="A29" t="s">
        <v>27</v>
      </c>
    </row>
    <row r="31" spans="1:10" x14ac:dyDescent="0.25">
      <c r="A31" s="28" t="s">
        <v>11</v>
      </c>
      <c r="B31" s="29"/>
      <c r="C31" s="29"/>
      <c r="D31" s="29"/>
      <c r="E31" s="29"/>
      <c r="F31" s="29"/>
      <c r="G31" s="29"/>
      <c r="H31" s="29"/>
      <c r="I31" s="30"/>
    </row>
    <row r="32" spans="1:10" x14ac:dyDescent="0.25">
      <c r="A32" s="14" t="s">
        <v>2</v>
      </c>
      <c r="B32" s="14">
        <v>0</v>
      </c>
      <c r="C32" s="14">
        <v>1</v>
      </c>
      <c r="D32" s="14">
        <v>2</v>
      </c>
      <c r="E32" s="14">
        <v>3</v>
      </c>
      <c r="F32" s="14">
        <v>4</v>
      </c>
      <c r="G32" s="14">
        <v>5</v>
      </c>
      <c r="H32" s="14">
        <v>6</v>
      </c>
      <c r="I32" s="14">
        <v>7</v>
      </c>
    </row>
    <row r="33" spans="1:10" ht="15.75" thickBot="1" x14ac:dyDescent="0.3">
      <c r="A33" s="14" t="s">
        <v>3</v>
      </c>
      <c r="B33" s="2">
        <v>598959617</v>
      </c>
      <c r="C33" s="2">
        <v>996631066</v>
      </c>
      <c r="D33" s="2">
        <v>1032847700</v>
      </c>
      <c r="E33" s="2">
        <v>1043515660</v>
      </c>
      <c r="F33" s="2">
        <v>1047535072</v>
      </c>
      <c r="G33" s="2">
        <v>1049874734</v>
      </c>
      <c r="H33" s="16">
        <v>1050893116</v>
      </c>
      <c r="I33" s="2">
        <v>1051631587</v>
      </c>
    </row>
    <row r="34" spans="1:10" ht="15.75" thickBot="1" x14ac:dyDescent="0.3">
      <c r="A34" s="14" t="s">
        <v>4</v>
      </c>
      <c r="B34" s="2">
        <v>645734381</v>
      </c>
      <c r="C34" s="2">
        <v>1078340240</v>
      </c>
      <c r="D34" s="2">
        <v>1127495639</v>
      </c>
      <c r="E34" s="2">
        <v>1137435583</v>
      </c>
      <c r="F34" s="2">
        <v>1142024589</v>
      </c>
      <c r="G34" s="15">
        <v>1143411297</v>
      </c>
      <c r="H34" s="22">
        <v>1144467202</v>
      </c>
      <c r="I34" s="20">
        <f>H34*$H$27</f>
        <v>1145271428.2588465</v>
      </c>
    </row>
    <row r="35" spans="1:10" ht="15.75" thickBot="1" x14ac:dyDescent="0.3">
      <c r="A35" s="14" t="s">
        <v>5</v>
      </c>
      <c r="B35" s="2">
        <v>671115301</v>
      </c>
      <c r="C35" s="2">
        <v>1123993528</v>
      </c>
      <c r="D35" s="2">
        <v>1166881581</v>
      </c>
      <c r="E35" s="2">
        <v>1178401454</v>
      </c>
      <c r="F35" s="2">
        <v>1183374818</v>
      </c>
      <c r="G35" s="2">
        <v>1185192877</v>
      </c>
      <c r="H35" s="20">
        <f>G35*$G$27</f>
        <v>1187147398.1701601</v>
      </c>
      <c r="I35" s="20">
        <f t="shared" ref="I35:I40" si="3">H35*$H$27</f>
        <v>1187981616.1443067</v>
      </c>
    </row>
    <row r="36" spans="1:10" ht="15.75" thickBot="1" x14ac:dyDescent="0.3">
      <c r="A36" s="14" t="s">
        <v>6</v>
      </c>
      <c r="B36" s="2">
        <v>727102382</v>
      </c>
      <c r="C36" s="2">
        <v>1162724510</v>
      </c>
      <c r="D36" s="2">
        <v>1211516938</v>
      </c>
      <c r="E36" s="2">
        <v>1221143335</v>
      </c>
      <c r="F36" s="2">
        <v>1227241703</v>
      </c>
      <c r="G36" s="20">
        <f>F36*$F$27</f>
        <v>1231286234.0705042</v>
      </c>
      <c r="H36" s="20">
        <f t="shared" ref="H36:H40" si="4">G36*$G$27</f>
        <v>1233316768.5579448</v>
      </c>
      <c r="I36" s="20">
        <f t="shared" si="3"/>
        <v>1234183430.1180284</v>
      </c>
    </row>
    <row r="37" spans="1:10" ht="15.75" thickBot="1" x14ac:dyDescent="0.3">
      <c r="A37" s="14" t="s">
        <v>7</v>
      </c>
      <c r="B37" s="2">
        <v>839643769</v>
      </c>
      <c r="C37" s="2">
        <v>1351975697</v>
      </c>
      <c r="D37" s="2">
        <v>1397470014</v>
      </c>
      <c r="E37" s="2">
        <v>1413674123</v>
      </c>
      <c r="F37" s="20">
        <f>E37*$E$27</f>
        <v>1424426948.9422038</v>
      </c>
      <c r="G37" s="20">
        <f t="shared" ref="G37:G40" si="5">F37*$F$27</f>
        <v>1429121329.0619283</v>
      </c>
      <c r="H37" s="20">
        <f t="shared" si="4"/>
        <v>1431478116.6756449</v>
      </c>
      <c r="I37" s="20">
        <f t="shared" si="3"/>
        <v>1432484027.8003874</v>
      </c>
    </row>
    <row r="38" spans="1:10" ht="15.75" thickBot="1" x14ac:dyDescent="0.3">
      <c r="A38" s="14" t="s">
        <v>8</v>
      </c>
      <c r="B38" s="2">
        <v>900603497</v>
      </c>
      <c r="C38" s="2">
        <v>1583360625</v>
      </c>
      <c r="D38" s="2">
        <v>1653206337</v>
      </c>
      <c r="E38" s="20">
        <f>D38*$D$27</f>
        <v>1682044992.1466939</v>
      </c>
      <c r="F38" s="20">
        <f t="shared" ref="F38:F40" si="6">E38*$E$27</f>
        <v>1694839126.7589386</v>
      </c>
      <c r="G38" s="20">
        <f t="shared" si="5"/>
        <v>1700424684.5923514</v>
      </c>
      <c r="H38" s="20">
        <f t="shared" si="4"/>
        <v>1703228883.0555677</v>
      </c>
      <c r="I38" s="20">
        <f t="shared" si="3"/>
        <v>1704425755.617914</v>
      </c>
    </row>
    <row r="39" spans="1:10" ht="15.75" thickBot="1" x14ac:dyDescent="0.3">
      <c r="A39" s="14" t="s">
        <v>9</v>
      </c>
      <c r="B39" s="2">
        <v>913378500</v>
      </c>
      <c r="C39" s="19">
        <v>1564928856</v>
      </c>
      <c r="D39" s="20">
        <f>C39*$C$27</f>
        <v>1656028309.8763914</v>
      </c>
      <c r="E39" s="20">
        <f t="shared" ref="E39:E40" si="7">D39*$D$27</f>
        <v>1684916191.7292709</v>
      </c>
      <c r="F39" s="20">
        <f t="shared" si="6"/>
        <v>1697732165.5397115</v>
      </c>
      <c r="G39" s="20">
        <f t="shared" si="5"/>
        <v>1703327257.7502632</v>
      </c>
      <c r="H39" s="20">
        <f t="shared" si="4"/>
        <v>1706136242.8948672</v>
      </c>
      <c r="I39" s="20">
        <f t="shared" si="3"/>
        <v>1707335158.4822321</v>
      </c>
    </row>
    <row r="40" spans="1:10" ht="15.75" thickBot="1" x14ac:dyDescent="0.3">
      <c r="A40" s="14" t="s">
        <v>10</v>
      </c>
      <c r="B40" s="15">
        <v>1081587742</v>
      </c>
      <c r="C40" s="17">
        <f>B40*B27</f>
        <v>1915015901.8699796</v>
      </c>
      <c r="D40" s="20">
        <f>C40*$C$27</f>
        <v>2026495028.9600613</v>
      </c>
      <c r="E40" s="20">
        <f>D40*$D$27</f>
        <v>2061845360.0038679</v>
      </c>
      <c r="F40" s="20">
        <f t="shared" si="6"/>
        <v>2077528369.2031965</v>
      </c>
      <c r="G40" s="20">
        <f t="shared" si="5"/>
        <v>2084375128.0923018</v>
      </c>
      <c r="H40" s="20">
        <f t="shared" si="4"/>
        <v>2087812505.580364</v>
      </c>
      <c r="I40" s="20">
        <f t="shared" si="3"/>
        <v>2089279628.131016</v>
      </c>
    </row>
    <row r="41" spans="1:10" x14ac:dyDescent="0.25">
      <c r="C41" s="4"/>
      <c r="E41" s="21"/>
    </row>
    <row r="42" spans="1:10" ht="40.5" customHeight="1" x14ac:dyDescent="0.25">
      <c r="A42" s="33" t="s">
        <v>28</v>
      </c>
      <c r="B42" s="34">
        <v>552479916</v>
      </c>
      <c r="C42" s="35">
        <v>36756828</v>
      </c>
      <c r="D42" s="35">
        <v>4776105</v>
      </c>
      <c r="E42" s="35">
        <v>415147</v>
      </c>
      <c r="F42" s="35">
        <v>44593</v>
      </c>
      <c r="G42" s="35">
        <v>96828</v>
      </c>
      <c r="H42" s="36">
        <v>8084</v>
      </c>
      <c r="I42" s="37">
        <v>5654</v>
      </c>
    </row>
    <row r="43" spans="1:10" x14ac:dyDescent="0.25">
      <c r="A43" s="33" t="s">
        <v>29</v>
      </c>
      <c r="B43" s="38">
        <f>SUM(B42:I42)</f>
        <v>594583155</v>
      </c>
      <c r="C43" s="5"/>
      <c r="D43" s="5"/>
      <c r="F43" s="5"/>
      <c r="G43" s="5"/>
      <c r="H43" s="3"/>
      <c r="I43" s="3"/>
      <c r="J43" s="5"/>
    </row>
    <row r="44" spans="1:10" x14ac:dyDescent="0.25">
      <c r="A44" s="6"/>
      <c r="B44" s="7"/>
      <c r="C44" s="7"/>
      <c r="D44" s="7"/>
      <c r="E44" s="7"/>
      <c r="F44" s="7"/>
      <c r="G44" s="7"/>
      <c r="H44" s="7"/>
      <c r="I44" s="7"/>
    </row>
    <row r="45" spans="1:10" x14ac:dyDescent="0.25">
      <c r="A45" s="33" t="s">
        <v>30</v>
      </c>
      <c r="B45" s="39">
        <f>(I34-H34)+(H35-G35)+(G36-F36)+(F37-E37)+(E38-D38)+(D39-C39)+(C40-B40)</f>
        <v>970922373.3347795</v>
      </c>
      <c r="C45" s="4"/>
      <c r="D45" s="4"/>
      <c r="E45" s="4"/>
      <c r="F45" s="4"/>
      <c r="G45" s="4"/>
      <c r="H45" s="4"/>
      <c r="I45" s="4"/>
    </row>
    <row r="46" spans="1:10" x14ac:dyDescent="0.25">
      <c r="B46" s="4"/>
      <c r="C46" s="4"/>
      <c r="D46" s="4"/>
      <c r="E46" s="4"/>
      <c r="F46" s="4"/>
      <c r="G46" s="4"/>
      <c r="H46" s="4"/>
      <c r="I46" s="4"/>
    </row>
    <row r="47" spans="1:10" x14ac:dyDescent="0.25">
      <c r="A47" s="33" t="s">
        <v>14</v>
      </c>
      <c r="B47" s="26">
        <f>B45-B43</f>
        <v>376339218.3347795</v>
      </c>
      <c r="C47" s="4"/>
    </row>
    <row r="52" spans="7:7" x14ac:dyDescent="0.25">
      <c r="G52" s="5"/>
    </row>
    <row r="53" spans="7:7" x14ac:dyDescent="0.25">
      <c r="G53" s="4"/>
    </row>
  </sheetData>
  <mergeCells count="4">
    <mergeCell ref="A2:I2"/>
    <mergeCell ref="A15:I15"/>
    <mergeCell ref="A1:I1"/>
    <mergeCell ref="A31:I31"/>
  </mergeCells>
  <phoneticPr fontId="3" type="noConversion"/>
  <pageMargins left="0.7" right="0.7" top="0.75" bottom="0.75" header="0.3" footer="0.3"/>
  <ignoredErrors>
    <ignoredError sqref="B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B48B6-4F40-4CA6-8ED5-89F5C8ABBF51}">
  <dimension ref="A1:I40"/>
  <sheetViews>
    <sheetView showGridLines="0" workbookViewId="0">
      <selection activeCell="D9" sqref="D9"/>
    </sheetView>
  </sheetViews>
  <sheetFormatPr defaultRowHeight="15" x14ac:dyDescent="0.25"/>
  <cols>
    <col min="1" max="1" width="19.7109375" customWidth="1"/>
    <col min="2" max="2" width="16.42578125" customWidth="1"/>
    <col min="3" max="9" width="14.28515625" bestFit="1" customWidth="1"/>
  </cols>
  <sheetData>
    <row r="1" spans="1:9" x14ac:dyDescent="0.25">
      <c r="A1" s="31" t="s">
        <v>36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27" t="s">
        <v>15</v>
      </c>
      <c r="B2" s="27"/>
      <c r="C2" s="27"/>
      <c r="D2" s="27"/>
      <c r="E2" s="27"/>
      <c r="F2" s="27"/>
      <c r="G2" s="27"/>
      <c r="H2" s="27"/>
      <c r="I2" s="27"/>
    </row>
    <row r="3" spans="1:9" x14ac:dyDescent="0.25">
      <c r="A3" s="14" t="s">
        <v>12</v>
      </c>
      <c r="B3" s="14">
        <v>0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</row>
    <row r="4" spans="1:9" x14ac:dyDescent="0.25">
      <c r="A4" s="14" t="s">
        <v>3</v>
      </c>
      <c r="B4" s="2">
        <v>904910901</v>
      </c>
      <c r="C4" s="2">
        <v>1019065466</v>
      </c>
      <c r="D4" s="2">
        <v>1035324222</v>
      </c>
      <c r="E4" s="2">
        <v>1043788972</v>
      </c>
      <c r="F4" s="2">
        <v>1047564463</v>
      </c>
      <c r="G4" s="2">
        <v>1049898131</v>
      </c>
      <c r="H4" s="2">
        <v>1050900913</v>
      </c>
      <c r="I4" s="2">
        <v>1051637241</v>
      </c>
    </row>
    <row r="5" spans="1:9" x14ac:dyDescent="0.25">
      <c r="A5" s="14" t="s">
        <v>4</v>
      </c>
      <c r="B5" s="2">
        <v>975578427</v>
      </c>
      <c r="C5" s="2">
        <v>1102745444</v>
      </c>
      <c r="D5" s="2">
        <v>1130856924</v>
      </c>
      <c r="E5" s="2">
        <v>1137690243</v>
      </c>
      <c r="F5" s="2">
        <v>1142058145</v>
      </c>
      <c r="G5" s="2">
        <v>1143432098</v>
      </c>
      <c r="H5" s="2">
        <v>1144475286</v>
      </c>
      <c r="I5" s="2" t="s">
        <v>1</v>
      </c>
    </row>
    <row r="6" spans="1:9" x14ac:dyDescent="0.25">
      <c r="A6" s="14" t="s">
        <v>5</v>
      </c>
      <c r="B6" s="2">
        <v>1013924036</v>
      </c>
      <c r="C6" s="2">
        <v>1149542385</v>
      </c>
      <c r="D6" s="2">
        <v>1169814300</v>
      </c>
      <c r="E6" s="2">
        <v>1178696592</v>
      </c>
      <c r="F6" s="2">
        <v>1183499152</v>
      </c>
      <c r="G6" s="2">
        <v>1185289705</v>
      </c>
      <c r="H6" s="2" t="s">
        <v>1</v>
      </c>
      <c r="I6" s="2" t="s">
        <v>1</v>
      </c>
    </row>
    <row r="7" spans="1:9" x14ac:dyDescent="0.25">
      <c r="A7" s="14" t="s">
        <v>6</v>
      </c>
      <c r="B7" s="2">
        <v>1098509571</v>
      </c>
      <c r="C7" s="2">
        <v>1187299875</v>
      </c>
      <c r="D7" s="2">
        <v>1214853403</v>
      </c>
      <c r="E7" s="2">
        <v>1221389962</v>
      </c>
      <c r="F7" s="2">
        <v>1227286296</v>
      </c>
      <c r="G7" s="2" t="s">
        <v>1</v>
      </c>
      <c r="H7" s="2" t="s">
        <v>1</v>
      </c>
      <c r="I7" s="2" t="s">
        <v>1</v>
      </c>
    </row>
    <row r="8" spans="1:9" x14ac:dyDescent="0.25">
      <c r="A8" s="14" t="s">
        <v>7</v>
      </c>
      <c r="B8" s="2">
        <v>1268537608</v>
      </c>
      <c r="C8" s="2">
        <v>1380878600</v>
      </c>
      <c r="D8" s="2">
        <v>1400580951</v>
      </c>
      <c r="E8" s="2">
        <v>1414089270</v>
      </c>
      <c r="F8" s="2" t="s">
        <v>1</v>
      </c>
      <c r="G8" s="10" t="s">
        <v>1</v>
      </c>
      <c r="H8" s="2" t="s">
        <v>1</v>
      </c>
      <c r="I8" s="2" t="s">
        <v>1</v>
      </c>
    </row>
    <row r="9" spans="1:9" x14ac:dyDescent="0.25">
      <c r="A9" s="14" t="s">
        <v>8</v>
      </c>
      <c r="B9" s="2">
        <v>1360635841</v>
      </c>
      <c r="C9" s="2">
        <v>1621877965</v>
      </c>
      <c r="D9" s="2">
        <v>1657982442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</row>
    <row r="10" spans="1:9" x14ac:dyDescent="0.25">
      <c r="A10" s="14" t="s">
        <v>9</v>
      </c>
      <c r="B10" s="2">
        <v>1379936374</v>
      </c>
      <c r="C10" s="2">
        <v>1601685684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</row>
    <row r="11" spans="1:9" x14ac:dyDescent="0.25">
      <c r="A11" s="14" t="s">
        <v>10</v>
      </c>
      <c r="B11" s="2">
        <v>1634067658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</row>
    <row r="13" spans="1:9" ht="30" x14ac:dyDescent="0.25">
      <c r="A13" s="25" t="s">
        <v>25</v>
      </c>
      <c r="B13" s="41">
        <f>SUM(C4:C10)/SUM(B4:B10)</f>
        <v>1.132599139879702</v>
      </c>
      <c r="C13" s="41">
        <f>SUM(D4:D9)/SUM(C4:C9)</f>
        <v>1.0198357297422964</v>
      </c>
      <c r="D13" s="41">
        <f>SUM(E4:E8)/SUM(D4:D8)</f>
        <v>1.0074310275826492</v>
      </c>
      <c r="E13" s="41">
        <f>SUM(F4:F7)/SUM(E4:E7)</f>
        <v>1.0041126304739509</v>
      </c>
      <c r="F13" s="41">
        <f>SUM(G4:G6)/SUM(F4:F6)</f>
        <v>1.001629995710561</v>
      </c>
      <c r="G13" s="41">
        <f>SUM(H4:H5)/SUM(G4:G5)</f>
        <v>1.0009328143901672</v>
      </c>
      <c r="H13" s="41">
        <f>I4/H4</f>
        <v>1.0007006635838749</v>
      </c>
      <c r="I13" s="41">
        <v>1</v>
      </c>
    </row>
    <row r="14" spans="1:9" ht="30" x14ac:dyDescent="0.25">
      <c r="A14" s="25" t="s">
        <v>31</v>
      </c>
      <c r="B14" s="41">
        <f>B13*C14</f>
        <v>1.1722510762665366</v>
      </c>
      <c r="C14" s="41">
        <f>C13*D14</f>
        <v>1.0350096825881805</v>
      </c>
      <c r="D14" s="41">
        <f>D13*E14</f>
        <v>1.0148788205819366</v>
      </c>
      <c r="E14" s="41">
        <f>E13*F14</f>
        <v>1.0073928564788781</v>
      </c>
      <c r="F14" s="41">
        <f>F13*G14</f>
        <v>1.0032667909011153</v>
      </c>
      <c r="G14" s="41">
        <f>G13*H14</f>
        <v>1.0016341315631159</v>
      </c>
      <c r="H14" s="41">
        <f>H13*I14</f>
        <v>1.0007006635838749</v>
      </c>
      <c r="I14" s="41">
        <f>I13</f>
        <v>1</v>
      </c>
    </row>
    <row r="16" spans="1:9" x14ac:dyDescent="0.25">
      <c r="A16" t="s">
        <v>32</v>
      </c>
    </row>
    <row r="18" spans="1:9" x14ac:dyDescent="0.25">
      <c r="A18" s="27" t="s">
        <v>15</v>
      </c>
      <c r="B18" s="27"/>
      <c r="C18" s="27"/>
      <c r="D18" s="27"/>
      <c r="E18" s="27"/>
      <c r="F18" s="27"/>
      <c r="G18" s="27"/>
      <c r="H18" s="27"/>
      <c r="I18" s="27"/>
    </row>
    <row r="19" spans="1:9" x14ac:dyDescent="0.25">
      <c r="A19" s="14" t="s">
        <v>12</v>
      </c>
      <c r="B19" s="14">
        <v>0</v>
      </c>
      <c r="C19" s="14">
        <v>1</v>
      </c>
      <c r="D19" s="14">
        <v>2</v>
      </c>
      <c r="E19" s="14">
        <v>3</v>
      </c>
      <c r="F19" s="14">
        <v>4</v>
      </c>
      <c r="G19" s="14">
        <v>5</v>
      </c>
      <c r="H19" s="14">
        <v>6</v>
      </c>
      <c r="I19" s="14">
        <v>7</v>
      </c>
    </row>
    <row r="20" spans="1:9" ht="15.75" thickBot="1" x14ac:dyDescent="0.3">
      <c r="A20" s="14" t="s">
        <v>3</v>
      </c>
      <c r="B20" s="2">
        <v>904910901</v>
      </c>
      <c r="C20" s="2">
        <v>1019065466</v>
      </c>
      <c r="D20" s="2">
        <v>1035324222</v>
      </c>
      <c r="E20" s="2">
        <v>1043788972</v>
      </c>
      <c r="F20" s="2">
        <v>1047564463</v>
      </c>
      <c r="G20" s="2">
        <v>1049898131</v>
      </c>
      <c r="H20" s="2">
        <v>1050900913</v>
      </c>
      <c r="I20" s="2">
        <v>1051637241</v>
      </c>
    </row>
    <row r="21" spans="1:9" ht="15.75" thickBot="1" x14ac:dyDescent="0.3">
      <c r="A21" s="14" t="s">
        <v>4</v>
      </c>
      <c r="B21" s="2">
        <v>975578427</v>
      </c>
      <c r="C21" s="2">
        <v>1102745444</v>
      </c>
      <c r="D21" s="2">
        <v>1130856924</v>
      </c>
      <c r="E21" s="2">
        <v>1137690243</v>
      </c>
      <c r="F21" s="2">
        <v>1142058145</v>
      </c>
      <c r="G21" s="2">
        <v>1143432098</v>
      </c>
      <c r="H21" s="2">
        <v>1144475286</v>
      </c>
      <c r="I21" s="20">
        <f>H21*$H$14</f>
        <v>1145277178.155545</v>
      </c>
    </row>
    <row r="22" spans="1:9" ht="15.75" thickBot="1" x14ac:dyDescent="0.3">
      <c r="A22" s="14" t="s">
        <v>5</v>
      </c>
      <c r="B22" s="2">
        <v>1013924036</v>
      </c>
      <c r="C22" s="2">
        <v>1149542385</v>
      </c>
      <c r="D22" s="2">
        <v>1169814300</v>
      </c>
      <c r="E22" s="2">
        <v>1178696592</v>
      </c>
      <c r="F22" s="2">
        <v>1183499152</v>
      </c>
      <c r="G22" s="2">
        <v>1185289705</v>
      </c>
      <c r="H22" s="20">
        <f>G22*$G$14</f>
        <v>1187226624.3183768</v>
      </c>
      <c r="I22" s="20">
        <f t="shared" ref="I22:I27" si="0">H22*$H$14</f>
        <v>1188058470.7798433</v>
      </c>
    </row>
    <row r="23" spans="1:9" ht="15.75" thickBot="1" x14ac:dyDescent="0.3">
      <c r="A23" s="14" t="s">
        <v>6</v>
      </c>
      <c r="B23" s="2">
        <v>1098509571</v>
      </c>
      <c r="C23" s="2">
        <v>1187299875</v>
      </c>
      <c r="D23" s="2">
        <v>1214853403</v>
      </c>
      <c r="E23" s="2">
        <v>1221389962</v>
      </c>
      <c r="F23" s="2">
        <v>1227286296</v>
      </c>
      <c r="G23" s="20">
        <f>F23*$F$14</f>
        <v>1231295583.7048361</v>
      </c>
      <c r="H23" s="18">
        <f t="shared" ref="H23:H27" si="1">G23*$G$14</f>
        <v>1233307682.6816933</v>
      </c>
      <c r="I23" s="20">
        <f t="shared" si="0"/>
        <v>1234171816.4626615</v>
      </c>
    </row>
    <row r="24" spans="1:9" ht="15.75" thickBot="1" x14ac:dyDescent="0.3">
      <c r="A24" s="14" t="s">
        <v>7</v>
      </c>
      <c r="B24" s="2">
        <v>1268537608</v>
      </c>
      <c r="C24" s="2">
        <v>1380878600</v>
      </c>
      <c r="D24" s="2">
        <v>1400580951</v>
      </c>
      <c r="E24" s="2">
        <v>1414089270</v>
      </c>
      <c r="F24" s="20">
        <f>E24*$E$14</f>
        <v>1424543429.0214314</v>
      </c>
      <c r="G24" s="18">
        <f t="shared" ref="G24:G27" si="2">F24*$F$14</f>
        <v>1429197114.5336022</v>
      </c>
      <c r="H24" s="20">
        <f t="shared" si="1"/>
        <v>1431532610.6483757</v>
      </c>
      <c r="I24" s="20">
        <f t="shared" si="0"/>
        <v>1432535633.4177864</v>
      </c>
    </row>
    <row r="25" spans="1:9" ht="15.75" thickBot="1" x14ac:dyDescent="0.3">
      <c r="A25" s="14" t="s">
        <v>8</v>
      </c>
      <c r="B25" s="2">
        <v>1360635841</v>
      </c>
      <c r="C25" s="2">
        <v>1621877965</v>
      </c>
      <c r="D25" s="2">
        <v>1657982442</v>
      </c>
      <c r="E25" s="20">
        <f>D25*$D$14</f>
        <v>1682651265.2825191</v>
      </c>
      <c r="F25" s="20">
        <f t="shared" ref="F25:F27" si="3">E25*$E$14</f>
        <v>1695090864.5907555</v>
      </c>
      <c r="G25" s="18">
        <f t="shared" si="2"/>
        <v>1700628372.0037642</v>
      </c>
      <c r="H25" s="20">
        <f t="shared" si="1"/>
        <v>1703407422.5035858</v>
      </c>
      <c r="I25" s="20">
        <f t="shared" si="0"/>
        <v>1704600938.0530362</v>
      </c>
    </row>
    <row r="26" spans="1:9" ht="15.75" thickBot="1" x14ac:dyDescent="0.3">
      <c r="A26" s="14" t="s">
        <v>9</v>
      </c>
      <c r="B26" s="2">
        <v>1379936374</v>
      </c>
      <c r="C26" s="19">
        <v>1601685684</v>
      </c>
      <c r="D26" s="20">
        <f>C26*$C$14</f>
        <v>1657760191.4028728</v>
      </c>
      <c r="E26" s="20">
        <f t="shared" ref="E26:E27" si="4">D26*$D$14</f>
        <v>1682425707.858633</v>
      </c>
      <c r="F26" s="20">
        <f t="shared" si="3"/>
        <v>1694863639.6532068</v>
      </c>
      <c r="G26" s="18">
        <f t="shared" si="2"/>
        <v>1700400404.7698569</v>
      </c>
      <c r="H26" s="20">
        <f t="shared" si="1"/>
        <v>1703179082.7412264</v>
      </c>
      <c r="I26" s="20">
        <f t="shared" si="0"/>
        <v>1704372438.3013206</v>
      </c>
    </row>
    <row r="27" spans="1:9" ht="15.75" thickBot="1" x14ac:dyDescent="0.3">
      <c r="A27" s="14" t="s">
        <v>10</v>
      </c>
      <c r="B27" s="15">
        <v>1634067658</v>
      </c>
      <c r="C27" s="17">
        <f>B27*$B$14</f>
        <v>1915537570.7828388</v>
      </c>
      <c r="D27" s="20">
        <f>C27*$C$14</f>
        <v>1982599933.1216803</v>
      </c>
      <c r="E27" s="18">
        <f t="shared" si="4"/>
        <v>2012098681.8123572</v>
      </c>
      <c r="F27" s="20">
        <f t="shared" si="3"/>
        <v>2026973838.5883358</v>
      </c>
      <c r="G27" s="18">
        <f t="shared" si="2"/>
        <v>2033595538.2810347</v>
      </c>
      <c r="H27" s="20">
        <f t="shared" si="1"/>
        <v>2036918700.9367514</v>
      </c>
      <c r="I27" s="20">
        <f t="shared" si="0"/>
        <v>2038345895.6938114</v>
      </c>
    </row>
    <row r="29" spans="1:9" x14ac:dyDescent="0.25">
      <c r="A29" s="14" t="s">
        <v>33</v>
      </c>
      <c r="B29" s="14" t="s">
        <v>34</v>
      </c>
    </row>
    <row r="30" spans="1:9" x14ac:dyDescent="0.25">
      <c r="A30" s="40">
        <f>B27</f>
        <v>1634067658</v>
      </c>
      <c r="B30" s="40">
        <f>C27</f>
        <v>1915537570.7828388</v>
      </c>
    </row>
    <row r="31" spans="1:9" x14ac:dyDescent="0.25">
      <c r="A31" s="40">
        <f>C26</f>
        <v>1601685684</v>
      </c>
      <c r="B31" s="40">
        <f>D26</f>
        <v>1657760191.4028728</v>
      </c>
    </row>
    <row r="32" spans="1:9" x14ac:dyDescent="0.25">
      <c r="A32" s="40">
        <f>D25</f>
        <v>1657982442</v>
      </c>
      <c r="B32" s="40">
        <f>E25</f>
        <v>1682651265.2825191</v>
      </c>
    </row>
    <row r="33" spans="1:2" x14ac:dyDescent="0.25">
      <c r="A33" s="40">
        <f>E24</f>
        <v>1414089270</v>
      </c>
      <c r="B33" s="40">
        <f>F24</f>
        <v>1424543429.0214314</v>
      </c>
    </row>
    <row r="34" spans="1:2" x14ac:dyDescent="0.25">
      <c r="A34" s="40">
        <f>F23</f>
        <v>1227286296</v>
      </c>
      <c r="B34" s="40">
        <f>G23</f>
        <v>1231295583.7048361</v>
      </c>
    </row>
    <row r="35" spans="1:2" x14ac:dyDescent="0.25">
      <c r="A35" s="40">
        <f>G22</f>
        <v>1185289705</v>
      </c>
      <c r="B35" s="40">
        <f>H22</f>
        <v>1187226624.3183768</v>
      </c>
    </row>
    <row r="36" spans="1:2" x14ac:dyDescent="0.25">
      <c r="A36" s="40">
        <f>H21</f>
        <v>1144475286</v>
      </c>
      <c r="B36" s="40">
        <f>I21</f>
        <v>1145277178.155545</v>
      </c>
    </row>
    <row r="37" spans="1:2" x14ac:dyDescent="0.25">
      <c r="A37" s="40">
        <f>I20</f>
        <v>1051637241</v>
      </c>
      <c r="B37" s="40">
        <f>A37</f>
        <v>1051637241</v>
      </c>
    </row>
    <row r="38" spans="1:2" x14ac:dyDescent="0.25">
      <c r="A38" s="4"/>
    </row>
    <row r="39" spans="1:2" x14ac:dyDescent="0.25">
      <c r="A39" s="14" t="s">
        <v>14</v>
      </c>
      <c r="B39" s="26">
        <f>SUM(B30:B37)-SUM(A30:A37)</f>
        <v>379415501.66841888</v>
      </c>
    </row>
    <row r="40" spans="1:2" x14ac:dyDescent="0.25">
      <c r="A40" s="4"/>
    </row>
  </sheetData>
  <mergeCells count="3">
    <mergeCell ref="A2:I2"/>
    <mergeCell ref="A18:I18"/>
    <mergeCell ref="A1:I1"/>
  </mergeCells>
  <pageMargins left="0.7" right="0.7" top="0.75" bottom="0.75" header="0.3" footer="0.3"/>
  <ignoredErrors>
    <ignoredError sqref="B13:I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91E8-449A-4E1C-999F-456A78A9A8D6}">
  <dimension ref="A1:K89"/>
  <sheetViews>
    <sheetView showGridLines="0" workbookViewId="0">
      <selection activeCell="E38" sqref="E38"/>
    </sheetView>
  </sheetViews>
  <sheetFormatPr defaultRowHeight="15" x14ac:dyDescent="0.25"/>
  <cols>
    <col min="1" max="1" width="13.85546875" customWidth="1"/>
    <col min="2" max="3" width="15.28515625" bestFit="1" customWidth="1"/>
    <col min="4" max="5" width="14.28515625" bestFit="1" customWidth="1"/>
    <col min="6" max="6" width="18" bestFit="1" customWidth="1"/>
    <col min="7" max="9" width="14.28515625" bestFit="1" customWidth="1"/>
    <col min="10" max="10" width="15.28515625" bestFit="1" customWidth="1"/>
    <col min="12" max="12" width="14.28515625" bestFit="1" customWidth="1"/>
  </cols>
  <sheetData>
    <row r="1" spans="1:9" x14ac:dyDescent="0.25">
      <c r="A1" s="31" t="s">
        <v>13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27" t="s">
        <v>16</v>
      </c>
      <c r="B2" s="27"/>
      <c r="C2" s="27"/>
      <c r="D2" s="27"/>
      <c r="E2" s="27"/>
      <c r="F2" s="27"/>
      <c r="G2" s="27"/>
      <c r="H2" s="27"/>
      <c r="I2" s="27"/>
    </row>
    <row r="3" spans="1:9" x14ac:dyDescent="0.25">
      <c r="A3" s="14" t="s">
        <v>12</v>
      </c>
      <c r="B3" s="14">
        <v>0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</row>
    <row r="4" spans="1:9" x14ac:dyDescent="0.25">
      <c r="A4" s="14" t="s">
        <v>3</v>
      </c>
      <c r="B4" s="2">
        <v>29626</v>
      </c>
      <c r="C4" s="2">
        <v>34266</v>
      </c>
      <c r="D4" s="2">
        <v>34537</v>
      </c>
      <c r="E4" s="2">
        <v>34643</v>
      </c>
      <c r="F4" s="2">
        <v>34704</v>
      </c>
      <c r="G4" s="2">
        <v>34744</v>
      </c>
      <c r="H4" s="2">
        <v>34751</v>
      </c>
      <c r="I4" s="2">
        <v>34760</v>
      </c>
    </row>
    <row r="5" spans="1:9" x14ac:dyDescent="0.25">
      <c r="A5" s="14" t="s">
        <v>4</v>
      </c>
      <c r="B5" s="2">
        <v>32904</v>
      </c>
      <c r="C5" s="2">
        <v>37981</v>
      </c>
      <c r="D5" s="2">
        <v>38521</v>
      </c>
      <c r="E5" s="2">
        <v>38669</v>
      </c>
      <c r="F5" s="2">
        <v>38745</v>
      </c>
      <c r="G5" s="2">
        <v>38770</v>
      </c>
      <c r="H5" s="2">
        <v>38785</v>
      </c>
      <c r="I5" s="2" t="s">
        <v>1</v>
      </c>
    </row>
    <row r="6" spans="1:9" x14ac:dyDescent="0.25">
      <c r="A6" s="14" t="s">
        <v>5</v>
      </c>
      <c r="B6" s="2">
        <v>33242</v>
      </c>
      <c r="C6" s="2">
        <v>38055</v>
      </c>
      <c r="D6" s="2">
        <v>38327</v>
      </c>
      <c r="E6" s="2">
        <v>38471</v>
      </c>
      <c r="F6" s="2">
        <v>38534</v>
      </c>
      <c r="G6" s="2">
        <v>38571</v>
      </c>
      <c r="H6" s="2" t="s">
        <v>1</v>
      </c>
      <c r="I6" s="2" t="s">
        <v>1</v>
      </c>
    </row>
    <row r="7" spans="1:9" x14ac:dyDescent="0.25">
      <c r="A7" s="14" t="s">
        <v>6</v>
      </c>
      <c r="B7" s="2">
        <v>35307</v>
      </c>
      <c r="C7" s="2">
        <v>39433</v>
      </c>
      <c r="D7" s="2">
        <v>38799</v>
      </c>
      <c r="E7" s="2">
        <v>38887</v>
      </c>
      <c r="F7" s="2">
        <v>38977</v>
      </c>
      <c r="G7" s="2" t="s">
        <v>1</v>
      </c>
      <c r="H7" s="2" t="s">
        <v>1</v>
      </c>
      <c r="I7" s="2" t="s">
        <v>1</v>
      </c>
    </row>
    <row r="8" spans="1:9" x14ac:dyDescent="0.25">
      <c r="A8" s="14" t="s">
        <v>7</v>
      </c>
      <c r="B8" s="2">
        <v>38498</v>
      </c>
      <c r="C8" s="2">
        <v>41801</v>
      </c>
      <c r="D8" s="2">
        <v>41945</v>
      </c>
      <c r="E8" s="2">
        <v>42168</v>
      </c>
      <c r="F8" s="2" t="s">
        <v>1</v>
      </c>
      <c r="G8" s="2" t="s">
        <v>1</v>
      </c>
      <c r="H8" s="2" t="s">
        <v>1</v>
      </c>
      <c r="I8" s="2" t="s">
        <v>1</v>
      </c>
    </row>
    <row r="9" spans="1:9" x14ac:dyDescent="0.25">
      <c r="A9" s="14" t="s">
        <v>8</v>
      </c>
      <c r="B9" s="2">
        <v>43413</v>
      </c>
      <c r="C9" s="2">
        <v>51653</v>
      </c>
      <c r="D9" s="2">
        <v>52199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</row>
    <row r="10" spans="1:9" x14ac:dyDescent="0.25">
      <c r="A10" s="14" t="s">
        <v>9</v>
      </c>
      <c r="B10" s="2">
        <v>43984</v>
      </c>
      <c r="C10" s="2">
        <v>49471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</row>
    <row r="11" spans="1:9" x14ac:dyDescent="0.25">
      <c r="A11" s="14" t="s">
        <v>10</v>
      </c>
      <c r="B11" s="2">
        <v>48223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</row>
    <row r="13" spans="1:9" x14ac:dyDescent="0.25">
      <c r="A13" s="27" t="s">
        <v>15</v>
      </c>
      <c r="B13" s="27"/>
      <c r="C13" s="27"/>
      <c r="D13" s="27"/>
      <c r="E13" s="27"/>
      <c r="F13" s="27"/>
      <c r="G13" s="27"/>
      <c r="H13" s="27"/>
      <c r="I13" s="27"/>
    </row>
    <row r="14" spans="1:9" x14ac:dyDescent="0.25">
      <c r="A14" s="14" t="s">
        <v>12</v>
      </c>
      <c r="B14" s="14">
        <v>0</v>
      </c>
      <c r="C14" s="14">
        <v>1</v>
      </c>
      <c r="D14" s="14">
        <v>2</v>
      </c>
      <c r="E14" s="14">
        <v>3</v>
      </c>
      <c r="F14" s="14">
        <v>4</v>
      </c>
      <c r="G14" s="14">
        <v>5</v>
      </c>
      <c r="H14" s="14">
        <v>6</v>
      </c>
      <c r="I14" s="14">
        <v>7</v>
      </c>
    </row>
    <row r="15" spans="1:9" x14ac:dyDescent="0.25">
      <c r="A15" s="14" t="s">
        <v>3</v>
      </c>
      <c r="B15" s="2">
        <v>904910901</v>
      </c>
      <c r="C15" s="2">
        <v>1019065466</v>
      </c>
      <c r="D15" s="2">
        <v>1035324222</v>
      </c>
      <c r="E15" s="2">
        <v>1043788972</v>
      </c>
      <c r="F15" s="2">
        <v>1047564463</v>
      </c>
      <c r="G15" s="2">
        <v>1049898131</v>
      </c>
      <c r="H15" s="2">
        <v>1050900913</v>
      </c>
      <c r="I15" s="2">
        <v>1051637241</v>
      </c>
    </row>
    <row r="16" spans="1:9" x14ac:dyDescent="0.25">
      <c r="A16" s="14" t="s">
        <v>4</v>
      </c>
      <c r="B16" s="2">
        <v>975578427</v>
      </c>
      <c r="C16" s="2">
        <v>1102745444</v>
      </c>
      <c r="D16" s="2">
        <v>1130856924</v>
      </c>
      <c r="E16" s="2">
        <v>1137690243</v>
      </c>
      <c r="F16" s="2">
        <v>1142058145</v>
      </c>
      <c r="G16" s="2">
        <v>1143432098</v>
      </c>
      <c r="H16" s="2">
        <v>1144475286</v>
      </c>
      <c r="I16" s="2" t="s">
        <v>1</v>
      </c>
    </row>
    <row r="17" spans="1:10" x14ac:dyDescent="0.25">
      <c r="A17" s="14" t="s">
        <v>5</v>
      </c>
      <c r="B17" s="2">
        <v>1013924036</v>
      </c>
      <c r="C17" s="2">
        <v>1149542385</v>
      </c>
      <c r="D17" s="2">
        <v>1169814300</v>
      </c>
      <c r="E17" s="2">
        <v>1178696592</v>
      </c>
      <c r="F17" s="2">
        <v>1183499152</v>
      </c>
      <c r="G17" s="2">
        <v>1185289705</v>
      </c>
      <c r="H17" s="2" t="s">
        <v>1</v>
      </c>
      <c r="I17" s="2" t="s">
        <v>1</v>
      </c>
    </row>
    <row r="18" spans="1:10" x14ac:dyDescent="0.25">
      <c r="A18" s="14" t="s">
        <v>6</v>
      </c>
      <c r="B18" s="2">
        <v>1098509571</v>
      </c>
      <c r="C18" s="2">
        <v>1187299875</v>
      </c>
      <c r="D18" s="2">
        <v>1214853403</v>
      </c>
      <c r="E18" s="2">
        <v>1221389962</v>
      </c>
      <c r="F18" s="2">
        <v>1227286296</v>
      </c>
      <c r="G18" s="2" t="s">
        <v>1</v>
      </c>
      <c r="H18" s="2" t="s">
        <v>1</v>
      </c>
      <c r="I18" s="2" t="s">
        <v>1</v>
      </c>
    </row>
    <row r="19" spans="1:10" x14ac:dyDescent="0.25">
      <c r="A19" s="14" t="s">
        <v>7</v>
      </c>
      <c r="B19" s="2">
        <v>1268537608</v>
      </c>
      <c r="C19" s="2">
        <v>1380878600</v>
      </c>
      <c r="D19" s="2">
        <v>1400580951</v>
      </c>
      <c r="E19" s="2">
        <v>1414089270</v>
      </c>
      <c r="F19" s="2" t="s">
        <v>1</v>
      </c>
      <c r="G19" s="10" t="s">
        <v>1</v>
      </c>
      <c r="H19" s="2" t="s">
        <v>1</v>
      </c>
      <c r="I19" s="2" t="s">
        <v>1</v>
      </c>
    </row>
    <row r="20" spans="1:10" x14ac:dyDescent="0.25">
      <c r="A20" s="14" t="s">
        <v>8</v>
      </c>
      <c r="B20" s="2">
        <v>1360635841</v>
      </c>
      <c r="C20" s="2">
        <v>1621877965</v>
      </c>
      <c r="D20" s="2">
        <v>1657982442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</row>
    <row r="21" spans="1:10" x14ac:dyDescent="0.25">
      <c r="A21" s="14" t="s">
        <v>9</v>
      </c>
      <c r="B21" s="2">
        <v>1379936374</v>
      </c>
      <c r="C21" s="2">
        <v>1601685684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</row>
    <row r="22" spans="1:10" x14ac:dyDescent="0.25">
      <c r="A22" s="14" t="s">
        <v>10</v>
      </c>
      <c r="B22" s="2">
        <v>1634067658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</row>
    <row r="24" spans="1:10" x14ac:dyDescent="0.25">
      <c r="A24" s="42" t="s">
        <v>37</v>
      </c>
      <c r="B24" s="42"/>
      <c r="C24" s="42"/>
      <c r="D24" s="42"/>
      <c r="E24" s="42"/>
      <c r="F24" s="42"/>
    </row>
    <row r="26" spans="1:10" x14ac:dyDescent="0.25">
      <c r="A26" s="28" t="s">
        <v>17</v>
      </c>
      <c r="B26" s="29"/>
      <c r="C26" s="29"/>
      <c r="D26" s="29"/>
      <c r="E26" s="29"/>
      <c r="F26" s="29"/>
      <c r="G26" s="29"/>
      <c r="H26" s="29"/>
      <c r="I26" s="30"/>
      <c r="J26" s="11" t="s">
        <v>18</v>
      </c>
    </row>
    <row r="27" spans="1:10" x14ac:dyDescent="0.25">
      <c r="A27" s="14" t="s">
        <v>12</v>
      </c>
      <c r="B27" s="14">
        <v>0</v>
      </c>
      <c r="C27" s="14">
        <v>1</v>
      </c>
      <c r="D27" s="14">
        <v>2</v>
      </c>
      <c r="E27" s="14">
        <v>3</v>
      </c>
      <c r="F27" s="14">
        <v>4</v>
      </c>
      <c r="G27" s="14">
        <v>5</v>
      </c>
      <c r="H27" s="14">
        <v>6</v>
      </c>
      <c r="I27" s="14">
        <v>7</v>
      </c>
      <c r="J27" s="14"/>
    </row>
    <row r="28" spans="1:10" x14ac:dyDescent="0.25">
      <c r="A28" s="14" t="s">
        <v>3</v>
      </c>
      <c r="B28" s="2">
        <v>30544.484608114493</v>
      </c>
      <c r="C28" s="2">
        <v>29739.843168155021</v>
      </c>
      <c r="D28" s="2">
        <v>29977.248226539654</v>
      </c>
      <c r="E28" s="2">
        <v>30129.866697456917</v>
      </c>
      <c r="F28" s="2">
        <v>30185.697988704473</v>
      </c>
      <c r="G28" s="2">
        <v>30218.113372093023</v>
      </c>
      <c r="H28" s="2">
        <v>30240.882650858966</v>
      </c>
      <c r="I28" s="2">
        <v>30254.235932105868</v>
      </c>
      <c r="J28" s="2">
        <v>30254</v>
      </c>
    </row>
    <row r="29" spans="1:10" x14ac:dyDescent="0.25">
      <c r="A29" s="14" t="s">
        <v>4</v>
      </c>
      <c r="B29" s="2">
        <v>29649.234956236323</v>
      </c>
      <c r="C29" s="2">
        <v>29034.13401437561</v>
      </c>
      <c r="D29" s="2">
        <v>29356.894265465591</v>
      </c>
      <c r="E29" s="2">
        <v>29421.248105717757</v>
      </c>
      <c r="F29" s="2">
        <v>29476.271647954574</v>
      </c>
      <c r="G29" s="2">
        <v>29492.703069383544</v>
      </c>
      <c r="H29" s="2">
        <v>29508.193528425938</v>
      </c>
      <c r="I29" s="2"/>
      <c r="J29" s="2"/>
    </row>
    <row r="30" spans="1:10" x14ac:dyDescent="0.25">
      <c r="A30" s="14" t="s">
        <v>5</v>
      </c>
      <c r="B30" s="2">
        <v>30501.294627278745</v>
      </c>
      <c r="C30" s="2">
        <v>30207.394166338196</v>
      </c>
      <c r="D30" s="2">
        <v>30521.937537506197</v>
      </c>
      <c r="E30" s="2">
        <v>30638.574302721532</v>
      </c>
      <c r="F30" s="2">
        <v>30713.114444386774</v>
      </c>
      <c r="G30" s="2">
        <v>30730.074537865235</v>
      </c>
      <c r="H30" s="2"/>
      <c r="I30" s="2"/>
      <c r="J30" s="2"/>
    </row>
    <row r="31" spans="1:10" x14ac:dyDescent="0.25">
      <c r="A31" s="14" t="s">
        <v>6</v>
      </c>
      <c r="B31" s="2">
        <v>31113.081570226866</v>
      </c>
      <c r="C31" s="2">
        <v>30109.296147896432</v>
      </c>
      <c r="D31" s="2">
        <v>31311.461712930744</v>
      </c>
      <c r="E31" s="2">
        <v>31408.696016663667</v>
      </c>
      <c r="F31" s="2">
        <v>31487.448905764937</v>
      </c>
      <c r="G31" s="2"/>
      <c r="H31" s="2"/>
      <c r="I31" s="2"/>
      <c r="J31" s="2"/>
    </row>
    <row r="32" spans="1:10" x14ac:dyDescent="0.25">
      <c r="A32" s="14" t="s">
        <v>7</v>
      </c>
      <c r="B32" s="2">
        <v>32950.740506000315</v>
      </c>
      <c r="C32" s="2">
        <v>33034.5829047152</v>
      </c>
      <c r="D32" s="2">
        <v>33390.891667660027</v>
      </c>
      <c r="E32" s="2">
        <v>33534.653528742172</v>
      </c>
      <c r="F32" s="2"/>
      <c r="G32" s="2"/>
      <c r="H32" s="2"/>
      <c r="I32" s="2"/>
      <c r="J32" s="2"/>
    </row>
    <row r="33" spans="1:11" x14ac:dyDescent="0.25">
      <c r="A33" s="14" t="s">
        <v>8</v>
      </c>
      <c r="B33" s="2">
        <v>31341.668186948609</v>
      </c>
      <c r="C33" s="2">
        <v>31399.49209145645</v>
      </c>
      <c r="D33" s="2">
        <v>31762.724228433493</v>
      </c>
      <c r="E33" s="2"/>
      <c r="F33" s="2"/>
      <c r="G33" s="2"/>
      <c r="H33" s="2"/>
      <c r="I33" s="2"/>
      <c r="J33" s="2"/>
    </row>
    <row r="34" spans="1:11" x14ac:dyDescent="0.25">
      <c r="A34" s="14" t="s">
        <v>9</v>
      </c>
      <c r="B34" s="2">
        <v>31373.598899599856</v>
      </c>
      <c r="C34" s="2">
        <v>32376.254452103254</v>
      </c>
      <c r="D34" s="2"/>
      <c r="E34" s="2"/>
      <c r="F34" s="2"/>
      <c r="G34" s="2"/>
      <c r="H34" s="2"/>
      <c r="I34" s="2"/>
      <c r="J34" s="2"/>
    </row>
    <row r="35" spans="1:11" x14ac:dyDescent="0.25">
      <c r="A35" s="14" t="s">
        <v>10</v>
      </c>
      <c r="B35" s="2">
        <v>33885.649130083155</v>
      </c>
      <c r="C35" s="2"/>
      <c r="D35" s="2"/>
      <c r="E35" s="2"/>
      <c r="F35" s="2"/>
      <c r="G35" s="2"/>
      <c r="H35" s="2"/>
      <c r="I35" s="2"/>
      <c r="J35" s="2"/>
    </row>
    <row r="37" spans="1:11" x14ac:dyDescent="0.25">
      <c r="A37" s="43" t="s">
        <v>38</v>
      </c>
      <c r="B37" s="42"/>
    </row>
    <row r="38" spans="1:11" x14ac:dyDescent="0.25">
      <c r="D38" s="9"/>
    </row>
    <row r="39" spans="1:11" x14ac:dyDescent="0.25">
      <c r="A39" s="28" t="s">
        <v>21</v>
      </c>
      <c r="B39" s="29"/>
      <c r="C39" s="29"/>
      <c r="D39" s="29"/>
      <c r="E39" s="29"/>
      <c r="F39" s="29"/>
      <c r="G39" s="29"/>
      <c r="H39" s="29"/>
      <c r="I39" s="30"/>
      <c r="J39" s="11" t="s">
        <v>18</v>
      </c>
    </row>
    <row r="40" spans="1:11" x14ac:dyDescent="0.25">
      <c r="A40" s="14" t="s">
        <v>12</v>
      </c>
      <c r="B40" s="14">
        <v>0</v>
      </c>
      <c r="C40" s="14">
        <v>1</v>
      </c>
      <c r="D40" s="14">
        <v>2</v>
      </c>
      <c r="E40" s="14">
        <v>3</v>
      </c>
      <c r="F40" s="14">
        <v>4</v>
      </c>
      <c r="G40" s="14">
        <v>5</v>
      </c>
      <c r="H40" s="14">
        <v>6</v>
      </c>
      <c r="I40" s="14">
        <v>7</v>
      </c>
      <c r="J40" s="14"/>
    </row>
    <row r="41" spans="1:11" x14ac:dyDescent="0.25">
      <c r="A41" s="14" t="s">
        <v>3</v>
      </c>
      <c r="B41" s="2">
        <v>30544.484608114493</v>
      </c>
      <c r="C41" s="2">
        <v>29739.843168155021</v>
      </c>
      <c r="D41" s="2">
        <v>29977.248226539654</v>
      </c>
      <c r="E41" s="2">
        <v>30129.866697456917</v>
      </c>
      <c r="F41" s="2">
        <v>30185.697988704473</v>
      </c>
      <c r="G41" s="2">
        <v>30218.113372093023</v>
      </c>
      <c r="H41" s="2">
        <v>30240.882650858966</v>
      </c>
      <c r="I41" s="2">
        <v>30254.235932105868</v>
      </c>
      <c r="J41" s="2">
        <v>30254</v>
      </c>
    </row>
    <row r="42" spans="1:11" x14ac:dyDescent="0.25">
      <c r="A42" s="14"/>
      <c r="B42" s="13">
        <f t="shared" ref="B42:G42" si="0">B41/$J$41</f>
        <v>1.0096015273390129</v>
      </c>
      <c r="C42" s="13">
        <f t="shared" si="0"/>
        <v>0.98300532716847433</v>
      </c>
      <c r="D42" s="13">
        <f t="shared" si="0"/>
        <v>0.99085239064387032</v>
      </c>
      <c r="E42" s="13">
        <f t="shared" si="0"/>
        <v>0.99589696230108138</v>
      </c>
      <c r="F42" s="13">
        <f t="shared" si="0"/>
        <v>0.99774238079938105</v>
      </c>
      <c r="G42" s="13">
        <f t="shared" si="0"/>
        <v>0.99881382204313551</v>
      </c>
      <c r="H42" s="13">
        <f>H41/$J$41</f>
        <v>0.9995664259555419</v>
      </c>
      <c r="I42" s="13">
        <f>I41/$J$41</f>
        <v>1.0000077983772682</v>
      </c>
      <c r="J42" s="2"/>
    </row>
    <row r="43" spans="1:11" x14ac:dyDescent="0.25">
      <c r="A43" s="14" t="s">
        <v>4</v>
      </c>
      <c r="B43" s="2">
        <v>29649.234956236323</v>
      </c>
      <c r="C43" s="2">
        <v>29034.13401437561</v>
      </c>
      <c r="D43" s="2">
        <v>29356.894265465591</v>
      </c>
      <c r="E43" s="2">
        <v>29421.248105717757</v>
      </c>
      <c r="F43" s="2">
        <v>29476.271647954574</v>
      </c>
      <c r="G43" s="2">
        <v>29492.703069383544</v>
      </c>
      <c r="H43" s="2">
        <v>29508.193528425938</v>
      </c>
      <c r="I43" s="2"/>
      <c r="J43" s="2">
        <f>H43/H42</f>
        <v>29520.993064785456</v>
      </c>
    </row>
    <row r="44" spans="1:11" x14ac:dyDescent="0.25">
      <c r="A44" s="14"/>
      <c r="B44" s="13">
        <f t="shared" ref="B44:G44" si="1">B43/$J$43</f>
        <v>1.0043440913782755</v>
      </c>
      <c r="C44" s="13">
        <f t="shared" si="1"/>
        <v>0.98350803953845967</v>
      </c>
      <c r="D44" s="13">
        <f t="shared" si="1"/>
        <v>0.99444128458145897</v>
      </c>
      <c r="E44" s="13">
        <f t="shared" si="1"/>
        <v>0.99662121938619064</v>
      </c>
      <c r="F44" s="13">
        <f t="shared" si="1"/>
        <v>0.99848509781724692</v>
      </c>
      <c r="G44" s="13">
        <f t="shared" si="1"/>
        <v>0.99904169906006113</v>
      </c>
      <c r="H44" s="13">
        <f>H43/$J$43</f>
        <v>0.9995664259555419</v>
      </c>
      <c r="I44" s="13"/>
      <c r="J44" s="2"/>
    </row>
    <row r="45" spans="1:11" x14ac:dyDescent="0.25">
      <c r="A45" s="14" t="s">
        <v>5</v>
      </c>
      <c r="B45" s="2">
        <v>30501.294627278745</v>
      </c>
      <c r="C45" s="2">
        <v>30207.394166338196</v>
      </c>
      <c r="D45" s="2">
        <v>30521.937537506197</v>
      </c>
      <c r="E45" s="2">
        <v>30638.574302721532</v>
      </c>
      <c r="F45" s="2">
        <v>30713.114444386774</v>
      </c>
      <c r="G45" s="2">
        <v>30730.074537865235</v>
      </c>
      <c r="H45" s="2"/>
      <c r="I45" s="2"/>
      <c r="J45" s="2">
        <f>G45/AVERAGE(G42,G44)</f>
        <v>30763.059904248115</v>
      </c>
      <c r="K45" s="12"/>
    </row>
    <row r="46" spans="1:11" x14ac:dyDescent="0.25">
      <c r="A46" s="14"/>
      <c r="B46" s="13">
        <f t="shared" ref="B46:E46" si="2">B45/$J$45</f>
        <v>0.99149092197641808</v>
      </c>
      <c r="C46" s="13">
        <f t="shared" si="2"/>
        <v>0.98193724097539503</v>
      </c>
      <c r="D46" s="13">
        <f t="shared" si="2"/>
        <v>0.99216195113579642</v>
      </c>
      <c r="E46" s="13">
        <f t="shared" si="2"/>
        <v>0.99595340639344554</v>
      </c>
      <c r="F46" s="13">
        <f>F45/$J$45</f>
        <v>0.99837644694588901</v>
      </c>
      <c r="G46" s="13">
        <f>G45/$J$45</f>
        <v>0.99892776055159826</v>
      </c>
      <c r="H46" s="13"/>
      <c r="I46" s="13"/>
      <c r="J46" s="2"/>
    </row>
    <row r="47" spans="1:11" x14ac:dyDescent="0.25">
      <c r="A47" s="14" t="s">
        <v>6</v>
      </c>
      <c r="B47" s="2">
        <v>31113.081570226866</v>
      </c>
      <c r="C47" s="2">
        <v>30109.296147896432</v>
      </c>
      <c r="D47" s="2">
        <v>31311.461712930744</v>
      </c>
      <c r="E47" s="2">
        <v>31408.696016663667</v>
      </c>
      <c r="F47" s="2">
        <v>31487.448905764937</v>
      </c>
      <c r="G47" s="2"/>
      <c r="H47" s="2"/>
      <c r="I47" s="2"/>
      <c r="J47" s="2">
        <f>F47/AVERAGE(F42,F44,F46)</f>
        <v>31544.187166438271</v>
      </c>
    </row>
    <row r="48" spans="1:11" x14ac:dyDescent="0.25">
      <c r="A48" s="14"/>
      <c r="B48" s="13">
        <f t="shared" ref="B48:E48" si="3">B47/$J$47</f>
        <v>0.98633327928417558</v>
      </c>
      <c r="C48" s="13">
        <f t="shared" si="3"/>
        <v>0.95451171364883025</v>
      </c>
      <c r="D48" s="13">
        <f t="shared" si="3"/>
        <v>0.99262223964499119</v>
      </c>
      <c r="E48" s="13">
        <f t="shared" si="3"/>
        <v>0.99570471893728929</v>
      </c>
      <c r="F48" s="13">
        <f>F47/$J$47</f>
        <v>0.99820130852083899</v>
      </c>
      <c r="G48" s="13"/>
      <c r="H48" s="13"/>
      <c r="I48" s="13"/>
      <c r="J48" s="2"/>
    </row>
    <row r="49" spans="1:10" x14ac:dyDescent="0.25">
      <c r="A49" s="14" t="s">
        <v>7</v>
      </c>
      <c r="B49" s="2">
        <v>32950.740506000315</v>
      </c>
      <c r="C49" s="2">
        <v>33034.5829047152</v>
      </c>
      <c r="D49" s="2">
        <v>33390.891667660027</v>
      </c>
      <c r="E49" s="2">
        <v>33534.653528742172</v>
      </c>
      <c r="F49" s="2"/>
      <c r="G49" s="2"/>
      <c r="H49" s="2"/>
      <c r="I49" s="2"/>
      <c r="J49" s="2">
        <f>E49/AVERAGE(E42,E44,E46,E48)</f>
        <v>33667.840923276301</v>
      </c>
    </row>
    <row r="50" spans="1:10" x14ac:dyDescent="0.25">
      <c r="A50" s="14"/>
      <c r="B50" s="13">
        <f t="shared" ref="B50:D50" si="4">B49/$J$49</f>
        <v>0.97870073050095063</v>
      </c>
      <c r="C50" s="13">
        <f t="shared" si="4"/>
        <v>0.98119101192131108</v>
      </c>
      <c r="D50" s="13">
        <f t="shared" si="4"/>
        <v>0.99177407139806217</v>
      </c>
      <c r="E50" s="13">
        <f>E49/$J$49</f>
        <v>0.99604407675450168</v>
      </c>
      <c r="F50" s="13"/>
      <c r="G50" s="13"/>
      <c r="H50" s="13"/>
      <c r="I50" s="13"/>
      <c r="J50" s="2"/>
    </row>
    <row r="51" spans="1:10" x14ac:dyDescent="0.25">
      <c r="A51" s="14" t="s">
        <v>8</v>
      </c>
      <c r="B51" s="2">
        <v>31341.668186948609</v>
      </c>
      <c r="C51" s="2">
        <v>31399.49209145645</v>
      </c>
      <c r="D51" s="2">
        <v>31762.724228433493</v>
      </c>
      <c r="E51" s="2"/>
      <c r="F51" s="2"/>
      <c r="G51" s="2"/>
      <c r="H51" s="2"/>
      <c r="I51" s="2"/>
      <c r="J51" s="2">
        <f>D51/AVERAGE(D42,D44,D46,D48,D50)</f>
        <v>32006.924661531055</v>
      </c>
    </row>
    <row r="52" spans="1:10" x14ac:dyDescent="0.25">
      <c r="A52" s="14"/>
      <c r="B52" s="13">
        <f t="shared" ref="B52:C52" si="5">B51/$J$51</f>
        <v>0.97921523290295942</v>
      </c>
      <c r="C52" s="13">
        <f t="shared" si="5"/>
        <v>0.9810218389770925</v>
      </c>
      <c r="D52" s="13">
        <f>D51/$J$51</f>
        <v>0.99237038748083584</v>
      </c>
      <c r="E52" s="13"/>
      <c r="F52" s="13"/>
      <c r="G52" s="13"/>
      <c r="H52" s="13"/>
      <c r="I52" s="13"/>
      <c r="J52" s="2"/>
    </row>
    <row r="53" spans="1:10" x14ac:dyDescent="0.25">
      <c r="A53" s="14" t="s">
        <v>9</v>
      </c>
      <c r="B53" s="2">
        <v>31373.598899599856</v>
      </c>
      <c r="C53" s="2">
        <v>32376.254452103254</v>
      </c>
      <c r="D53" s="2"/>
      <c r="E53" s="2"/>
      <c r="F53" s="2"/>
      <c r="G53" s="2"/>
      <c r="H53" s="2"/>
      <c r="I53" s="2"/>
      <c r="J53" s="2">
        <f>C53/AVERAGE(C42,C44,C46,C48,C50,C52)</f>
        <v>33120.498707760729</v>
      </c>
    </row>
    <row r="54" spans="1:10" x14ac:dyDescent="0.25">
      <c r="A54" s="14"/>
      <c r="B54" s="13">
        <f>B53/$J$53</f>
        <v>0.94725623476944976</v>
      </c>
      <c r="C54" s="13">
        <f>C53/$J$53</f>
        <v>0.97752919537159366</v>
      </c>
      <c r="D54" s="13"/>
      <c r="E54" s="13"/>
      <c r="F54" s="13"/>
      <c r="G54" s="13"/>
      <c r="H54" s="13"/>
      <c r="I54" s="13"/>
      <c r="J54" s="2"/>
    </row>
    <row r="55" spans="1:10" x14ac:dyDescent="0.25">
      <c r="A55" s="14" t="s">
        <v>10</v>
      </c>
      <c r="B55" s="2">
        <v>33885.649130083155</v>
      </c>
      <c r="C55" s="2"/>
      <c r="D55" s="2"/>
      <c r="E55" s="2"/>
      <c r="F55" s="2"/>
      <c r="G55" s="2"/>
      <c r="H55" s="2"/>
      <c r="I55" s="2"/>
      <c r="J55" s="2">
        <f>B55/AVERAGE(B42,B44,B48,B46,B50,B52,B54)</f>
        <v>34391.987533942549</v>
      </c>
    </row>
    <row r="56" spans="1:10" x14ac:dyDescent="0.25">
      <c r="A56" s="14"/>
      <c r="B56" s="13">
        <f>B55/J55</f>
        <v>0.9852774311644632</v>
      </c>
      <c r="C56" s="13"/>
      <c r="D56" s="13"/>
      <c r="E56" s="13"/>
      <c r="F56" s="13"/>
      <c r="G56" s="13"/>
      <c r="H56" s="13"/>
      <c r="I56" s="13"/>
      <c r="J56" s="1"/>
    </row>
    <row r="59" spans="1:10" x14ac:dyDescent="0.25">
      <c r="A59" s="27" t="s">
        <v>19</v>
      </c>
      <c r="B59" s="27"/>
      <c r="C59" s="27"/>
      <c r="D59" s="27"/>
      <c r="E59" s="27"/>
      <c r="F59" s="27"/>
      <c r="G59" s="27"/>
      <c r="H59" s="27"/>
      <c r="I59" s="27"/>
      <c r="J59" s="11" t="s">
        <v>18</v>
      </c>
    </row>
    <row r="60" spans="1:10" x14ac:dyDescent="0.25">
      <c r="A60" s="14" t="s">
        <v>12</v>
      </c>
      <c r="B60" s="14">
        <v>0</v>
      </c>
      <c r="C60" s="14">
        <v>1</v>
      </c>
      <c r="D60" s="14">
        <v>2</v>
      </c>
      <c r="E60" s="14">
        <v>3</v>
      </c>
      <c r="F60" s="14">
        <v>4</v>
      </c>
      <c r="G60" s="14">
        <v>5</v>
      </c>
      <c r="H60" s="14">
        <v>6</v>
      </c>
      <c r="I60" s="14">
        <v>7</v>
      </c>
      <c r="J60" s="14"/>
    </row>
    <row r="61" spans="1:10" x14ac:dyDescent="0.25">
      <c r="A61" s="14" t="s">
        <v>3</v>
      </c>
      <c r="B61" s="2">
        <v>29626</v>
      </c>
      <c r="C61" s="2">
        <v>34266</v>
      </c>
      <c r="D61" s="2">
        <v>34537</v>
      </c>
      <c r="E61" s="2">
        <v>34643</v>
      </c>
      <c r="F61" s="2">
        <v>34704</v>
      </c>
      <c r="G61" s="2">
        <v>34744</v>
      </c>
      <c r="H61" s="2">
        <v>34751</v>
      </c>
      <c r="I61" s="2">
        <v>34760</v>
      </c>
      <c r="J61" s="2">
        <v>34760</v>
      </c>
    </row>
    <row r="62" spans="1:10" x14ac:dyDescent="0.25">
      <c r="A62" s="14"/>
      <c r="B62" s="13">
        <f t="shared" ref="B62:H62" si="6">B61/$J$61</f>
        <v>0.85230149597238203</v>
      </c>
      <c r="C62" s="13">
        <f t="shared" si="6"/>
        <v>0.98578826237054085</v>
      </c>
      <c r="D62" s="13">
        <f t="shared" si="6"/>
        <v>0.99358457997698502</v>
      </c>
      <c r="E62" s="13">
        <f t="shared" si="6"/>
        <v>0.9966340621403913</v>
      </c>
      <c r="F62" s="13">
        <f t="shared" si="6"/>
        <v>0.9983889528193326</v>
      </c>
      <c r="G62" s="13">
        <f t="shared" si="6"/>
        <v>0.99953970080552357</v>
      </c>
      <c r="H62" s="13">
        <f t="shared" si="6"/>
        <v>0.99974108170310705</v>
      </c>
      <c r="I62" s="13">
        <f>I61/$J$61</f>
        <v>1</v>
      </c>
      <c r="J62" s="2"/>
    </row>
    <row r="63" spans="1:10" x14ac:dyDescent="0.25">
      <c r="A63" s="14" t="s">
        <v>4</v>
      </c>
      <c r="B63" s="2">
        <v>32904</v>
      </c>
      <c r="C63" s="2">
        <v>37981</v>
      </c>
      <c r="D63" s="2">
        <v>38521</v>
      </c>
      <c r="E63" s="2">
        <v>38669</v>
      </c>
      <c r="F63" s="2">
        <v>38745</v>
      </c>
      <c r="G63" s="2">
        <v>38770</v>
      </c>
      <c r="H63" s="2">
        <v>38785</v>
      </c>
      <c r="I63" s="2"/>
      <c r="J63" s="2">
        <f>H63/H62</f>
        <v>38795.044746913758</v>
      </c>
    </row>
    <row r="64" spans="1:10" x14ac:dyDescent="0.25">
      <c r="A64" s="14"/>
      <c r="B64" s="13">
        <f t="shared" ref="B64:G64" si="7">B63/$J$63</f>
        <v>0.84814955659040947</v>
      </c>
      <c r="C64" s="13">
        <f t="shared" si="7"/>
        <v>0.97901678546256821</v>
      </c>
      <c r="D64" s="13">
        <f t="shared" si="7"/>
        <v>0.99293608890770624</v>
      </c>
      <c r="E64" s="13">
        <f t="shared" si="7"/>
        <v>0.99675100911118852</v>
      </c>
      <c r="F64" s="13">
        <f t="shared" si="7"/>
        <v>0.99871002218865235</v>
      </c>
      <c r="G64" s="13">
        <f t="shared" si="7"/>
        <v>0.99935443438518656</v>
      </c>
      <c r="H64" s="13">
        <f>H63/$J$63</f>
        <v>0.99974108170310705</v>
      </c>
      <c r="I64" s="13"/>
      <c r="J64" s="2"/>
    </row>
    <row r="65" spans="1:10" x14ac:dyDescent="0.25">
      <c r="A65" s="14" t="s">
        <v>5</v>
      </c>
      <c r="B65" s="2">
        <v>33242</v>
      </c>
      <c r="C65" s="2">
        <v>38055</v>
      </c>
      <c r="D65" s="2">
        <v>38327</v>
      </c>
      <c r="E65" s="2">
        <v>38471</v>
      </c>
      <c r="F65" s="2">
        <v>38534</v>
      </c>
      <c r="G65" s="2">
        <v>38571</v>
      </c>
      <c r="H65" s="2"/>
      <c r="I65" s="2"/>
      <c r="J65" s="2">
        <f>G65/AVERAGE(G62,G64)</f>
        <v>38592.338954779138</v>
      </c>
    </row>
    <row r="66" spans="1:10" x14ac:dyDescent="0.25">
      <c r="A66" s="14"/>
      <c r="B66" s="13">
        <f t="shared" ref="B66:F66" si="8">B65/$J$65</f>
        <v>0.86136266679642204</v>
      </c>
      <c r="C66" s="13">
        <f t="shared" si="8"/>
        <v>0.98607653826297581</v>
      </c>
      <c r="D66" s="13">
        <f t="shared" si="8"/>
        <v>0.99312456922888115</v>
      </c>
      <c r="E66" s="13">
        <f t="shared" si="8"/>
        <v>0.99685587974024281</v>
      </c>
      <c r="F66" s="13">
        <f t="shared" si="8"/>
        <v>0.99848832808896359</v>
      </c>
      <c r="G66" s="13">
        <f>G65/$J$65</f>
        <v>0.99944706759535507</v>
      </c>
      <c r="H66" s="13"/>
      <c r="I66" s="13"/>
      <c r="J66" s="2"/>
    </row>
    <row r="67" spans="1:10" x14ac:dyDescent="0.25">
      <c r="A67" s="14" t="s">
        <v>6</v>
      </c>
      <c r="B67" s="2">
        <v>35307</v>
      </c>
      <c r="C67" s="2">
        <v>39433</v>
      </c>
      <c r="D67" s="2">
        <v>38799</v>
      </c>
      <c r="E67" s="2">
        <v>38887</v>
      </c>
      <c r="F67" s="2">
        <v>38977</v>
      </c>
      <c r="G67" s="2"/>
      <c r="H67" s="2"/>
      <c r="I67" s="2"/>
      <c r="J67" s="2">
        <f>F67/AVERAGE(F62,F64,F66)</f>
        <v>39034.415681730396</v>
      </c>
    </row>
    <row r="68" spans="1:10" x14ac:dyDescent="0.25">
      <c r="A68" s="14"/>
      <c r="B68" s="13">
        <f t="shared" ref="B68:E68" si="9">B67/$J$67</f>
        <v>0.90450950483998227</v>
      </c>
      <c r="C68" s="13">
        <f t="shared" si="9"/>
        <v>1.0102110999052603</v>
      </c>
      <c r="D68" s="13">
        <f t="shared" si="9"/>
        <v>0.99396902252489516</v>
      </c>
      <c r="E68" s="13">
        <f t="shared" si="9"/>
        <v>0.99622344336002466</v>
      </c>
      <c r="F68" s="13">
        <f>F67/$J$67</f>
        <v>0.99852910103231629</v>
      </c>
      <c r="G68" s="13"/>
      <c r="H68" s="13"/>
      <c r="I68" s="13"/>
      <c r="J68" s="2"/>
    </row>
    <row r="69" spans="1:10" x14ac:dyDescent="0.25">
      <c r="A69" s="14" t="s">
        <v>7</v>
      </c>
      <c r="B69" s="2">
        <v>38498</v>
      </c>
      <c r="C69" s="2">
        <v>41801</v>
      </c>
      <c r="D69" s="2">
        <v>41945</v>
      </c>
      <c r="E69" s="2">
        <v>42168</v>
      </c>
      <c r="F69" s="2"/>
      <c r="G69" s="2"/>
      <c r="H69" s="2"/>
      <c r="I69" s="2"/>
      <c r="J69" s="2">
        <f>E69/AVERAGE(E62,E64,E66,E68)</f>
        <v>42311.176851091404</v>
      </c>
    </row>
    <row r="70" spans="1:10" x14ac:dyDescent="0.25">
      <c r="A70" s="14"/>
      <c r="B70" s="13">
        <f t="shared" ref="B70:D70" si="10">B69/$J$69</f>
        <v>0.90987778797759811</v>
      </c>
      <c r="C70" s="13">
        <f t="shared" si="10"/>
        <v>0.98794226752692549</v>
      </c>
      <c r="D70" s="13">
        <f t="shared" si="10"/>
        <v>0.99134562358357192</v>
      </c>
      <c r="E70" s="13">
        <f>E69/$J$69</f>
        <v>0.99661609858796185</v>
      </c>
      <c r="F70" s="13"/>
      <c r="G70" s="13"/>
      <c r="H70" s="13"/>
      <c r="I70" s="13"/>
      <c r="J70" s="2"/>
    </row>
    <row r="71" spans="1:10" x14ac:dyDescent="0.25">
      <c r="A71" s="14" t="s">
        <v>8</v>
      </c>
      <c r="B71" s="2">
        <v>43413</v>
      </c>
      <c r="C71" s="2">
        <v>51653</v>
      </c>
      <c r="D71" s="2">
        <v>52199</v>
      </c>
      <c r="E71" s="2"/>
      <c r="F71" s="2"/>
      <c r="G71" s="2"/>
      <c r="H71" s="2"/>
      <c r="I71" s="2"/>
      <c r="J71" s="2">
        <f>D71/AVERAGE(D62,D64,D66,D68,D70)</f>
        <v>52567.39351095388</v>
      </c>
    </row>
    <row r="72" spans="1:10" x14ac:dyDescent="0.25">
      <c r="A72" s="14"/>
      <c r="B72" s="13">
        <f t="shared" ref="B72:C72" si="11">B71/$J$71</f>
        <v>0.82585414836962945</v>
      </c>
      <c r="C72" s="13">
        <f t="shared" si="11"/>
        <v>0.98260531006234231</v>
      </c>
      <c r="D72" s="13">
        <f>D71/$J$71</f>
        <v>0.99299197684440799</v>
      </c>
      <c r="E72" s="13"/>
      <c r="F72" s="13"/>
      <c r="G72" s="13"/>
      <c r="H72" s="13"/>
      <c r="I72" s="13"/>
      <c r="J72" s="2"/>
    </row>
    <row r="73" spans="1:10" x14ac:dyDescent="0.25">
      <c r="A73" s="14" t="s">
        <v>9</v>
      </c>
      <c r="B73" s="2">
        <v>43984</v>
      </c>
      <c r="C73" s="2">
        <v>49471</v>
      </c>
      <c r="D73" s="2"/>
      <c r="E73" s="2"/>
      <c r="F73" s="2"/>
      <c r="G73" s="2"/>
      <c r="H73" s="2"/>
      <c r="I73" s="2"/>
      <c r="J73" s="2">
        <f>C73/AVERAGE(C62,C64,C66,C68,C70,C72)</f>
        <v>50041.133111521776</v>
      </c>
    </row>
    <row r="74" spans="1:10" x14ac:dyDescent="0.25">
      <c r="A74" s="14"/>
      <c r="B74" s="13">
        <f>B73/$J$73</f>
        <v>0.87895691534356668</v>
      </c>
      <c r="C74" s="13">
        <f>C73/$J$73</f>
        <v>0.98860671059843552</v>
      </c>
      <c r="D74" s="13"/>
      <c r="E74" s="13"/>
      <c r="F74" s="13"/>
      <c r="G74" s="13"/>
      <c r="H74" s="13"/>
      <c r="I74" s="13"/>
      <c r="J74" s="2"/>
    </row>
    <row r="75" spans="1:10" x14ac:dyDescent="0.25">
      <c r="A75" s="14" t="s">
        <v>10</v>
      </c>
      <c r="B75" s="2">
        <v>48223</v>
      </c>
      <c r="C75" s="2"/>
      <c r="D75" s="2"/>
      <c r="E75" s="2"/>
      <c r="F75" s="2"/>
      <c r="G75" s="2"/>
      <c r="H75" s="2"/>
      <c r="I75" s="2"/>
      <c r="J75" s="2">
        <f>B75/AVERAGE(B62,B64,B66,B68,B70,B72,B74)</f>
        <v>55510.661019464598</v>
      </c>
    </row>
    <row r="76" spans="1:10" x14ac:dyDescent="0.25">
      <c r="A76" s="14"/>
      <c r="B76" s="13">
        <f>B75/J75</f>
        <v>0.86871601084142724</v>
      </c>
      <c r="C76" s="13"/>
      <c r="D76" s="13"/>
      <c r="E76" s="13"/>
      <c r="F76" s="13"/>
      <c r="G76" s="13"/>
      <c r="H76" s="13"/>
      <c r="I76" s="13"/>
      <c r="J76" s="1"/>
    </row>
    <row r="78" spans="1:10" x14ac:dyDescent="0.25">
      <c r="A78" s="14" t="s">
        <v>22</v>
      </c>
      <c r="B78" s="14" t="s">
        <v>24</v>
      </c>
      <c r="C78" s="14" t="s">
        <v>23</v>
      </c>
      <c r="D78" s="3"/>
      <c r="E78" s="3"/>
    </row>
    <row r="79" spans="1:10" x14ac:dyDescent="0.25">
      <c r="A79" s="2">
        <v>30254</v>
      </c>
      <c r="B79" s="2">
        <v>34760</v>
      </c>
      <c r="C79" s="2">
        <v>1634067658</v>
      </c>
      <c r="F79" s="5"/>
    </row>
    <row r="80" spans="1:10" x14ac:dyDescent="0.25">
      <c r="A80" s="2">
        <v>29520.993064785456</v>
      </c>
      <c r="B80" s="2">
        <v>38795.044746913758</v>
      </c>
      <c r="C80" s="2">
        <v>1601685684</v>
      </c>
      <c r="F80" s="4"/>
    </row>
    <row r="81" spans="1:6" x14ac:dyDescent="0.25">
      <c r="A81" s="2">
        <v>30763.059904248115</v>
      </c>
      <c r="B81" s="2">
        <v>38592.338954779138</v>
      </c>
      <c r="C81" s="2">
        <v>1657982442</v>
      </c>
      <c r="F81" s="4"/>
    </row>
    <row r="82" spans="1:6" x14ac:dyDescent="0.25">
      <c r="A82" s="2">
        <v>31544.187166438271</v>
      </c>
      <c r="B82" s="2">
        <v>39034.415681730396</v>
      </c>
      <c r="C82" s="2">
        <v>1414089270</v>
      </c>
    </row>
    <row r="83" spans="1:6" x14ac:dyDescent="0.25">
      <c r="A83" s="2">
        <v>33667.840923276301</v>
      </c>
      <c r="B83" s="2">
        <v>42311.176851091404</v>
      </c>
      <c r="C83" s="2">
        <v>1227286296</v>
      </c>
    </row>
    <row r="84" spans="1:6" x14ac:dyDescent="0.25">
      <c r="A84" s="2">
        <v>32006.924661531055</v>
      </c>
      <c r="B84" s="2">
        <v>52567.39351095388</v>
      </c>
      <c r="C84" s="2">
        <v>1185289705</v>
      </c>
    </row>
    <row r="85" spans="1:6" x14ac:dyDescent="0.25">
      <c r="A85" s="2">
        <v>33120.498707760729</v>
      </c>
      <c r="B85" s="2">
        <v>50041.133111521776</v>
      </c>
      <c r="C85" s="2">
        <v>1144475286</v>
      </c>
    </row>
    <row r="86" spans="1:6" x14ac:dyDescent="0.25">
      <c r="A86" s="2">
        <v>34391.987533942549</v>
      </c>
      <c r="B86" s="2">
        <v>55510.661019464598</v>
      </c>
      <c r="C86" s="2">
        <v>1051637241</v>
      </c>
    </row>
    <row r="87" spans="1:6" x14ac:dyDescent="0.25">
      <c r="C87" s="26">
        <f>SUM(C79:C86)</f>
        <v>10916513582</v>
      </c>
      <c r="E87" s="3"/>
    </row>
    <row r="89" spans="1:6" x14ac:dyDescent="0.25">
      <c r="A89" s="14" t="s">
        <v>14</v>
      </c>
      <c r="B89" s="26">
        <f>SUMPRODUCT(A79:A86,B79:B86)-C87</f>
        <v>372466875.82434845</v>
      </c>
    </row>
  </sheetData>
  <mergeCells count="6">
    <mergeCell ref="A59:I59"/>
    <mergeCell ref="A2:I2"/>
    <mergeCell ref="A13:I13"/>
    <mergeCell ref="A1:I1"/>
    <mergeCell ref="A26:I26"/>
    <mergeCell ref="A39:I3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BCL of paid incremental amount</vt:lpstr>
      <vt:lpstr>BCL of incurred amount</vt:lpstr>
      <vt:lpstr>ACPC of incurred count &amp; 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 SHARMA R</dc:creator>
  <cp:lastModifiedBy>TANU SHARMA R</cp:lastModifiedBy>
  <dcterms:created xsi:type="dcterms:W3CDTF">2024-01-18T05:36:32Z</dcterms:created>
  <dcterms:modified xsi:type="dcterms:W3CDTF">2024-01-19T06:44:45Z</dcterms:modified>
</cp:coreProperties>
</file>