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I\Desktop\"/>
    </mc:Choice>
  </mc:AlternateContent>
  <xr:revisionPtr revIDLastSave="0" documentId="13_ncr:1_{1D51B0C6-C2E6-4D7C-AC01-1C4FF4C33870}" xr6:coauthVersionLast="47" xr6:coauthVersionMax="47" xr10:uidLastSave="{00000000-0000-0000-0000-000000000000}"/>
  <bookViews>
    <workbookView xWindow="-108" yWindow="-108" windowWidth="23256" windowHeight="12576" xr2:uid="{AEB9D308-E511-4E13-8DE3-FFCA7406549A}"/>
  </bookViews>
  <sheets>
    <sheet name="Q1" sheetId="3" r:id="rId1"/>
    <sheet name="Q2" sheetId="4" r:id="rId2"/>
    <sheet name="Q3" sheetId="5" r:id="rId3"/>
    <sheet name="Q4A" sheetId="6" r:id="rId4"/>
    <sheet name="Q4B" sheetId="7" r:id="rId5"/>
  </sheets>
  <definedNames>
    <definedName name="solver_adj" localSheetId="3" hidden="1">Q4A!$D$6:$F$8</definedName>
    <definedName name="solver_adj" localSheetId="4" hidden="1">Q4B!$C$6:$E$7,Q4B!$D$13:$F$15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Q4A!$D$10:$F$10</definedName>
    <definedName name="solver_lhs1" localSheetId="4" hidden="1">Q4B!$D$17:$F$17</definedName>
    <definedName name="solver_lhs2" localSheetId="3" hidden="1">Q4A!$H$6:$H$8</definedName>
    <definedName name="solver_lhs2" localSheetId="4" hidden="1">Q4B!$D$21:$D$23</definedName>
    <definedName name="solver_lhs3" localSheetId="4" hidden="1">Q4B!$G$6:$G$7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Q4A!$D$11</definedName>
    <definedName name="solver_opt" localSheetId="4" hidden="1">Q4B!$D$25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2</definedName>
    <definedName name="solver_rel1" localSheetId="4" hidden="1">2</definedName>
    <definedName name="solver_rel2" localSheetId="3" hidden="1">2</definedName>
    <definedName name="solver_rel2" localSheetId="4" hidden="1">2</definedName>
    <definedName name="solver_rel3" localSheetId="4" hidden="1">2</definedName>
    <definedName name="solver_rhs1" localSheetId="3" hidden="1">Q4A!$D$9:$F$9</definedName>
    <definedName name="solver_rhs1" localSheetId="4" hidden="1">Q4B!$D$16:$F$16</definedName>
    <definedName name="solver_rhs2" localSheetId="3" hidden="1">Q4A!$G$6:$G$8</definedName>
    <definedName name="solver_rhs2" localSheetId="4" hidden="1">0</definedName>
    <definedName name="solver_rhs3" localSheetId="4" hidden="1">Q4B!$F$6:$F$7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G7" i="7"/>
  <c r="C8" i="7"/>
  <c r="D8" i="7"/>
  <c r="E8" i="7"/>
  <c r="G13" i="7"/>
  <c r="G14" i="7"/>
  <c r="G15" i="7"/>
  <c r="D17" i="7"/>
  <c r="E17" i="7"/>
  <c r="F17" i="7"/>
  <c r="D25" i="7"/>
  <c r="H6" i="6"/>
  <c r="H7" i="6"/>
  <c r="H8" i="6"/>
  <c r="D10" i="6"/>
  <c r="E10" i="6"/>
  <c r="F10" i="6"/>
  <c r="D11" i="6"/>
  <c r="D3" i="5"/>
  <c r="F3" i="5"/>
  <c r="G3" i="5"/>
  <c r="D4" i="5"/>
  <c r="F4" i="5"/>
  <c r="G4" i="5"/>
  <c r="D5" i="5"/>
  <c r="D6" i="5" s="1"/>
  <c r="F5" i="5"/>
  <c r="G5" i="5"/>
  <c r="G6" i="5"/>
  <c r="G7" i="5"/>
  <c r="C12" i="5"/>
  <c r="D12" i="5"/>
  <c r="D26" i="5" s="1"/>
  <c r="J12" i="5"/>
  <c r="D13" i="5"/>
  <c r="D27" i="5" s="1"/>
  <c r="D14" i="5"/>
  <c r="D28" i="5" s="1"/>
  <c r="H14" i="5"/>
  <c r="D15" i="5"/>
  <c r="D29" i="5" s="1"/>
  <c r="D16" i="5"/>
  <c r="D30" i="5" s="1"/>
  <c r="D17" i="5"/>
  <c r="D31" i="5" s="1"/>
  <c r="D18" i="5"/>
  <c r="D32" i="5" s="1"/>
  <c r="D19" i="5"/>
  <c r="D33" i="5" s="1"/>
  <c r="D20" i="5"/>
  <c r="D34" i="5" s="1"/>
  <c r="D21" i="5"/>
  <c r="D35" i="5" s="1"/>
  <c r="C26" i="5"/>
  <c r="J26" i="5"/>
  <c r="H28" i="5"/>
  <c r="D3" i="4"/>
  <c r="D4" i="4" s="1"/>
  <c r="F3" i="4"/>
  <c r="G3" i="4"/>
  <c r="G4" i="4"/>
  <c r="G5" i="4"/>
  <c r="G6" i="4"/>
  <c r="G7" i="4"/>
  <c r="G8" i="4"/>
  <c r="G9" i="4"/>
  <c r="D13" i="4"/>
  <c r="F13" i="4"/>
  <c r="G13" i="4"/>
  <c r="D14" i="4"/>
  <c r="D15" i="4" s="1"/>
  <c r="F14" i="4"/>
  <c r="G14" i="4"/>
  <c r="G15" i="4"/>
  <c r="G16" i="4"/>
  <c r="C20" i="4"/>
  <c r="F20" i="4"/>
  <c r="C21" i="4"/>
  <c r="F21" i="4"/>
  <c r="C22" i="4"/>
  <c r="F22" i="4"/>
  <c r="C23" i="4"/>
  <c r="F23" i="4"/>
  <c r="C24" i="4"/>
  <c r="F24" i="4"/>
  <c r="C25" i="4"/>
  <c r="F25" i="4"/>
  <c r="C26" i="4"/>
  <c r="F26" i="4"/>
  <c r="C27" i="4"/>
  <c r="F27" i="4"/>
  <c r="C28" i="4"/>
  <c r="F28" i="4"/>
  <c r="C29" i="4"/>
  <c r="F29" i="4"/>
  <c r="C30" i="4"/>
  <c r="F30" i="4"/>
  <c r="C31" i="4"/>
  <c r="F31" i="4"/>
  <c r="C32" i="4"/>
  <c r="F32" i="4"/>
  <c r="C33" i="4"/>
  <c r="F33" i="4"/>
  <c r="C34" i="4"/>
  <c r="F34" i="4"/>
  <c r="C35" i="4"/>
  <c r="F35" i="4"/>
  <c r="C36" i="4"/>
  <c r="F36" i="4"/>
  <c r="C37" i="4"/>
  <c r="F37" i="4"/>
  <c r="C38" i="4"/>
  <c r="F38" i="4"/>
  <c r="C39" i="4"/>
  <c r="F39" i="4"/>
  <c r="I4" i="3"/>
  <c r="M4" i="3" s="1"/>
  <c r="C47" i="3" s="1"/>
  <c r="I47" i="3" s="1"/>
  <c r="J4" i="3"/>
  <c r="K4" i="3"/>
  <c r="L4" i="3"/>
  <c r="K5" i="3"/>
  <c r="L5" i="3"/>
  <c r="I6" i="3"/>
  <c r="J6" i="3"/>
  <c r="I7" i="3"/>
  <c r="J7" i="3"/>
  <c r="K7" i="3"/>
  <c r="M7" i="3" s="1"/>
  <c r="C50" i="3" s="1"/>
  <c r="L7" i="3"/>
  <c r="C8" i="3"/>
  <c r="I5" i="3" s="1"/>
  <c r="D8" i="3"/>
  <c r="J5" i="3" s="1"/>
  <c r="E8" i="3"/>
  <c r="K6" i="3" s="1"/>
  <c r="F8" i="3"/>
  <c r="L6" i="3" s="1"/>
  <c r="I13" i="3"/>
  <c r="M13" i="3" s="1"/>
  <c r="D47" i="3" s="1"/>
  <c r="J13" i="3"/>
  <c r="K13" i="3"/>
  <c r="L13" i="3"/>
  <c r="K14" i="3"/>
  <c r="L14" i="3"/>
  <c r="I15" i="3"/>
  <c r="J15" i="3"/>
  <c r="I16" i="3"/>
  <c r="J16" i="3"/>
  <c r="K16" i="3"/>
  <c r="L16" i="3"/>
  <c r="M16" i="3"/>
  <c r="D50" i="3" s="1"/>
  <c r="C17" i="3"/>
  <c r="I14" i="3" s="1"/>
  <c r="D17" i="3"/>
  <c r="J14" i="3" s="1"/>
  <c r="E17" i="3"/>
  <c r="K15" i="3" s="1"/>
  <c r="F17" i="3"/>
  <c r="L15" i="3" s="1"/>
  <c r="I22" i="3"/>
  <c r="M22" i="3" s="1"/>
  <c r="E47" i="3" s="1"/>
  <c r="J22" i="3"/>
  <c r="K22" i="3"/>
  <c r="L22" i="3"/>
  <c r="K23" i="3"/>
  <c r="L23" i="3"/>
  <c r="I24" i="3"/>
  <c r="J24" i="3"/>
  <c r="I25" i="3"/>
  <c r="J25" i="3"/>
  <c r="K25" i="3"/>
  <c r="L25" i="3"/>
  <c r="M25" i="3"/>
  <c r="E50" i="3" s="1"/>
  <c r="C26" i="3"/>
  <c r="I23" i="3" s="1"/>
  <c r="D26" i="3"/>
  <c r="J23" i="3" s="1"/>
  <c r="E26" i="3"/>
  <c r="K24" i="3" s="1"/>
  <c r="F26" i="3"/>
  <c r="L24" i="3" s="1"/>
  <c r="I31" i="3"/>
  <c r="M31" i="3" s="1"/>
  <c r="F47" i="3" s="1"/>
  <c r="L47" i="3" s="1"/>
  <c r="J31" i="3"/>
  <c r="K31" i="3"/>
  <c r="L31" i="3"/>
  <c r="K32" i="3"/>
  <c r="L32" i="3"/>
  <c r="I33" i="3"/>
  <c r="J33" i="3"/>
  <c r="I34" i="3"/>
  <c r="J34" i="3"/>
  <c r="K34" i="3"/>
  <c r="L34" i="3"/>
  <c r="M34" i="3"/>
  <c r="F50" i="3" s="1"/>
  <c r="L50" i="3" s="1"/>
  <c r="C35" i="3"/>
  <c r="I32" i="3" s="1"/>
  <c r="D35" i="3"/>
  <c r="J32" i="3" s="1"/>
  <c r="E35" i="3"/>
  <c r="K33" i="3" s="1"/>
  <c r="F35" i="3"/>
  <c r="L33" i="3" s="1"/>
  <c r="I39" i="3"/>
  <c r="M39" i="3" s="1"/>
  <c r="J39" i="3"/>
  <c r="K39" i="3"/>
  <c r="L39" i="3"/>
  <c r="K40" i="3"/>
  <c r="L40" i="3"/>
  <c r="I41" i="3"/>
  <c r="M41" i="3" s="1"/>
  <c r="J41" i="3"/>
  <c r="K41" i="3"/>
  <c r="I42" i="3"/>
  <c r="J42" i="3"/>
  <c r="K42" i="3"/>
  <c r="L42" i="3"/>
  <c r="M42" i="3"/>
  <c r="C43" i="3"/>
  <c r="I40" i="3" s="1"/>
  <c r="M40" i="3" s="1"/>
  <c r="D43" i="3"/>
  <c r="J40" i="3" s="1"/>
  <c r="E43" i="3"/>
  <c r="F43" i="3"/>
  <c r="L41" i="3" s="1"/>
  <c r="F6" i="5" l="1"/>
  <c r="E12" i="5" s="1"/>
  <c r="D7" i="5"/>
  <c r="F7" i="5" s="1"/>
  <c r="E21" i="5"/>
  <c r="E35" i="5" s="1"/>
  <c r="E20" i="5"/>
  <c r="E34" i="5" s="1"/>
  <c r="E16" i="5"/>
  <c r="E30" i="5" s="1"/>
  <c r="E15" i="5"/>
  <c r="E29" i="5" s="1"/>
  <c r="E14" i="5"/>
  <c r="E28" i="5" s="1"/>
  <c r="F4" i="4"/>
  <c r="D5" i="4"/>
  <c r="F15" i="4"/>
  <c r="D16" i="4"/>
  <c r="F16" i="4" s="1"/>
  <c r="G21" i="4"/>
  <c r="G20" i="4"/>
  <c r="G32" i="4"/>
  <c r="G31" i="4"/>
  <c r="G28" i="4"/>
  <c r="G27" i="4"/>
  <c r="G26" i="4"/>
  <c r="G25" i="4"/>
  <c r="G24" i="4"/>
  <c r="G23" i="4"/>
  <c r="G22" i="4"/>
  <c r="M33" i="3"/>
  <c r="F49" i="3" s="1"/>
  <c r="L49" i="3" s="1"/>
  <c r="J47" i="3"/>
  <c r="M47" i="3" s="1"/>
  <c r="N47" i="3" s="1"/>
  <c r="M32" i="3"/>
  <c r="F48" i="3" s="1"/>
  <c r="L48" i="3" s="1"/>
  <c r="M15" i="3"/>
  <c r="D49" i="3" s="1"/>
  <c r="J49" i="3" s="1"/>
  <c r="M6" i="3"/>
  <c r="C49" i="3" s="1"/>
  <c r="I49" i="3" s="1"/>
  <c r="M24" i="3"/>
  <c r="E49" i="3" s="1"/>
  <c r="K49" i="3" s="1"/>
  <c r="M23" i="3"/>
  <c r="E48" i="3" s="1"/>
  <c r="K48" i="3" s="1"/>
  <c r="M14" i="3"/>
  <c r="D48" i="3" s="1"/>
  <c r="J48" i="3" s="1"/>
  <c r="J50" i="3"/>
  <c r="M5" i="3"/>
  <c r="C48" i="3" s="1"/>
  <c r="I48" i="3" s="1"/>
  <c r="K47" i="3"/>
  <c r="K50" i="3"/>
  <c r="I50" i="3"/>
  <c r="E26" i="5" l="1"/>
  <c r="F26" i="5" s="1"/>
  <c r="F12" i="5"/>
  <c r="E17" i="5"/>
  <c r="E31" i="5" s="1"/>
  <c r="E18" i="5"/>
  <c r="E32" i="5" s="1"/>
  <c r="E13" i="5"/>
  <c r="E27" i="5" s="1"/>
  <c r="E19" i="5"/>
  <c r="E33" i="5" s="1"/>
  <c r="G33" i="4"/>
  <c r="G34" i="4"/>
  <c r="G35" i="4"/>
  <c r="G36" i="4"/>
  <c r="G37" i="4"/>
  <c r="G38" i="4"/>
  <c r="G39" i="4"/>
  <c r="G29" i="4"/>
  <c r="F5" i="4"/>
  <c r="D6" i="4"/>
  <c r="G30" i="4"/>
  <c r="M50" i="3"/>
  <c r="N50" i="3" s="1"/>
  <c r="M49" i="3"/>
  <c r="N49" i="3" s="1"/>
  <c r="M48" i="3"/>
  <c r="N48" i="3" s="1"/>
  <c r="C27" i="5" l="1"/>
  <c r="I26" i="5"/>
  <c r="C13" i="5"/>
  <c r="I12" i="5"/>
  <c r="D7" i="4"/>
  <c r="F6" i="4"/>
  <c r="F13" i="5" l="1"/>
  <c r="I13" i="5" s="1"/>
  <c r="F27" i="5"/>
  <c r="I27" i="5" s="1"/>
  <c r="D21" i="4"/>
  <c r="D28" i="4"/>
  <c r="D34" i="4"/>
  <c r="D38" i="4"/>
  <c r="D33" i="4"/>
  <c r="D37" i="4"/>
  <c r="F7" i="4"/>
  <c r="D8" i="4"/>
  <c r="C28" i="5" l="1"/>
  <c r="G27" i="5"/>
  <c r="G13" i="5"/>
  <c r="C14" i="5"/>
  <c r="D9" i="4"/>
  <c r="F9" i="4" s="1"/>
  <c r="F8" i="4"/>
  <c r="J27" i="5" l="1"/>
  <c r="H29" i="5"/>
  <c r="F28" i="5"/>
  <c r="F14" i="5"/>
  <c r="I14" i="5" s="1"/>
  <c r="H15" i="5"/>
  <c r="J13" i="5"/>
  <c r="D25" i="4"/>
  <c r="D20" i="4"/>
  <c r="E20" i="4" s="1"/>
  <c r="D30" i="4"/>
  <c r="D27" i="4"/>
  <c r="D32" i="4"/>
  <c r="D29" i="4"/>
  <c r="D31" i="4"/>
  <c r="D36" i="4"/>
  <c r="D35" i="4"/>
  <c r="D24" i="4"/>
  <c r="D26" i="4"/>
  <c r="D23" i="4"/>
  <c r="D22" i="4"/>
  <c r="D39" i="4"/>
  <c r="G14" i="5" l="1"/>
  <c r="C15" i="5"/>
  <c r="C29" i="5"/>
  <c r="G28" i="5"/>
  <c r="I28" i="5"/>
  <c r="H20" i="4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J28" i="5" l="1"/>
  <c r="H30" i="5"/>
  <c r="F29" i="5"/>
  <c r="F15" i="5"/>
  <c r="I15" i="5" s="1"/>
  <c r="H16" i="5"/>
  <c r="J14" i="5"/>
  <c r="H21" i="4"/>
  <c r="I21" i="4"/>
  <c r="J20" i="4"/>
  <c r="G15" i="5" l="1"/>
  <c r="C16" i="5"/>
  <c r="C30" i="5"/>
  <c r="G29" i="5"/>
  <c r="I29" i="5"/>
  <c r="H22" i="4"/>
  <c r="J21" i="4"/>
  <c r="I22" i="4"/>
  <c r="J29" i="5" l="1"/>
  <c r="H31" i="5"/>
  <c r="F30" i="5"/>
  <c r="F16" i="5"/>
  <c r="I16" i="5" s="1"/>
  <c r="H17" i="5"/>
  <c r="J15" i="5"/>
  <c r="H23" i="4"/>
  <c r="I23" i="4"/>
  <c r="J22" i="4"/>
  <c r="G16" i="5" l="1"/>
  <c r="C17" i="5"/>
  <c r="C31" i="5"/>
  <c r="G30" i="5"/>
  <c r="I30" i="5"/>
  <c r="H24" i="4"/>
  <c r="J23" i="4"/>
  <c r="I24" i="4"/>
  <c r="J30" i="5" l="1"/>
  <c r="H32" i="5"/>
  <c r="F31" i="5"/>
  <c r="I31" i="5" s="1"/>
  <c r="F17" i="5"/>
  <c r="I17" i="5" s="1"/>
  <c r="H18" i="5"/>
  <c r="J16" i="5"/>
  <c r="H25" i="4"/>
  <c r="I25" i="4"/>
  <c r="J24" i="4"/>
  <c r="G17" i="5" l="1"/>
  <c r="C18" i="5"/>
  <c r="C32" i="5"/>
  <c r="G31" i="5"/>
  <c r="H26" i="4"/>
  <c r="J25" i="4"/>
  <c r="I26" i="4"/>
  <c r="H19" i="5" l="1"/>
  <c r="J17" i="5"/>
  <c r="J31" i="5"/>
  <c r="H33" i="5"/>
  <c r="F32" i="5"/>
  <c r="F18" i="5"/>
  <c r="I18" i="5" s="1"/>
  <c r="H27" i="4"/>
  <c r="I27" i="4"/>
  <c r="J26" i="4"/>
  <c r="C33" i="5" l="1"/>
  <c r="G32" i="5"/>
  <c r="G18" i="5"/>
  <c r="C19" i="5"/>
  <c r="I32" i="5"/>
  <c r="H28" i="4"/>
  <c r="J27" i="4"/>
  <c r="I28" i="4"/>
  <c r="H20" i="5" l="1"/>
  <c r="J18" i="5"/>
  <c r="J32" i="5"/>
  <c r="H34" i="5"/>
  <c r="F33" i="5"/>
  <c r="F19" i="5"/>
  <c r="I19" i="5" s="1"/>
  <c r="H29" i="4"/>
  <c r="I29" i="4"/>
  <c r="J28" i="4"/>
  <c r="C34" i="5" l="1"/>
  <c r="G33" i="5"/>
  <c r="I33" i="5"/>
  <c r="G19" i="5"/>
  <c r="C20" i="5"/>
  <c r="H30" i="4"/>
  <c r="J29" i="4"/>
  <c r="I30" i="4"/>
  <c r="J33" i="5" l="1"/>
  <c r="H35" i="5"/>
  <c r="F20" i="5"/>
  <c r="H21" i="5"/>
  <c r="J19" i="5"/>
  <c r="F34" i="5"/>
  <c r="H31" i="4"/>
  <c r="I31" i="4"/>
  <c r="J30" i="4"/>
  <c r="C35" i="5" l="1"/>
  <c r="G34" i="5"/>
  <c r="J34" i="5" s="1"/>
  <c r="I34" i="5"/>
  <c r="G20" i="5"/>
  <c r="J20" i="5" s="1"/>
  <c r="C21" i="5"/>
  <c r="I20" i="5"/>
  <c r="H32" i="4"/>
  <c r="J31" i="4"/>
  <c r="I32" i="4"/>
  <c r="F21" i="5" l="1"/>
  <c r="G21" i="5" s="1"/>
  <c r="J21" i="5" s="1"/>
  <c r="C39" i="5" s="1"/>
  <c r="F35" i="5"/>
  <c r="G35" i="5" s="1"/>
  <c r="J35" i="5" s="1"/>
  <c r="D39" i="5" s="1"/>
  <c r="H33" i="4"/>
  <c r="I33" i="4"/>
  <c r="J32" i="4"/>
  <c r="I35" i="5" l="1"/>
  <c r="D40" i="5" s="1"/>
  <c r="D41" i="5" s="1"/>
  <c r="I21" i="5"/>
  <c r="C40" i="5" s="1"/>
  <c r="C41" i="5" s="1"/>
  <c r="H34" i="4"/>
  <c r="J33" i="4"/>
  <c r="I34" i="4"/>
  <c r="C44" i="5" l="1"/>
  <c r="H35" i="4"/>
  <c r="I35" i="4"/>
  <c r="J34" i="4"/>
  <c r="H36" i="4" l="1"/>
  <c r="J35" i="4"/>
  <c r="I36" i="4"/>
  <c r="H37" i="4" l="1"/>
  <c r="I37" i="4"/>
  <c r="J36" i="4"/>
  <c r="H38" i="4" l="1"/>
  <c r="J37" i="4"/>
  <c r="I38" i="4"/>
  <c r="H39" i="4" l="1"/>
  <c r="I39" i="4"/>
  <c r="C42" i="4" s="1"/>
  <c r="J38" i="4"/>
  <c r="C43" i="4" s="1"/>
</calcChain>
</file>

<file path=xl/sharedStrings.xml><?xml version="1.0" encoding="utf-8"?>
<sst xmlns="http://schemas.openxmlformats.org/spreadsheetml/2006/main" count="245" uniqueCount="79">
  <si>
    <t>Solution</t>
  </si>
  <si>
    <t>Total Inventory Cost</t>
  </si>
  <si>
    <t>Total Carrying Cost</t>
  </si>
  <si>
    <t>Total Ordering Cost</t>
  </si>
  <si>
    <t>Decision II</t>
  </si>
  <si>
    <t>Decision I</t>
  </si>
  <si>
    <t>Ordering Cost</t>
  </si>
  <si>
    <t>Order Delivered</t>
  </si>
  <si>
    <t>Order Placed</t>
  </si>
  <si>
    <t>Closing Stock</t>
  </si>
  <si>
    <t>Demand</t>
  </si>
  <si>
    <t>Opening Stock</t>
  </si>
  <si>
    <t>Day</t>
  </si>
  <si>
    <t>Stock in Store</t>
  </si>
  <si>
    <t>Lead Time</t>
  </si>
  <si>
    <t>Carrying Cost</t>
  </si>
  <si>
    <t>Cummulative Probability</t>
  </si>
  <si>
    <t>Probability</t>
  </si>
  <si>
    <t>Demand (Units/day)</t>
  </si>
  <si>
    <t>Random No. for Demand</t>
  </si>
  <si>
    <t>Random No.</t>
  </si>
  <si>
    <t>Average Stock in Evening</t>
  </si>
  <si>
    <t>Avg No. of Tankers Waiting for Loading</t>
  </si>
  <si>
    <t>Avg Waiting Time</t>
  </si>
  <si>
    <t>No. of Tankers Waiting for Loading</t>
  </si>
  <si>
    <t>Waiting Time</t>
  </si>
  <si>
    <t>Exit Time</t>
  </si>
  <si>
    <t>Time to Fill and Prepare</t>
  </si>
  <si>
    <t>Random No. for Preparation</t>
  </si>
  <si>
    <t>Entry Time</t>
  </si>
  <si>
    <t>Inter-Arrival Time</t>
  </si>
  <si>
    <t>Random No. for Inter-Arrival Time</t>
  </si>
  <si>
    <t>Arrival Number</t>
  </si>
  <si>
    <t>Time to Fill and Prepare (days)</t>
  </si>
  <si>
    <t>Random No. for Arrival Time</t>
  </si>
  <si>
    <t>Inter-Arrival Time (days)</t>
  </si>
  <si>
    <r>
      <rPr>
        <b/>
        <sz val="12"/>
        <color theme="1"/>
        <rFont val="Calibri Light"/>
        <family val="2"/>
        <scheme val="major"/>
      </rPr>
      <t>Solar Power Project</t>
    </r>
    <r>
      <rPr>
        <sz val="12"/>
        <color theme="1"/>
        <rFont val="Calibri Light"/>
        <family val="2"/>
        <scheme val="major"/>
      </rPr>
      <t xml:space="preserve"> gives the best results (By calculation based on </t>
    </r>
    <r>
      <rPr>
        <b/>
        <sz val="12"/>
        <color theme="1"/>
        <rFont val="Calibri Light"/>
        <family val="2"/>
        <scheme val="major"/>
      </rPr>
      <t>AHP method</t>
    </r>
    <r>
      <rPr>
        <sz val="12"/>
        <color theme="1"/>
        <rFont val="Calibri Light"/>
        <family val="2"/>
        <scheme val="major"/>
      </rPr>
      <t>)</t>
    </r>
  </si>
  <si>
    <t>Result</t>
  </si>
  <si>
    <r>
      <rPr>
        <b/>
        <sz val="12"/>
        <color theme="1"/>
        <rFont val="Calibri Light"/>
        <family val="2"/>
        <scheme val="major"/>
      </rPr>
      <t>Weighted Average</t>
    </r>
    <r>
      <rPr>
        <sz val="12"/>
        <color theme="1"/>
        <rFont val="Calibri Light"/>
        <family val="2"/>
        <scheme val="major"/>
      </rPr>
      <t xml:space="preserve"> = </t>
    </r>
    <r>
      <rPr>
        <b/>
        <sz val="12"/>
        <color theme="1"/>
        <rFont val="Calibri Light"/>
        <family val="2"/>
        <scheme val="major"/>
      </rPr>
      <t>Sum/1</t>
    </r>
    <r>
      <rPr>
        <sz val="12"/>
        <color theme="1"/>
        <rFont val="Calibri Light"/>
        <family val="2"/>
        <scheme val="major"/>
      </rPr>
      <t xml:space="preserve"> (Sum of Average(Row) of Normalized Table = 1)</t>
    </r>
  </si>
  <si>
    <t>Waste/Recycling</t>
  </si>
  <si>
    <t>Shipping/Vehicles</t>
  </si>
  <si>
    <t>Wind Power</t>
  </si>
  <si>
    <t>Solar Power</t>
  </si>
  <si>
    <t>Weighted Average</t>
  </si>
  <si>
    <t>Sum</t>
  </si>
  <si>
    <t>F4</t>
  </si>
  <si>
    <t>F3</t>
  </si>
  <si>
    <t>F2</t>
  </si>
  <si>
    <t>F1</t>
  </si>
  <si>
    <t>Project</t>
  </si>
  <si>
    <t>Column Total</t>
  </si>
  <si>
    <t xml:space="preserve"> Average (Row)</t>
  </si>
  <si>
    <t>Criteria</t>
  </si>
  <si>
    <t>Total (Column)</t>
  </si>
  <si>
    <t>F4 (Energy Savings) - Normalized</t>
  </si>
  <si>
    <t>F4 (Energy Savings)</t>
  </si>
  <si>
    <t>F3 (GHG Reduction) - Normalized</t>
  </si>
  <si>
    <t>F3 (GHG Reduction)</t>
  </si>
  <si>
    <t xml:space="preserve"> Total (Column)</t>
  </si>
  <si>
    <t>F2 (Cost of Projects) - Normalized</t>
  </si>
  <si>
    <t>F2 (Cost of Projects)</t>
  </si>
  <si>
    <t>F1 (Media/Public Response) - Normalized</t>
  </si>
  <si>
    <t>F1 (Media/Public Response)</t>
  </si>
  <si>
    <t>Cost</t>
  </si>
  <si>
    <t>Grain Shipped</t>
  </si>
  <si>
    <t>S3</t>
  </si>
  <si>
    <t>S2</t>
  </si>
  <si>
    <t>S1</t>
  </si>
  <si>
    <t>Source</t>
  </si>
  <si>
    <t>C</t>
  </si>
  <si>
    <t>B</t>
  </si>
  <si>
    <t>A</t>
  </si>
  <si>
    <t>Supply</t>
  </si>
  <si>
    <t>Destination</t>
  </si>
  <si>
    <t>Shipping Cost</t>
  </si>
  <si>
    <t>Transhipment Flows</t>
  </si>
  <si>
    <t>Shipped</t>
  </si>
  <si>
    <t>Farms</t>
  </si>
  <si>
    <t>Grain Elevators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</si>
</sst>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"/>
    <numFmt numFmtId="166" formatCode="0.00000"/>
    <numFmt numFmtId="167" formatCode="#\ ???/???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2" fillId="9" borderId="3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7" fontId="2" fillId="9" borderId="3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167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7" fontId="2" fillId="9" borderId="9" xfId="0" applyNumberFormat="1" applyFont="1" applyFill="1" applyBorder="1" applyAlignment="1">
      <alignment horizontal="center" vertical="center"/>
    </xf>
    <xf numFmtId="167" fontId="2" fillId="9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167" fontId="2" fillId="9" borderId="11" xfId="0" applyNumberFormat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1" xfId="0" applyFont="1" applyFill="1" applyBorder="1" applyAlignment="1">
      <alignment vertical="center"/>
    </xf>
    <xf numFmtId="0" fontId="2" fillId="9" borderId="9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AFD1-BB13-4D7A-9829-B25730F1B65C}">
  <dimension ref="A1:O57"/>
  <sheetViews>
    <sheetView tabSelected="1" zoomScaleNormal="100" workbookViewId="0">
      <selection activeCell="L52" sqref="L52"/>
    </sheetView>
  </sheetViews>
  <sheetFormatPr defaultColWidth="9.109375" defaultRowHeight="15.6" x14ac:dyDescent="0.3"/>
  <cols>
    <col min="1" max="1" width="9.109375" style="1"/>
    <col min="2" max="2" width="18.6640625" style="1" bestFit="1" customWidth="1"/>
    <col min="3" max="3" width="12.88671875" style="1" bestFit="1" customWidth="1"/>
    <col min="4" max="4" width="13.33203125" style="1" bestFit="1" customWidth="1"/>
    <col min="5" max="5" width="18.6640625" style="1" bestFit="1" customWidth="1"/>
    <col min="6" max="6" width="17.5546875" style="1" bestFit="1" customWidth="1"/>
    <col min="7" max="7" width="9.109375" style="1" customWidth="1"/>
    <col min="8" max="8" width="18.6640625" style="1" bestFit="1" customWidth="1"/>
    <col min="9" max="9" width="12.88671875" style="1" bestFit="1" customWidth="1"/>
    <col min="10" max="10" width="13.33203125" style="1" bestFit="1" customWidth="1"/>
    <col min="11" max="11" width="18.6640625" style="1" bestFit="1" customWidth="1"/>
    <col min="12" max="12" width="17.5546875" style="1" bestFit="1" customWidth="1"/>
    <col min="13" max="13" width="16.33203125" style="1" customWidth="1"/>
    <col min="14" max="14" width="20.21875" style="1" customWidth="1"/>
    <col min="15" max="16384" width="9.109375" style="1"/>
  </cols>
  <sheetData>
    <row r="1" spans="1:15" ht="16.2" thickBot="1" x14ac:dyDescent="0.35"/>
    <row r="2" spans="1:15" ht="16.2" thickBot="1" x14ac:dyDescent="0.35">
      <c r="A2" s="2"/>
      <c r="B2" s="56"/>
      <c r="C2" s="71" t="s">
        <v>62</v>
      </c>
      <c r="D2" s="72"/>
      <c r="E2" s="72"/>
      <c r="F2" s="73"/>
      <c r="G2" s="61"/>
      <c r="H2" s="56"/>
      <c r="I2" s="67" t="s">
        <v>61</v>
      </c>
      <c r="J2" s="67"/>
      <c r="K2" s="67"/>
      <c r="L2" s="67"/>
      <c r="M2" s="55"/>
      <c r="N2" s="2"/>
      <c r="O2" s="2"/>
    </row>
    <row r="3" spans="1:15" ht="16.2" thickBot="1" x14ac:dyDescent="0.35">
      <c r="A3" s="2"/>
      <c r="B3" s="52" t="s">
        <v>49</v>
      </c>
      <c r="C3" s="50" t="s">
        <v>42</v>
      </c>
      <c r="D3" s="50" t="s">
        <v>41</v>
      </c>
      <c r="E3" s="50" t="s">
        <v>40</v>
      </c>
      <c r="F3" s="50" t="s">
        <v>39</v>
      </c>
      <c r="G3" s="61"/>
      <c r="H3" s="52" t="s">
        <v>49</v>
      </c>
      <c r="I3" s="50" t="s">
        <v>42</v>
      </c>
      <c r="J3" s="50" t="s">
        <v>41</v>
      </c>
      <c r="K3" s="50" t="s">
        <v>40</v>
      </c>
      <c r="L3" s="50" t="s">
        <v>39</v>
      </c>
      <c r="M3" s="52" t="s">
        <v>51</v>
      </c>
      <c r="N3" s="2"/>
      <c r="O3" s="2"/>
    </row>
    <row r="4" spans="1:15" ht="16.2" thickBot="1" x14ac:dyDescent="0.35">
      <c r="A4" s="2"/>
      <c r="B4" s="50" t="s">
        <v>42</v>
      </c>
      <c r="C4" s="54">
        <v>1</v>
      </c>
      <c r="D4" s="54">
        <v>3</v>
      </c>
      <c r="E4" s="54">
        <v>5</v>
      </c>
      <c r="F4" s="54">
        <v>7</v>
      </c>
      <c r="G4" s="61"/>
      <c r="H4" s="50" t="s">
        <v>42</v>
      </c>
      <c r="I4" s="54">
        <f t="shared" ref="I4:L7" si="0">C4/C$8</f>
        <v>0.59659090909090917</v>
      </c>
      <c r="J4" s="54">
        <f t="shared" si="0"/>
        <v>0.66176470588235292</v>
      </c>
      <c r="K4" s="54">
        <f t="shared" si="0"/>
        <v>0.5357142857142857</v>
      </c>
      <c r="L4" s="54">
        <f t="shared" si="0"/>
        <v>0.4375</v>
      </c>
      <c r="M4" s="51">
        <f>AVERAGE(I4:L4)</f>
        <v>0.55789247517188689</v>
      </c>
      <c r="N4" s="2"/>
      <c r="O4" s="2"/>
    </row>
    <row r="5" spans="1:15" ht="16.2" thickBot="1" x14ac:dyDescent="0.35">
      <c r="A5" s="2"/>
      <c r="B5" s="50" t="s">
        <v>41</v>
      </c>
      <c r="C5" s="54">
        <v>0.33333333333333331</v>
      </c>
      <c r="D5" s="54">
        <v>1</v>
      </c>
      <c r="E5" s="54">
        <v>3</v>
      </c>
      <c r="F5" s="54">
        <v>5</v>
      </c>
      <c r="G5" s="61"/>
      <c r="H5" s="50" t="s">
        <v>41</v>
      </c>
      <c r="I5" s="54">
        <f t="shared" si="0"/>
        <v>0.19886363636363638</v>
      </c>
      <c r="J5" s="54">
        <f t="shared" si="0"/>
        <v>0.22058823529411764</v>
      </c>
      <c r="K5" s="54">
        <f t="shared" si="0"/>
        <v>0.3214285714285714</v>
      </c>
      <c r="L5" s="54">
        <f t="shared" si="0"/>
        <v>0.3125</v>
      </c>
      <c r="M5" s="49">
        <f>AVERAGE(I5:L5)</f>
        <v>0.26334511077158135</v>
      </c>
      <c r="N5" s="2"/>
      <c r="O5" s="2"/>
    </row>
    <row r="6" spans="1:15" ht="16.2" thickBot="1" x14ac:dyDescent="0.35">
      <c r="A6" s="2"/>
      <c r="B6" s="66" t="s">
        <v>40</v>
      </c>
      <c r="C6" s="65">
        <v>0.2</v>
      </c>
      <c r="D6" s="54">
        <v>0.33333333333333331</v>
      </c>
      <c r="E6" s="54">
        <v>1</v>
      </c>
      <c r="F6" s="54">
        <v>3</v>
      </c>
      <c r="G6" s="61"/>
      <c r="H6" s="50" t="s">
        <v>40</v>
      </c>
      <c r="I6" s="54">
        <f t="shared" si="0"/>
        <v>0.11931818181818184</v>
      </c>
      <c r="J6" s="54">
        <f t="shared" si="0"/>
        <v>7.3529411764705885E-2</v>
      </c>
      <c r="K6" s="54">
        <f t="shared" si="0"/>
        <v>0.10714285714285714</v>
      </c>
      <c r="L6" s="54">
        <f t="shared" si="0"/>
        <v>0.1875</v>
      </c>
      <c r="M6" s="49">
        <f>AVERAGE(I6:L6)</f>
        <v>0.12187261268143622</v>
      </c>
      <c r="N6" s="2"/>
      <c r="O6" s="2"/>
    </row>
    <row r="7" spans="1:15" ht="16.2" thickBot="1" x14ac:dyDescent="0.35">
      <c r="A7" s="2"/>
      <c r="B7" s="64" t="s">
        <v>39</v>
      </c>
      <c r="C7" s="54">
        <v>0.14285714285714285</v>
      </c>
      <c r="D7" s="63">
        <v>0.2</v>
      </c>
      <c r="E7" s="54">
        <v>0.33333333333333331</v>
      </c>
      <c r="F7" s="62">
        <v>1</v>
      </c>
      <c r="G7" s="61"/>
      <c r="H7" s="50" t="s">
        <v>39</v>
      </c>
      <c r="I7" s="54">
        <f t="shared" si="0"/>
        <v>8.5227272727272735E-2</v>
      </c>
      <c r="J7" s="54">
        <f t="shared" si="0"/>
        <v>4.4117647058823532E-2</v>
      </c>
      <c r="K7" s="54">
        <f t="shared" si="0"/>
        <v>3.5714285714285712E-2</v>
      </c>
      <c r="L7" s="54">
        <f t="shared" si="0"/>
        <v>6.25E-2</v>
      </c>
      <c r="M7" s="49">
        <f>AVERAGE(I7:L7)</f>
        <v>5.68898013750955E-2</v>
      </c>
      <c r="N7" s="2"/>
      <c r="O7" s="2"/>
    </row>
    <row r="8" spans="1:15" ht="16.2" thickBot="1" x14ac:dyDescent="0.35">
      <c r="A8" s="2"/>
      <c r="B8" s="52" t="s">
        <v>53</v>
      </c>
      <c r="C8" s="54">
        <f>SUM(C4:C7)</f>
        <v>1.676190476190476</v>
      </c>
      <c r="D8" s="54">
        <f>SUM(D4:D7)</f>
        <v>4.5333333333333332</v>
      </c>
      <c r="E8" s="54">
        <f>SUM(E4:E7)</f>
        <v>9.3333333333333339</v>
      </c>
      <c r="F8" s="54">
        <f>SUM(F4:F7)</f>
        <v>16</v>
      </c>
      <c r="G8" s="61"/>
      <c r="H8" s="61"/>
      <c r="I8" s="60"/>
      <c r="J8" s="60"/>
      <c r="K8" s="60"/>
      <c r="L8" s="60"/>
      <c r="M8" s="59"/>
      <c r="N8" s="2"/>
      <c r="O8" s="2"/>
    </row>
    <row r="9" spans="1:15" x14ac:dyDescent="0.3">
      <c r="A9" s="2"/>
      <c r="B9" s="2"/>
      <c r="C9" s="2"/>
      <c r="D9" s="2"/>
      <c r="E9" s="2"/>
      <c r="F9" s="2"/>
      <c r="G9" s="48"/>
      <c r="H9" s="2"/>
      <c r="I9" s="2"/>
      <c r="J9" s="2"/>
      <c r="K9" s="2"/>
      <c r="L9" s="2"/>
      <c r="M9" s="2"/>
      <c r="N9" s="2"/>
      <c r="O9" s="2"/>
    </row>
    <row r="10" spans="1:15" ht="16.2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6.2" thickBot="1" x14ac:dyDescent="0.35">
      <c r="A11" s="2"/>
      <c r="B11" s="56"/>
      <c r="C11" s="67" t="s">
        <v>60</v>
      </c>
      <c r="D11" s="67"/>
      <c r="E11" s="67"/>
      <c r="F11" s="67"/>
      <c r="G11" s="2"/>
      <c r="H11" s="56"/>
      <c r="I11" s="67" t="s">
        <v>59</v>
      </c>
      <c r="J11" s="67"/>
      <c r="K11" s="67"/>
      <c r="L11" s="67"/>
      <c r="M11" s="55"/>
      <c r="N11" s="2"/>
      <c r="O11" s="2"/>
    </row>
    <row r="12" spans="1:15" ht="16.2" thickBot="1" x14ac:dyDescent="0.35">
      <c r="A12" s="2"/>
      <c r="B12" s="52" t="s">
        <v>49</v>
      </c>
      <c r="C12" s="58" t="s">
        <v>42</v>
      </c>
      <c r="D12" s="50" t="s">
        <v>41</v>
      </c>
      <c r="E12" s="50" t="s">
        <v>40</v>
      </c>
      <c r="F12" s="50" t="s">
        <v>39</v>
      </c>
      <c r="G12" s="2"/>
      <c r="H12" s="52" t="s">
        <v>49</v>
      </c>
      <c r="I12" s="50" t="s">
        <v>42</v>
      </c>
      <c r="J12" s="50" t="s">
        <v>41</v>
      </c>
      <c r="K12" s="50" t="s">
        <v>40</v>
      </c>
      <c r="L12" s="50" t="s">
        <v>39</v>
      </c>
      <c r="M12" s="52" t="s">
        <v>51</v>
      </c>
      <c r="N12" s="2"/>
      <c r="O12" s="2"/>
    </row>
    <row r="13" spans="1:15" ht="16.2" thickBot="1" x14ac:dyDescent="0.35">
      <c r="A13" s="2"/>
      <c r="B13" s="57" t="s">
        <v>42</v>
      </c>
      <c r="C13" s="54">
        <v>1</v>
      </c>
      <c r="D13" s="54">
        <v>0.33333333333333331</v>
      </c>
      <c r="E13" s="54">
        <v>0.2</v>
      </c>
      <c r="F13" s="54">
        <v>0.14285714285714285</v>
      </c>
      <c r="G13" s="2"/>
      <c r="H13" s="50" t="s">
        <v>42</v>
      </c>
      <c r="I13" s="54">
        <f t="shared" ref="I13:L16" si="1">C13/C$17</f>
        <v>6.25E-2</v>
      </c>
      <c r="J13" s="54">
        <f t="shared" si="1"/>
        <v>0.04</v>
      </c>
      <c r="K13" s="54">
        <f t="shared" si="1"/>
        <v>4.2553191489361701E-2</v>
      </c>
      <c r="L13" s="54">
        <f t="shared" si="1"/>
        <v>8.5227272727272721E-2</v>
      </c>
      <c r="M13" s="49">
        <f>AVERAGE(I13:L13)</f>
        <v>5.7570116054158613E-2</v>
      </c>
      <c r="N13" s="2"/>
      <c r="O13" s="2"/>
    </row>
    <row r="14" spans="1:15" ht="16.2" thickBot="1" x14ac:dyDescent="0.35">
      <c r="A14" s="2"/>
      <c r="B14" s="50" t="s">
        <v>41</v>
      </c>
      <c r="C14" s="54">
        <v>3</v>
      </c>
      <c r="D14" s="54">
        <v>1</v>
      </c>
      <c r="E14" s="54">
        <v>0.5</v>
      </c>
      <c r="F14" s="54">
        <v>0.2</v>
      </c>
      <c r="G14" s="2"/>
      <c r="H14" s="50" t="s">
        <v>41</v>
      </c>
      <c r="I14" s="54">
        <f t="shared" si="1"/>
        <v>0.1875</v>
      </c>
      <c r="J14" s="54">
        <f t="shared" si="1"/>
        <v>0.12000000000000002</v>
      </c>
      <c r="K14" s="54">
        <f t="shared" si="1"/>
        <v>0.10638297872340426</v>
      </c>
      <c r="L14" s="54">
        <f t="shared" si="1"/>
        <v>0.11931818181818182</v>
      </c>
      <c r="M14" s="49">
        <f>AVERAGE(I14:L14)</f>
        <v>0.13330029013539652</v>
      </c>
      <c r="N14" s="2"/>
      <c r="O14" s="2"/>
    </row>
    <row r="15" spans="1:15" ht="16.2" thickBot="1" x14ac:dyDescent="0.35">
      <c r="A15" s="2"/>
      <c r="B15" s="50" t="s">
        <v>40</v>
      </c>
      <c r="C15" s="54">
        <v>5</v>
      </c>
      <c r="D15" s="54">
        <v>2</v>
      </c>
      <c r="E15" s="54">
        <v>1</v>
      </c>
      <c r="F15" s="54">
        <v>0.33333333333333331</v>
      </c>
      <c r="G15" s="2"/>
      <c r="H15" s="50" t="s">
        <v>40</v>
      </c>
      <c r="I15" s="54">
        <f t="shared" si="1"/>
        <v>0.3125</v>
      </c>
      <c r="J15" s="54">
        <f t="shared" si="1"/>
        <v>0.24000000000000005</v>
      </c>
      <c r="K15" s="54">
        <f t="shared" si="1"/>
        <v>0.21276595744680851</v>
      </c>
      <c r="L15" s="54">
        <f t="shared" si="1"/>
        <v>0.19886363636363635</v>
      </c>
      <c r="M15" s="49">
        <f>AVERAGE(I15:L15)</f>
        <v>0.24103239845261121</v>
      </c>
      <c r="N15" s="2"/>
      <c r="O15" s="2"/>
    </row>
    <row r="16" spans="1:15" ht="16.2" thickBot="1" x14ac:dyDescent="0.35">
      <c r="A16" s="2"/>
      <c r="B16" s="50" t="s">
        <v>39</v>
      </c>
      <c r="C16" s="54">
        <v>7</v>
      </c>
      <c r="D16" s="54">
        <v>5</v>
      </c>
      <c r="E16" s="54">
        <v>3</v>
      </c>
      <c r="F16" s="54">
        <v>1</v>
      </c>
      <c r="G16" s="2"/>
      <c r="H16" s="50" t="s">
        <v>39</v>
      </c>
      <c r="I16" s="54">
        <f t="shared" si="1"/>
        <v>0.4375</v>
      </c>
      <c r="J16" s="54">
        <f t="shared" si="1"/>
        <v>0.60000000000000009</v>
      </c>
      <c r="K16" s="54">
        <f t="shared" si="1"/>
        <v>0.63829787234042545</v>
      </c>
      <c r="L16" s="54">
        <f t="shared" si="1"/>
        <v>0.59659090909090906</v>
      </c>
      <c r="M16" s="51">
        <f>AVERAGE(I16:L16)</f>
        <v>0.56809719535783365</v>
      </c>
      <c r="N16" s="2"/>
      <c r="O16" s="2"/>
    </row>
    <row r="17" spans="1:15" ht="16.2" thickBot="1" x14ac:dyDescent="0.35">
      <c r="A17" s="2"/>
      <c r="B17" s="52" t="s">
        <v>58</v>
      </c>
      <c r="C17" s="54">
        <f>SUM(C13:C16)</f>
        <v>16</v>
      </c>
      <c r="D17" s="54">
        <f>SUM(D13:D16)</f>
        <v>8.3333333333333321</v>
      </c>
      <c r="E17" s="54">
        <f>SUM(E13:E16)</f>
        <v>4.7</v>
      </c>
      <c r="F17" s="54">
        <f>SUM(F13:F16)</f>
        <v>1.6761904761904762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6.2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6.2" thickBot="1" x14ac:dyDescent="0.35">
      <c r="A20" s="2"/>
      <c r="B20" s="56"/>
      <c r="C20" s="67" t="s">
        <v>57</v>
      </c>
      <c r="D20" s="67"/>
      <c r="E20" s="67"/>
      <c r="F20" s="67"/>
      <c r="G20" s="2"/>
      <c r="H20" s="56"/>
      <c r="I20" s="67" t="s">
        <v>56</v>
      </c>
      <c r="J20" s="67"/>
      <c r="K20" s="67"/>
      <c r="L20" s="67"/>
      <c r="M20" s="55"/>
      <c r="N20" s="2"/>
      <c r="O20" s="2"/>
    </row>
    <row r="21" spans="1:15" ht="16.2" thickBot="1" x14ac:dyDescent="0.35">
      <c r="A21" s="2"/>
      <c r="B21" s="52" t="s">
        <v>49</v>
      </c>
      <c r="C21" s="50" t="s">
        <v>42</v>
      </c>
      <c r="D21" s="50" t="s">
        <v>41</v>
      </c>
      <c r="E21" s="50" t="s">
        <v>40</v>
      </c>
      <c r="F21" s="50" t="s">
        <v>39</v>
      </c>
      <c r="G21" s="2"/>
      <c r="H21" s="52" t="s">
        <v>49</v>
      </c>
      <c r="I21" s="50" t="s">
        <v>42</v>
      </c>
      <c r="J21" s="50" t="s">
        <v>41</v>
      </c>
      <c r="K21" s="50" t="s">
        <v>40</v>
      </c>
      <c r="L21" s="50" t="s">
        <v>39</v>
      </c>
      <c r="M21" s="52" t="s">
        <v>51</v>
      </c>
      <c r="N21" s="2"/>
      <c r="O21" s="2"/>
    </row>
    <row r="22" spans="1:15" ht="16.2" thickBot="1" x14ac:dyDescent="0.35">
      <c r="A22" s="2"/>
      <c r="B22" s="50" t="s">
        <v>42</v>
      </c>
      <c r="C22" s="54">
        <v>1</v>
      </c>
      <c r="D22" s="54">
        <v>3</v>
      </c>
      <c r="E22" s="54">
        <v>2</v>
      </c>
      <c r="F22" s="54">
        <v>4</v>
      </c>
      <c r="G22" s="2"/>
      <c r="H22" s="50" t="s">
        <v>42</v>
      </c>
      <c r="I22" s="54">
        <f t="shared" ref="I22:L25" si="2">C22/C$26</f>
        <v>0.48000000000000009</v>
      </c>
      <c r="J22" s="54">
        <f t="shared" si="2"/>
        <v>0.62068965517241381</v>
      </c>
      <c r="K22" s="54">
        <f t="shared" si="2"/>
        <v>0.375</v>
      </c>
      <c r="L22" s="54">
        <f t="shared" si="2"/>
        <v>0.36363636363636365</v>
      </c>
      <c r="M22" s="51">
        <f>AVERAGE(I22:L22)</f>
        <v>0.45983150470219436</v>
      </c>
      <c r="N22" s="2"/>
      <c r="O22" s="2"/>
    </row>
    <row r="23" spans="1:15" ht="16.2" thickBot="1" x14ac:dyDescent="0.35">
      <c r="A23" s="2"/>
      <c r="B23" s="50" t="s">
        <v>41</v>
      </c>
      <c r="C23" s="54">
        <v>0.33333333333333331</v>
      </c>
      <c r="D23" s="54">
        <v>1</v>
      </c>
      <c r="E23" s="54">
        <v>2</v>
      </c>
      <c r="F23" s="54">
        <v>3</v>
      </c>
      <c r="G23" s="2"/>
      <c r="H23" s="50" t="s">
        <v>41</v>
      </c>
      <c r="I23" s="54">
        <f t="shared" si="2"/>
        <v>0.16</v>
      </c>
      <c r="J23" s="54">
        <f t="shared" si="2"/>
        <v>0.20689655172413796</v>
      </c>
      <c r="K23" s="54">
        <f t="shared" si="2"/>
        <v>0.375</v>
      </c>
      <c r="L23" s="54">
        <f t="shared" si="2"/>
        <v>0.27272727272727271</v>
      </c>
      <c r="M23" s="49">
        <f>AVERAGE(I23:L23)</f>
        <v>0.25365595611285263</v>
      </c>
      <c r="N23" s="2"/>
      <c r="O23" s="2"/>
    </row>
    <row r="24" spans="1:15" ht="16.2" thickBot="1" x14ac:dyDescent="0.35">
      <c r="A24" s="2"/>
      <c r="B24" s="50" t="s">
        <v>40</v>
      </c>
      <c r="C24" s="54">
        <v>0.5</v>
      </c>
      <c r="D24" s="54">
        <v>0.5</v>
      </c>
      <c r="E24" s="54">
        <v>1</v>
      </c>
      <c r="F24" s="54">
        <v>3</v>
      </c>
      <c r="G24" s="2"/>
      <c r="H24" s="50" t="s">
        <v>40</v>
      </c>
      <c r="I24" s="54">
        <f t="shared" si="2"/>
        <v>0.24000000000000005</v>
      </c>
      <c r="J24" s="54">
        <f t="shared" si="2"/>
        <v>0.10344827586206898</v>
      </c>
      <c r="K24" s="54">
        <f t="shared" si="2"/>
        <v>0.1875</v>
      </c>
      <c r="L24" s="54">
        <f t="shared" si="2"/>
        <v>0.27272727272727271</v>
      </c>
      <c r="M24" s="49">
        <f>AVERAGE(I24:L24)</f>
        <v>0.20091888714733544</v>
      </c>
      <c r="N24" s="2"/>
      <c r="O24" s="2"/>
    </row>
    <row r="25" spans="1:15" ht="16.2" thickBot="1" x14ac:dyDescent="0.35">
      <c r="A25" s="2"/>
      <c r="B25" s="50" t="s">
        <v>39</v>
      </c>
      <c r="C25" s="54">
        <v>0.25</v>
      </c>
      <c r="D25" s="54">
        <v>0.33333333333333331</v>
      </c>
      <c r="E25" s="54">
        <v>0.33333333333333331</v>
      </c>
      <c r="F25" s="54">
        <v>1</v>
      </c>
      <c r="G25" s="2"/>
      <c r="H25" s="50" t="s">
        <v>39</v>
      </c>
      <c r="I25" s="54">
        <f t="shared" si="2"/>
        <v>0.12000000000000002</v>
      </c>
      <c r="J25" s="54">
        <f t="shared" si="2"/>
        <v>6.8965517241379309E-2</v>
      </c>
      <c r="K25" s="54">
        <f t="shared" si="2"/>
        <v>6.25E-2</v>
      </c>
      <c r="L25" s="54">
        <f t="shared" si="2"/>
        <v>9.0909090909090912E-2</v>
      </c>
      <c r="M25" s="49">
        <f>AVERAGE(I25:L25)</f>
        <v>8.5593652037617568E-2</v>
      </c>
      <c r="N25" s="2"/>
      <c r="O25" s="2"/>
    </row>
    <row r="26" spans="1:15" ht="16.2" thickBot="1" x14ac:dyDescent="0.35">
      <c r="A26" s="2"/>
      <c r="B26" s="52" t="s">
        <v>53</v>
      </c>
      <c r="C26" s="54">
        <f>SUM(C22:C25)</f>
        <v>2.083333333333333</v>
      </c>
      <c r="D26" s="54">
        <f>SUM(D22:D25)</f>
        <v>4.833333333333333</v>
      </c>
      <c r="E26" s="54">
        <f>SUM(E22:E25)</f>
        <v>5.333333333333333</v>
      </c>
      <c r="F26" s="54">
        <f>SUM(F22:F25)</f>
        <v>11</v>
      </c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6.2" thickBo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6.2" thickBot="1" x14ac:dyDescent="0.35">
      <c r="A29" s="2"/>
      <c r="B29" s="56"/>
      <c r="C29" s="67" t="s">
        <v>55</v>
      </c>
      <c r="D29" s="67"/>
      <c r="E29" s="67"/>
      <c r="F29" s="67"/>
      <c r="G29" s="2"/>
      <c r="H29" s="56"/>
      <c r="I29" s="67" t="s">
        <v>54</v>
      </c>
      <c r="J29" s="67"/>
      <c r="K29" s="67"/>
      <c r="L29" s="67"/>
      <c r="M29" s="55"/>
      <c r="N29" s="2"/>
      <c r="O29" s="2"/>
    </row>
    <row r="30" spans="1:15" ht="16.2" thickBot="1" x14ac:dyDescent="0.35">
      <c r="A30" s="2"/>
      <c r="B30" s="52" t="s">
        <v>49</v>
      </c>
      <c r="C30" s="50" t="s">
        <v>42</v>
      </c>
      <c r="D30" s="50" t="s">
        <v>41</v>
      </c>
      <c r="E30" s="50" t="s">
        <v>40</v>
      </c>
      <c r="F30" s="50" t="s">
        <v>39</v>
      </c>
      <c r="G30" s="2"/>
      <c r="H30" s="52" t="s">
        <v>49</v>
      </c>
      <c r="I30" s="50" t="s">
        <v>42</v>
      </c>
      <c r="J30" s="50" t="s">
        <v>41</v>
      </c>
      <c r="K30" s="50" t="s">
        <v>40</v>
      </c>
      <c r="L30" s="50" t="s">
        <v>39</v>
      </c>
      <c r="M30" s="52" t="s">
        <v>51</v>
      </c>
      <c r="N30" s="2"/>
      <c r="O30" s="2"/>
    </row>
    <row r="31" spans="1:15" ht="16.2" thickBot="1" x14ac:dyDescent="0.35">
      <c r="A31" s="2"/>
      <c r="B31" s="50" t="s">
        <v>42</v>
      </c>
      <c r="C31" s="54">
        <v>1</v>
      </c>
      <c r="D31" s="54">
        <v>2</v>
      </c>
      <c r="E31" s="54">
        <v>4</v>
      </c>
      <c r="F31" s="54">
        <v>8</v>
      </c>
      <c r="G31" s="2"/>
      <c r="H31" s="50" t="s">
        <v>42</v>
      </c>
      <c r="I31" s="54">
        <f t="shared" ref="I31:L34" si="3">C31/C$35</f>
        <v>0.53333333333333333</v>
      </c>
      <c r="J31" s="54">
        <f t="shared" si="3"/>
        <v>0.56603773584905659</v>
      </c>
      <c r="K31" s="54">
        <f t="shared" si="3"/>
        <v>0.48</v>
      </c>
      <c r="L31" s="54">
        <f t="shared" si="3"/>
        <v>0.47058823529411764</v>
      </c>
      <c r="M31" s="51">
        <f>AVERAGE(I31:L31)</f>
        <v>0.51248982611912686</v>
      </c>
      <c r="N31" s="2"/>
      <c r="O31" s="2"/>
    </row>
    <row r="32" spans="1:15" ht="16.2" thickBot="1" x14ac:dyDescent="0.35">
      <c r="A32" s="2"/>
      <c r="B32" s="50" t="s">
        <v>41</v>
      </c>
      <c r="C32" s="54">
        <v>0.5</v>
      </c>
      <c r="D32" s="54">
        <v>1</v>
      </c>
      <c r="E32" s="54">
        <v>3</v>
      </c>
      <c r="F32" s="54">
        <v>5</v>
      </c>
      <c r="G32" s="2"/>
      <c r="H32" s="50" t="s">
        <v>41</v>
      </c>
      <c r="I32" s="54">
        <f t="shared" si="3"/>
        <v>0.26666666666666666</v>
      </c>
      <c r="J32" s="54">
        <f t="shared" si="3"/>
        <v>0.28301886792452829</v>
      </c>
      <c r="K32" s="54">
        <f t="shared" si="3"/>
        <v>0.36</v>
      </c>
      <c r="L32" s="54">
        <f t="shared" si="3"/>
        <v>0.29411764705882354</v>
      </c>
      <c r="M32" s="49">
        <f>AVERAGE(I32:L32)</f>
        <v>0.30095079541250463</v>
      </c>
      <c r="N32" s="2"/>
      <c r="O32" s="2"/>
    </row>
    <row r="33" spans="1:15" ht="16.2" thickBot="1" x14ac:dyDescent="0.35">
      <c r="A33" s="2"/>
      <c r="B33" s="50" t="s">
        <v>40</v>
      </c>
      <c r="C33" s="54">
        <v>0.25</v>
      </c>
      <c r="D33" s="54">
        <v>0.33333333333333331</v>
      </c>
      <c r="E33" s="54">
        <v>1</v>
      </c>
      <c r="F33" s="54">
        <v>3</v>
      </c>
      <c r="G33" s="2"/>
      <c r="H33" s="50" t="s">
        <v>40</v>
      </c>
      <c r="I33" s="54">
        <f t="shared" si="3"/>
        <v>0.13333333333333333</v>
      </c>
      <c r="J33" s="54">
        <f t="shared" si="3"/>
        <v>9.4339622641509427E-2</v>
      </c>
      <c r="K33" s="54">
        <f t="shared" si="3"/>
        <v>0.12</v>
      </c>
      <c r="L33" s="54">
        <f t="shared" si="3"/>
        <v>0.17647058823529413</v>
      </c>
      <c r="M33" s="49">
        <f>AVERAGE(I33:L33)</f>
        <v>0.13103588605253422</v>
      </c>
      <c r="N33" s="2"/>
      <c r="O33" s="2"/>
    </row>
    <row r="34" spans="1:15" ht="16.2" thickBot="1" x14ac:dyDescent="0.35">
      <c r="A34" s="2"/>
      <c r="B34" s="50" t="s">
        <v>39</v>
      </c>
      <c r="C34" s="54">
        <v>0.125</v>
      </c>
      <c r="D34" s="54">
        <v>0.2</v>
      </c>
      <c r="E34" s="54">
        <v>0.33333333333333331</v>
      </c>
      <c r="F34" s="54">
        <v>1</v>
      </c>
      <c r="G34" s="2"/>
      <c r="H34" s="50" t="s">
        <v>39</v>
      </c>
      <c r="I34" s="54">
        <f t="shared" si="3"/>
        <v>6.6666666666666666E-2</v>
      </c>
      <c r="J34" s="54">
        <f t="shared" si="3"/>
        <v>5.6603773584905662E-2</v>
      </c>
      <c r="K34" s="54">
        <f t="shared" si="3"/>
        <v>3.9999999999999994E-2</v>
      </c>
      <c r="L34" s="54">
        <f t="shared" si="3"/>
        <v>5.8823529411764705E-2</v>
      </c>
      <c r="M34" s="49">
        <f>AVERAGE(I34:L34)</f>
        <v>5.5523492415834264E-2</v>
      </c>
      <c r="N34" s="2"/>
      <c r="O34" s="2"/>
    </row>
    <row r="35" spans="1:15" ht="16.2" thickBot="1" x14ac:dyDescent="0.35">
      <c r="A35" s="2"/>
      <c r="B35" s="52" t="s">
        <v>53</v>
      </c>
      <c r="C35" s="54">
        <f>SUM(C31:C34)</f>
        <v>1.875</v>
      </c>
      <c r="D35" s="54">
        <f>SUM(D31:D34)</f>
        <v>3.5333333333333337</v>
      </c>
      <c r="E35" s="54">
        <f>SUM(E31:E34)</f>
        <v>8.3333333333333339</v>
      </c>
      <c r="F35" s="54">
        <f>SUM(F31:F34)</f>
        <v>17</v>
      </c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6.2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6.2" thickBot="1" x14ac:dyDescent="0.35">
      <c r="A38" s="2"/>
      <c r="B38" s="52" t="s">
        <v>52</v>
      </c>
      <c r="C38" s="53" t="s">
        <v>48</v>
      </c>
      <c r="D38" s="53" t="s">
        <v>47</v>
      </c>
      <c r="E38" s="53" t="s">
        <v>46</v>
      </c>
      <c r="F38" s="53" t="s">
        <v>45</v>
      </c>
      <c r="G38" s="2"/>
      <c r="H38" s="52" t="s">
        <v>52</v>
      </c>
      <c r="I38" s="53" t="s">
        <v>48</v>
      </c>
      <c r="J38" s="53" t="s">
        <v>47</v>
      </c>
      <c r="K38" s="53" t="s">
        <v>46</v>
      </c>
      <c r="L38" s="53" t="s">
        <v>45</v>
      </c>
      <c r="M38" s="52" t="s">
        <v>51</v>
      </c>
      <c r="N38" s="2"/>
      <c r="O38" s="2"/>
    </row>
    <row r="39" spans="1:15" ht="16.2" thickBot="1" x14ac:dyDescent="0.35">
      <c r="A39" s="2"/>
      <c r="B39" s="53" t="s">
        <v>48</v>
      </c>
      <c r="C39" s="54">
        <v>1</v>
      </c>
      <c r="D39" s="54">
        <v>2</v>
      </c>
      <c r="E39" s="54">
        <v>3</v>
      </c>
      <c r="F39" s="54">
        <v>5</v>
      </c>
      <c r="G39" s="2"/>
      <c r="H39" s="53" t="s">
        <v>48</v>
      </c>
      <c r="I39" s="54">
        <f t="shared" ref="I39:L42" si="4">C39/C$43</f>
        <v>0.49180327868852464</v>
      </c>
      <c r="J39" s="54">
        <f t="shared" si="4"/>
        <v>0.52173913043478259</v>
      </c>
      <c r="K39" s="54">
        <f t="shared" si="4"/>
        <v>0.46153846153846156</v>
      </c>
      <c r="L39" s="54">
        <f t="shared" si="4"/>
        <v>0.45454545454545453</v>
      </c>
      <c r="M39" s="51">
        <f>AVERAGE(I39:L39)</f>
        <v>0.4824065813018058</v>
      </c>
      <c r="N39" s="2"/>
      <c r="O39" s="2"/>
    </row>
    <row r="40" spans="1:15" ht="16.2" thickBot="1" x14ac:dyDescent="0.35">
      <c r="A40" s="2"/>
      <c r="B40" s="53" t="s">
        <v>47</v>
      </c>
      <c r="C40" s="54">
        <v>0.5</v>
      </c>
      <c r="D40" s="54">
        <v>1</v>
      </c>
      <c r="E40" s="54">
        <v>2</v>
      </c>
      <c r="F40" s="54">
        <v>3</v>
      </c>
      <c r="G40" s="2"/>
      <c r="H40" s="53" t="s">
        <v>47</v>
      </c>
      <c r="I40" s="54">
        <f t="shared" si="4"/>
        <v>0.24590163934426232</v>
      </c>
      <c r="J40" s="54">
        <f t="shared" si="4"/>
        <v>0.2608695652173913</v>
      </c>
      <c r="K40" s="54">
        <f t="shared" si="4"/>
        <v>0.30769230769230771</v>
      </c>
      <c r="L40" s="54">
        <f t="shared" si="4"/>
        <v>0.27272727272727271</v>
      </c>
      <c r="M40" s="49">
        <f>AVERAGE(I40:L40)</f>
        <v>0.27179769624530847</v>
      </c>
      <c r="N40" s="2"/>
      <c r="O40" s="2"/>
    </row>
    <row r="41" spans="1:15" ht="16.2" thickBot="1" x14ac:dyDescent="0.35">
      <c r="A41" s="2"/>
      <c r="B41" s="53" t="s">
        <v>46</v>
      </c>
      <c r="C41" s="54">
        <v>0.33333333333333331</v>
      </c>
      <c r="D41" s="54">
        <v>0.5</v>
      </c>
      <c r="E41" s="54">
        <v>1</v>
      </c>
      <c r="F41" s="54">
        <v>2</v>
      </c>
      <c r="G41" s="2"/>
      <c r="H41" s="53" t="s">
        <v>46</v>
      </c>
      <c r="I41" s="54">
        <f t="shared" si="4"/>
        <v>0.16393442622950818</v>
      </c>
      <c r="J41" s="54">
        <f t="shared" si="4"/>
        <v>0.13043478260869565</v>
      </c>
      <c r="K41" s="54">
        <f t="shared" si="4"/>
        <v>0.15384615384615385</v>
      </c>
      <c r="L41" s="54">
        <f t="shared" si="4"/>
        <v>0.18181818181818182</v>
      </c>
      <c r="M41" s="49">
        <f>AVERAGE(I41:L41)</f>
        <v>0.15750838612563489</v>
      </c>
      <c r="N41" s="2"/>
      <c r="O41" s="2"/>
    </row>
    <row r="42" spans="1:15" ht="16.2" thickBot="1" x14ac:dyDescent="0.35">
      <c r="A42" s="2"/>
      <c r="B42" s="53" t="s">
        <v>45</v>
      </c>
      <c r="C42" s="54">
        <v>0.2</v>
      </c>
      <c r="D42" s="54">
        <v>0.33333333333333331</v>
      </c>
      <c r="E42" s="54">
        <v>0.5</v>
      </c>
      <c r="F42" s="54">
        <v>1</v>
      </c>
      <c r="G42" s="2"/>
      <c r="H42" s="53" t="s">
        <v>45</v>
      </c>
      <c r="I42" s="54">
        <f t="shared" si="4"/>
        <v>9.836065573770493E-2</v>
      </c>
      <c r="J42" s="54">
        <f t="shared" si="4"/>
        <v>8.6956521739130432E-2</v>
      </c>
      <c r="K42" s="54">
        <f t="shared" si="4"/>
        <v>7.6923076923076927E-2</v>
      </c>
      <c r="L42" s="54">
        <f t="shared" si="4"/>
        <v>9.0909090909090912E-2</v>
      </c>
      <c r="M42" s="49">
        <f>AVERAGE(I42:L42)</f>
        <v>8.8287336327250804E-2</v>
      </c>
      <c r="N42" s="2"/>
      <c r="O42" s="2"/>
    </row>
    <row r="43" spans="1:15" ht="16.2" thickBot="1" x14ac:dyDescent="0.35">
      <c r="A43" s="2"/>
      <c r="B43" s="52" t="s">
        <v>50</v>
      </c>
      <c r="C43" s="54">
        <f>SUM(C39:C42)</f>
        <v>2.0333333333333332</v>
      </c>
      <c r="D43" s="54">
        <f>SUM(D39:D42)</f>
        <v>3.8333333333333335</v>
      </c>
      <c r="E43" s="54">
        <f>SUM(E39:E42)</f>
        <v>6.5</v>
      </c>
      <c r="F43" s="54">
        <f>SUM(F39:F42)</f>
        <v>11</v>
      </c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6.2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6.2" thickBot="1" x14ac:dyDescent="0.35">
      <c r="A46" s="2"/>
      <c r="B46" s="52" t="s">
        <v>49</v>
      </c>
      <c r="C46" s="53" t="s">
        <v>48</v>
      </c>
      <c r="D46" s="53" t="s">
        <v>47</v>
      </c>
      <c r="E46" s="53" t="s">
        <v>46</v>
      </c>
      <c r="F46" s="53" t="s">
        <v>45</v>
      </c>
      <c r="G46" s="2"/>
      <c r="H46" s="52" t="s">
        <v>49</v>
      </c>
      <c r="I46" s="53" t="s">
        <v>48</v>
      </c>
      <c r="J46" s="53" t="s">
        <v>47</v>
      </c>
      <c r="K46" s="53" t="s">
        <v>46</v>
      </c>
      <c r="L46" s="53" t="s">
        <v>45</v>
      </c>
      <c r="M46" s="52" t="s">
        <v>44</v>
      </c>
      <c r="N46" s="52" t="s">
        <v>43</v>
      </c>
      <c r="O46" s="2"/>
    </row>
    <row r="47" spans="1:15" ht="16.2" thickBot="1" x14ac:dyDescent="0.35">
      <c r="A47" s="2"/>
      <c r="B47" s="50" t="s">
        <v>42</v>
      </c>
      <c r="C47" s="49">
        <f>$M4</f>
        <v>0.55789247517188689</v>
      </c>
      <c r="D47" s="49">
        <f>$M13</f>
        <v>5.7570116054158613E-2</v>
      </c>
      <c r="E47" s="49">
        <f>$M22</f>
        <v>0.45983150470219436</v>
      </c>
      <c r="F47" s="49">
        <f>$M31</f>
        <v>0.51248982611912686</v>
      </c>
      <c r="G47" s="2"/>
      <c r="H47" s="50" t="s">
        <v>42</v>
      </c>
      <c r="I47" s="49">
        <f>C47*$M$39</f>
        <v>0.26913100168167253</v>
      </c>
      <c r="J47" s="49">
        <f>D47*$M$40</f>
        <v>1.5647424916095359E-2</v>
      </c>
      <c r="K47" s="49">
        <f>E47*$M$41</f>
        <v>7.2427318195364923E-2</v>
      </c>
      <c r="L47" s="49">
        <f>F47*$M$42</f>
        <v>4.5246361642873635E-2</v>
      </c>
      <c r="M47" s="51">
        <f>SUM(I47:L47)</f>
        <v>0.40245210643600643</v>
      </c>
      <c r="N47" s="51">
        <f>M47/SUM($M$39:$M$42)</f>
        <v>0.40245210643600643</v>
      </c>
      <c r="O47" s="2"/>
    </row>
    <row r="48" spans="1:15" ht="16.2" thickBot="1" x14ac:dyDescent="0.35">
      <c r="A48" s="2"/>
      <c r="B48" s="50" t="s">
        <v>41</v>
      </c>
      <c r="C48" s="49">
        <f>$M5</f>
        <v>0.26334511077158135</v>
      </c>
      <c r="D48" s="49">
        <f>$M14</f>
        <v>0.13330029013539652</v>
      </c>
      <c r="E48" s="49">
        <f>$M23</f>
        <v>0.25365595611285263</v>
      </c>
      <c r="F48" s="49">
        <f>$M32</f>
        <v>0.30095079541250463</v>
      </c>
      <c r="G48" s="2"/>
      <c r="H48" s="50" t="s">
        <v>41</v>
      </c>
      <c r="I48" s="49">
        <f>C48*$M$39</f>
        <v>0.12703941458986392</v>
      </c>
      <c r="J48" s="49">
        <f>D48*$M$40</f>
        <v>3.6230711767631991E-2</v>
      </c>
      <c r="K48" s="49">
        <f>E48*$M$41</f>
        <v>3.9952940278490293E-2</v>
      </c>
      <c r="L48" s="49">
        <f>F48*$M$42</f>
        <v>2.6570144092537443E-2</v>
      </c>
      <c r="M48" s="49">
        <f>SUM(I48:L48)</f>
        <v>0.22979321072852366</v>
      </c>
      <c r="N48" s="49">
        <f>M48/SUM($M$39:$M$42)</f>
        <v>0.22979321072852366</v>
      </c>
      <c r="O48" s="2"/>
    </row>
    <row r="49" spans="1:15" ht="16.2" thickBot="1" x14ac:dyDescent="0.35">
      <c r="A49" s="2"/>
      <c r="B49" s="50" t="s">
        <v>40</v>
      </c>
      <c r="C49" s="49">
        <f>$M6</f>
        <v>0.12187261268143622</v>
      </c>
      <c r="D49" s="49">
        <f>$M15</f>
        <v>0.24103239845261121</v>
      </c>
      <c r="E49" s="49">
        <f>$M24</f>
        <v>0.20091888714733544</v>
      </c>
      <c r="F49" s="49">
        <f>$M33</f>
        <v>0.13103588605253422</v>
      </c>
      <c r="G49" s="2"/>
      <c r="H49" s="50" t="s">
        <v>40</v>
      </c>
      <c r="I49" s="49">
        <f>C49*$M$39</f>
        <v>5.8792150437970751E-2</v>
      </c>
      <c r="J49" s="49">
        <f>D49*$M$40</f>
        <v>6.551205061990098E-2</v>
      </c>
      <c r="K49" s="49">
        <f>E49*$M$41</f>
        <v>3.1646409656735375E-2</v>
      </c>
      <c r="L49" s="49">
        <f>F49*$M$42</f>
        <v>1.1568809342859402E-2</v>
      </c>
      <c r="M49" s="49">
        <f>SUM(I49:L49)</f>
        <v>0.16751942005746651</v>
      </c>
      <c r="N49" s="49">
        <f>M49/SUM($M$39:$M$42)</f>
        <v>0.16751942005746651</v>
      </c>
      <c r="O49" s="2"/>
    </row>
    <row r="50" spans="1:15" ht="16.2" thickBot="1" x14ac:dyDescent="0.35">
      <c r="A50" s="2"/>
      <c r="B50" s="50" t="s">
        <v>39</v>
      </c>
      <c r="C50" s="49">
        <f>$M7</f>
        <v>5.68898013750955E-2</v>
      </c>
      <c r="D50" s="49">
        <f>$M16</f>
        <v>0.56809719535783365</v>
      </c>
      <c r="E50" s="49">
        <f>$M25</f>
        <v>8.5593652037617568E-2</v>
      </c>
      <c r="F50" s="49">
        <f>$M34</f>
        <v>5.5523492415834264E-2</v>
      </c>
      <c r="G50" s="2"/>
      <c r="H50" s="50" t="s">
        <v>39</v>
      </c>
      <c r="I50" s="49">
        <f>C50*$M$39</f>
        <v>2.7444014592298591E-2</v>
      </c>
      <c r="J50" s="49">
        <f>D50*$M$40</f>
        <v>0.15440750894168015</v>
      </c>
      <c r="K50" s="49">
        <f>E50*$M$41</f>
        <v>1.3481717995044303E-2</v>
      </c>
      <c r="L50" s="49">
        <f>F50*$M$42</f>
        <v>4.9020212489803185E-3</v>
      </c>
      <c r="M50" s="49">
        <f>SUM(I50:L50)</f>
        <v>0.20023526277800335</v>
      </c>
      <c r="N50" s="49">
        <f>M50/SUM($M$39:$M$42)</f>
        <v>0.20023526277800335</v>
      </c>
      <c r="O50" s="2"/>
    </row>
    <row r="51" spans="1:15" ht="16.2" thickBot="1" x14ac:dyDescent="0.35">
      <c r="A51" s="2"/>
      <c r="B51" s="48"/>
      <c r="C51" s="47"/>
      <c r="D51" s="47"/>
      <c r="E51" s="47"/>
      <c r="F51" s="47"/>
      <c r="G51" s="2"/>
      <c r="H51" s="48"/>
      <c r="I51" s="47"/>
      <c r="J51" s="47"/>
      <c r="K51" s="47"/>
      <c r="L51" s="47"/>
      <c r="M51" s="47"/>
      <c r="N51" s="47"/>
      <c r="O51" s="2"/>
    </row>
    <row r="52" spans="1:15" ht="16.2" thickBot="1" x14ac:dyDescent="0.35">
      <c r="A52" s="2"/>
      <c r="B52" s="2"/>
      <c r="C52" s="2"/>
      <c r="D52" s="2"/>
      <c r="E52" s="2"/>
      <c r="F52" s="2"/>
      <c r="G52" s="2"/>
      <c r="H52" s="46"/>
      <c r="I52" s="45"/>
      <c r="J52" s="45" t="s">
        <v>38</v>
      </c>
      <c r="K52" s="45"/>
      <c r="L52" s="44"/>
      <c r="M52" s="2"/>
      <c r="N52" s="2"/>
      <c r="O52" s="2"/>
    </row>
    <row r="53" spans="1:15" ht="16.2" thickBot="1" x14ac:dyDescent="0.35">
      <c r="A53" s="2"/>
      <c r="O53" s="43"/>
    </row>
    <row r="54" spans="1:15" ht="16.2" thickBot="1" x14ac:dyDescent="0.35">
      <c r="A54" s="2"/>
      <c r="B54" s="42" t="s">
        <v>37</v>
      </c>
      <c r="C54" s="68" t="s">
        <v>36</v>
      </c>
      <c r="D54" s="69"/>
      <c r="E54" s="69"/>
      <c r="F54" s="69"/>
      <c r="G54" s="69"/>
      <c r="H54" s="70"/>
      <c r="I54" s="2"/>
      <c r="J54" s="2"/>
      <c r="K54" s="2"/>
      <c r="L54" s="2"/>
      <c r="M54" s="2"/>
      <c r="N54" s="2"/>
      <c r="O54" s="2"/>
    </row>
    <row r="55" spans="1:1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</sheetData>
  <mergeCells count="9">
    <mergeCell ref="C29:F29"/>
    <mergeCell ref="I29:L29"/>
    <mergeCell ref="C54:H54"/>
    <mergeCell ref="C2:F2"/>
    <mergeCell ref="I2:L2"/>
    <mergeCell ref="C11:F11"/>
    <mergeCell ref="I11:L11"/>
    <mergeCell ref="C20:F20"/>
    <mergeCell ref="I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CB82-E21B-45B5-9E93-33C04556029A}">
  <dimension ref="B1:K50"/>
  <sheetViews>
    <sheetView zoomScaleNormal="100" workbookViewId="0">
      <selection activeCell="B19" sqref="B19"/>
    </sheetView>
  </sheetViews>
  <sheetFormatPr defaultColWidth="9.109375" defaultRowHeight="15.6" x14ac:dyDescent="0.3"/>
  <cols>
    <col min="1" max="1" width="7.21875" style="1" customWidth="1"/>
    <col min="2" max="2" width="40.44140625" style="1" customWidth="1"/>
    <col min="3" max="3" width="40.5546875" style="1" bestFit="1" customWidth="1"/>
    <col min="4" max="4" width="25.77734375" style="1" customWidth="1"/>
    <col min="5" max="5" width="13.109375" style="1" customWidth="1"/>
    <col min="6" max="6" width="34.44140625" style="1" bestFit="1" customWidth="1"/>
    <col min="7" max="7" width="25.77734375" style="1" customWidth="1"/>
    <col min="8" max="8" width="11.21875" style="1" customWidth="1"/>
    <col min="9" max="9" width="14.109375" style="1" bestFit="1" customWidth="1"/>
    <col min="10" max="10" width="36.44140625" style="1" customWidth="1"/>
    <col min="11" max="16384" width="9.109375" style="1"/>
  </cols>
  <sheetData>
    <row r="1" spans="2:11" ht="16.2" thickBot="1" x14ac:dyDescent="0.35"/>
    <row r="2" spans="2:11" ht="16.2" thickBot="1" x14ac:dyDescent="0.35">
      <c r="B2" s="35" t="s">
        <v>35</v>
      </c>
      <c r="C2" s="35" t="s">
        <v>17</v>
      </c>
      <c r="D2" s="35" t="s">
        <v>16</v>
      </c>
      <c r="E2" s="2"/>
      <c r="F2" s="35" t="s">
        <v>34</v>
      </c>
      <c r="G2" s="35" t="s">
        <v>30</v>
      </c>
      <c r="H2" s="2"/>
      <c r="I2" s="2"/>
      <c r="J2" s="2"/>
      <c r="K2" s="2"/>
    </row>
    <row r="3" spans="2:11" x14ac:dyDescent="0.3">
      <c r="B3" s="8">
        <v>1</v>
      </c>
      <c r="C3" s="20">
        <v>0.05</v>
      </c>
      <c r="D3" s="41">
        <f>C3</f>
        <v>0.05</v>
      </c>
      <c r="E3" s="2"/>
      <c r="F3" s="20">
        <f>D3-C3</f>
        <v>0</v>
      </c>
      <c r="G3" s="8">
        <f>B3</f>
        <v>1</v>
      </c>
      <c r="H3" s="2"/>
      <c r="I3" s="2"/>
      <c r="J3" s="2"/>
      <c r="K3" s="2"/>
    </row>
    <row r="4" spans="2:11" x14ac:dyDescent="0.3">
      <c r="B4" s="9">
        <v>2</v>
      </c>
      <c r="C4" s="21">
        <v>0.1</v>
      </c>
      <c r="D4" s="40">
        <f>C4+D3</f>
        <v>0.15000000000000002</v>
      </c>
      <c r="E4" s="2"/>
      <c r="F4" s="21">
        <f>D4-C4</f>
        <v>5.0000000000000017E-2</v>
      </c>
      <c r="G4" s="9">
        <f>B4</f>
        <v>2</v>
      </c>
      <c r="H4" s="2"/>
      <c r="I4" s="2"/>
      <c r="J4" s="2"/>
      <c r="K4" s="2"/>
    </row>
    <row r="5" spans="2:11" x14ac:dyDescent="0.3">
      <c r="B5" s="9">
        <v>3</v>
      </c>
      <c r="C5" s="21">
        <v>0.2</v>
      </c>
      <c r="D5" s="40">
        <f>C5+D4</f>
        <v>0.35000000000000003</v>
      </c>
      <c r="E5" s="2"/>
      <c r="F5" s="21">
        <f>D5-C5</f>
        <v>0.15000000000000002</v>
      </c>
      <c r="G5" s="9">
        <f>B5</f>
        <v>3</v>
      </c>
      <c r="H5" s="2"/>
      <c r="I5" s="2"/>
      <c r="J5" s="2"/>
      <c r="K5" s="2"/>
    </row>
    <row r="6" spans="2:11" x14ac:dyDescent="0.3">
      <c r="B6" s="9">
        <v>4</v>
      </c>
      <c r="C6" s="21">
        <v>0.3</v>
      </c>
      <c r="D6" s="40">
        <f>C6+D5</f>
        <v>0.65</v>
      </c>
      <c r="E6" s="2"/>
      <c r="F6" s="21">
        <f>D6-C6</f>
        <v>0.35000000000000003</v>
      </c>
      <c r="G6" s="9">
        <f>B6</f>
        <v>4</v>
      </c>
      <c r="H6" s="2"/>
      <c r="I6" s="2"/>
      <c r="J6" s="2"/>
      <c r="K6" s="2"/>
    </row>
    <row r="7" spans="2:11" x14ac:dyDescent="0.3">
      <c r="B7" s="9">
        <v>5</v>
      </c>
      <c r="C7" s="21">
        <v>0.2</v>
      </c>
      <c r="D7" s="40">
        <f>C7+D6</f>
        <v>0.85000000000000009</v>
      </c>
      <c r="E7" s="2"/>
      <c r="F7" s="21">
        <f>D7-C7</f>
        <v>0.65000000000000013</v>
      </c>
      <c r="G7" s="9">
        <f>B7</f>
        <v>5</v>
      </c>
      <c r="H7" s="2"/>
      <c r="I7" s="2"/>
      <c r="J7" s="2"/>
      <c r="K7" s="2"/>
    </row>
    <row r="8" spans="2:11" x14ac:dyDescent="0.3">
      <c r="B8" s="9">
        <v>6</v>
      </c>
      <c r="C8" s="21">
        <v>0.1</v>
      </c>
      <c r="D8" s="40">
        <f>C8+D7</f>
        <v>0.95000000000000007</v>
      </c>
      <c r="E8" s="2"/>
      <c r="F8" s="21">
        <f>D8-C8</f>
        <v>0.85000000000000009</v>
      </c>
      <c r="G8" s="9">
        <f>B8</f>
        <v>6</v>
      </c>
      <c r="H8" s="2"/>
      <c r="I8" s="2"/>
      <c r="J8" s="2"/>
      <c r="K8" s="2"/>
    </row>
    <row r="9" spans="2:11" ht="16.2" thickBot="1" x14ac:dyDescent="0.35">
      <c r="B9" s="10">
        <v>7</v>
      </c>
      <c r="C9" s="22">
        <v>0.05</v>
      </c>
      <c r="D9" s="39">
        <f>C9+D8</f>
        <v>1</v>
      </c>
      <c r="E9" s="2"/>
      <c r="F9" s="22">
        <f>D9-C9</f>
        <v>0.95</v>
      </c>
      <c r="G9" s="10">
        <f>B9</f>
        <v>7</v>
      </c>
      <c r="H9" s="2"/>
      <c r="I9" s="2"/>
      <c r="J9" s="2"/>
      <c r="K9" s="2"/>
    </row>
    <row r="10" spans="2:1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ht="16.2" thickBot="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ht="16.2" thickBot="1" x14ac:dyDescent="0.35">
      <c r="B12" s="35" t="s">
        <v>33</v>
      </c>
      <c r="C12" s="35" t="s">
        <v>17</v>
      </c>
      <c r="D12" s="35" t="s">
        <v>16</v>
      </c>
      <c r="E12" s="2"/>
      <c r="F12" s="35" t="s">
        <v>28</v>
      </c>
      <c r="G12" s="35" t="s">
        <v>27</v>
      </c>
      <c r="H12" s="2"/>
      <c r="I12" s="2"/>
      <c r="J12" s="2"/>
      <c r="K12" s="2"/>
    </row>
    <row r="13" spans="2:11" x14ac:dyDescent="0.3">
      <c r="B13" s="38">
        <v>3</v>
      </c>
      <c r="C13" s="20">
        <v>0.1</v>
      </c>
      <c r="D13" s="20">
        <f>C13</f>
        <v>0.1</v>
      </c>
      <c r="E13" s="2"/>
      <c r="F13" s="20">
        <f>D13-C13</f>
        <v>0</v>
      </c>
      <c r="G13" s="8">
        <f>B13</f>
        <v>3</v>
      </c>
      <c r="H13" s="2"/>
      <c r="I13" s="2"/>
      <c r="J13" s="2"/>
      <c r="K13" s="2"/>
    </row>
    <row r="14" spans="2:11" x14ac:dyDescent="0.3">
      <c r="B14" s="37">
        <v>4</v>
      </c>
      <c r="C14" s="21">
        <v>0.2</v>
      </c>
      <c r="D14" s="21">
        <f>C14+D13</f>
        <v>0.30000000000000004</v>
      </c>
      <c r="E14" s="2"/>
      <c r="F14" s="21">
        <f>D14-C14</f>
        <v>0.10000000000000003</v>
      </c>
      <c r="G14" s="9">
        <f>B14</f>
        <v>4</v>
      </c>
      <c r="H14" s="2"/>
      <c r="I14" s="2"/>
      <c r="J14" s="2"/>
      <c r="K14" s="2"/>
    </row>
    <row r="15" spans="2:11" x14ac:dyDescent="0.3">
      <c r="B15" s="37">
        <v>5</v>
      </c>
      <c r="C15" s="21">
        <v>0.4</v>
      </c>
      <c r="D15" s="21">
        <f>C15+D14</f>
        <v>0.70000000000000007</v>
      </c>
      <c r="E15" s="2"/>
      <c r="F15" s="21">
        <f>D15-C15</f>
        <v>0.30000000000000004</v>
      </c>
      <c r="G15" s="9">
        <f>B15</f>
        <v>5</v>
      </c>
      <c r="H15" s="2"/>
      <c r="I15" s="2"/>
      <c r="J15" s="2"/>
      <c r="K15" s="2"/>
    </row>
    <row r="16" spans="2:11" ht="16.2" thickBot="1" x14ac:dyDescent="0.35">
      <c r="B16" s="36">
        <v>6</v>
      </c>
      <c r="C16" s="22">
        <v>0.3</v>
      </c>
      <c r="D16" s="22">
        <f>C16+D15</f>
        <v>1</v>
      </c>
      <c r="E16" s="2"/>
      <c r="F16" s="22">
        <f>D16-C16</f>
        <v>0.7</v>
      </c>
      <c r="G16" s="10">
        <f>B16</f>
        <v>6</v>
      </c>
      <c r="H16" s="2"/>
      <c r="I16" s="2"/>
      <c r="J16" s="2"/>
      <c r="K16" s="2"/>
    </row>
    <row r="17" spans="2:1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ht="16.2" thickBot="1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ht="16.2" thickBot="1" x14ac:dyDescent="0.35">
      <c r="B19" s="35" t="s">
        <v>32</v>
      </c>
      <c r="C19" s="35" t="s">
        <v>31</v>
      </c>
      <c r="D19" s="35" t="s">
        <v>30</v>
      </c>
      <c r="E19" s="35" t="s">
        <v>29</v>
      </c>
      <c r="F19" s="35" t="s">
        <v>28</v>
      </c>
      <c r="G19" s="35" t="s">
        <v>27</v>
      </c>
      <c r="H19" s="35" t="s">
        <v>26</v>
      </c>
      <c r="I19" s="35" t="s">
        <v>25</v>
      </c>
      <c r="J19" s="35" t="s">
        <v>24</v>
      </c>
      <c r="K19" s="2"/>
    </row>
    <row r="20" spans="2:11" x14ac:dyDescent="0.3">
      <c r="B20" s="4">
        <v>1</v>
      </c>
      <c r="C20" s="11">
        <f ca="1">RAND()</f>
        <v>0.84723213380019602</v>
      </c>
      <c r="D20" s="17">
        <f ca="1">VLOOKUP(C20,$F$3:$G$9,2)</f>
        <v>5</v>
      </c>
      <c r="E20" s="17">
        <f ca="1">D20</f>
        <v>5</v>
      </c>
      <c r="F20" s="11">
        <f ca="1">RAND()</f>
        <v>0.30215106846740802</v>
      </c>
      <c r="G20" s="17">
        <f ca="1">VLOOKUP(F20,$F$13:$G$16,2)</f>
        <v>5</v>
      </c>
      <c r="H20" s="17">
        <f ca="1">G20+E20</f>
        <v>10</v>
      </c>
      <c r="I20" s="17">
        <v>0</v>
      </c>
      <c r="J20" s="17">
        <f ca="1">COUNTIF(E21:E$39,"&lt;" &amp;H20)</f>
        <v>1</v>
      </c>
      <c r="K20" s="2"/>
    </row>
    <row r="21" spans="2:11" x14ac:dyDescent="0.3">
      <c r="B21" s="34">
        <v>2</v>
      </c>
      <c r="C21" s="12">
        <f ca="1">RAND()</f>
        <v>0.38475127946630372</v>
      </c>
      <c r="D21" s="18">
        <f ca="1">VLOOKUP(C21,$F$3:$G$9,2)</f>
        <v>4</v>
      </c>
      <c r="E21" s="18">
        <f ca="1">D21+E20</f>
        <v>9</v>
      </c>
      <c r="F21" s="12">
        <f ca="1">RAND()</f>
        <v>0.13019838319907973</v>
      </c>
      <c r="G21" s="18">
        <f ca="1">VLOOKUP(F21,$F$13:$G$16,2)</f>
        <v>4</v>
      </c>
      <c r="H21" s="18">
        <f ca="1">MAX(H20,E21)+G21</f>
        <v>14</v>
      </c>
      <c r="I21" s="18">
        <f ca="1">MAX(H20-E21,0)</f>
        <v>1</v>
      </c>
      <c r="J21" s="18">
        <f ca="1">COUNTIF(E22:E$39,"&lt;" &amp;H21)</f>
        <v>1</v>
      </c>
      <c r="K21" s="2"/>
    </row>
    <row r="22" spans="2:11" x14ac:dyDescent="0.3">
      <c r="B22" s="34">
        <v>3</v>
      </c>
      <c r="C22" s="12">
        <f ca="1">RAND()</f>
        <v>0.31152013949940427</v>
      </c>
      <c r="D22" s="18">
        <f ca="1">VLOOKUP(C22,$F$3:$G$9,2)</f>
        <v>3</v>
      </c>
      <c r="E22" s="18">
        <f ca="1">D22+E21</f>
        <v>12</v>
      </c>
      <c r="F22" s="12">
        <f ca="1">RAND()</f>
        <v>0.29957905383652206</v>
      </c>
      <c r="G22" s="18">
        <f ca="1">VLOOKUP(F22,$F$13:$G$16,2)</f>
        <v>4</v>
      </c>
      <c r="H22" s="18">
        <f ca="1">MAX(H21,E22)+G22</f>
        <v>18</v>
      </c>
      <c r="I22" s="18">
        <f ca="1">MAX(H21-E22,0)</f>
        <v>2</v>
      </c>
      <c r="J22" s="18">
        <f ca="1">COUNTIF(E23:E$39,"&lt;" &amp;H22)</f>
        <v>1</v>
      </c>
      <c r="K22" s="2"/>
    </row>
    <row r="23" spans="2:11" x14ac:dyDescent="0.3">
      <c r="B23" s="34">
        <v>4</v>
      </c>
      <c r="C23" s="12">
        <f ca="1">RAND()</f>
        <v>0.50591773814549634</v>
      </c>
      <c r="D23" s="18">
        <f ca="1">VLOOKUP(C23,$F$3:$G$9,2)</f>
        <v>4</v>
      </c>
      <c r="E23" s="18">
        <f ca="1">D23+E22</f>
        <v>16</v>
      </c>
      <c r="F23" s="12">
        <f ca="1">RAND()</f>
        <v>0.28388851952175576</v>
      </c>
      <c r="G23" s="18">
        <f ca="1">VLOOKUP(F23,$F$13:$G$16,2)</f>
        <v>4</v>
      </c>
      <c r="H23" s="18">
        <f ca="1">MAX(H22,E23)+G23</f>
        <v>22</v>
      </c>
      <c r="I23" s="18">
        <f ca="1">MAX(H22-E23,0)</f>
        <v>2</v>
      </c>
      <c r="J23" s="18">
        <f ca="1">COUNTIF(E24:E$39,"&lt;" &amp;H23)</f>
        <v>1</v>
      </c>
      <c r="K23" s="2"/>
    </row>
    <row r="24" spans="2:11" x14ac:dyDescent="0.3">
      <c r="B24" s="34">
        <v>5</v>
      </c>
      <c r="C24" s="12">
        <f ca="1">RAND()</f>
        <v>0.23889492094850295</v>
      </c>
      <c r="D24" s="18">
        <f ca="1">VLOOKUP(C24,$F$3:$G$9,2)</f>
        <v>3</v>
      </c>
      <c r="E24" s="18">
        <f ca="1">D24+E23</f>
        <v>19</v>
      </c>
      <c r="F24" s="12">
        <f ca="1">RAND()</f>
        <v>0.46851343041905391</v>
      </c>
      <c r="G24" s="18">
        <f ca="1">VLOOKUP(F24,$F$13:$G$16,2)</f>
        <v>5</v>
      </c>
      <c r="H24" s="18">
        <f ca="1">MAX(H23,E24)+G24</f>
        <v>27</v>
      </c>
      <c r="I24" s="18">
        <f ca="1">MAX(H23-E24,0)</f>
        <v>3</v>
      </c>
      <c r="J24" s="18">
        <f ca="1">COUNTIF(E25:E$39,"&lt;" &amp;H24)</f>
        <v>1</v>
      </c>
      <c r="K24" s="2"/>
    </row>
    <row r="25" spans="2:11" x14ac:dyDescent="0.3">
      <c r="B25" s="34">
        <v>6</v>
      </c>
      <c r="C25" s="12">
        <f ca="1">RAND()</f>
        <v>0.29583046567673132</v>
      </c>
      <c r="D25" s="18">
        <f ca="1">VLOOKUP(C25,$F$3:$G$9,2)</f>
        <v>3</v>
      </c>
      <c r="E25" s="18">
        <f ca="1">D25+E24</f>
        <v>22</v>
      </c>
      <c r="F25" s="12">
        <f ca="1">RAND()</f>
        <v>0.22829355473577606</v>
      </c>
      <c r="G25" s="18">
        <f ca="1">VLOOKUP(F25,$F$13:$G$16,2)</f>
        <v>4</v>
      </c>
      <c r="H25" s="18">
        <f ca="1">MAX(H24,E25)+G25</f>
        <v>31</v>
      </c>
      <c r="I25" s="18">
        <f ca="1">MAX(H24-E25,0)</f>
        <v>5</v>
      </c>
      <c r="J25" s="18">
        <f ca="1">COUNTIF(E26:E$39,"&lt;" &amp;H25)</f>
        <v>1</v>
      </c>
      <c r="K25" s="2"/>
    </row>
    <row r="26" spans="2:11" x14ac:dyDescent="0.3">
      <c r="B26" s="34">
        <v>7</v>
      </c>
      <c r="C26" s="12">
        <f ca="1">RAND()</f>
        <v>0.66641593658559362</v>
      </c>
      <c r="D26" s="18">
        <f ca="1">VLOOKUP(C26,$F$3:$G$9,2)</f>
        <v>5</v>
      </c>
      <c r="E26" s="18">
        <f ca="1">D26+E25</f>
        <v>27</v>
      </c>
      <c r="F26" s="12">
        <f ca="1">RAND()</f>
        <v>0.571269028771212</v>
      </c>
      <c r="G26" s="18">
        <f ca="1">VLOOKUP(F26,$F$13:$G$16,2)</f>
        <v>5</v>
      </c>
      <c r="H26" s="18">
        <f ca="1">MAX(H25,E26)+G26</f>
        <v>36</v>
      </c>
      <c r="I26" s="18">
        <f ca="1">MAX(H25-E26,0)</f>
        <v>4</v>
      </c>
      <c r="J26" s="18">
        <f ca="1">COUNTIF(E27:E$39,"&lt;" &amp;H26)</f>
        <v>1</v>
      </c>
      <c r="K26" s="2"/>
    </row>
    <row r="27" spans="2:11" x14ac:dyDescent="0.3">
      <c r="B27" s="34">
        <v>8</v>
      </c>
      <c r="C27" s="12">
        <f ca="1">RAND()</f>
        <v>0.87735770018711745</v>
      </c>
      <c r="D27" s="18">
        <f ca="1">VLOOKUP(C27,$F$3:$G$9,2)</f>
        <v>6</v>
      </c>
      <c r="E27" s="18">
        <f ca="1">D27+E26</f>
        <v>33</v>
      </c>
      <c r="F27" s="12">
        <f ca="1">RAND()</f>
        <v>0.65163388446927861</v>
      </c>
      <c r="G27" s="18">
        <f ca="1">VLOOKUP(F27,$F$13:$G$16,2)</f>
        <v>5</v>
      </c>
      <c r="H27" s="18">
        <f ca="1">MAX(H26,E27)+G27</f>
        <v>41</v>
      </c>
      <c r="I27" s="18">
        <f ca="1">MAX(H26-E27,0)</f>
        <v>3</v>
      </c>
      <c r="J27" s="18">
        <f ca="1">COUNTIF(E28:E$39,"&lt;" &amp;H27)</f>
        <v>1</v>
      </c>
      <c r="K27" s="2"/>
    </row>
    <row r="28" spans="2:11" x14ac:dyDescent="0.3">
      <c r="B28" s="34">
        <v>9</v>
      </c>
      <c r="C28" s="12">
        <f ca="1">RAND()</f>
        <v>0.94914881352703362</v>
      </c>
      <c r="D28" s="18">
        <f ca="1">VLOOKUP(C28,$F$3:$G$9,2)</f>
        <v>6</v>
      </c>
      <c r="E28" s="18">
        <f ca="1">D28+E27</f>
        <v>39</v>
      </c>
      <c r="F28" s="12">
        <f ca="1">RAND()</f>
        <v>0.7057655676032365</v>
      </c>
      <c r="G28" s="18">
        <f ca="1">VLOOKUP(F28,$F$13:$G$16,2)</f>
        <v>6</v>
      </c>
      <c r="H28" s="18">
        <f ca="1">MAX(H27,E28)+G28</f>
        <v>47</v>
      </c>
      <c r="I28" s="18">
        <f ca="1">MAX(H27-E28,0)</f>
        <v>2</v>
      </c>
      <c r="J28" s="18">
        <f ca="1">COUNTIF(E29:E$39,"&lt;" &amp;H28)</f>
        <v>1</v>
      </c>
      <c r="K28" s="2"/>
    </row>
    <row r="29" spans="2:11" x14ac:dyDescent="0.3">
      <c r="B29" s="34">
        <v>10</v>
      </c>
      <c r="C29" s="12">
        <f ca="1">RAND()</f>
        <v>0.50355927034330328</v>
      </c>
      <c r="D29" s="18">
        <f ca="1">VLOOKUP(C29,$F$3:$G$9,2)</f>
        <v>4</v>
      </c>
      <c r="E29" s="18">
        <f ca="1">D29+E28</f>
        <v>43</v>
      </c>
      <c r="F29" s="12">
        <f ca="1">RAND()</f>
        <v>0.235898822468673</v>
      </c>
      <c r="G29" s="18">
        <f ca="1">VLOOKUP(F29,$F$13:$G$16,2)</f>
        <v>4</v>
      </c>
      <c r="H29" s="18">
        <f ca="1">MAX(H28,E29)+G29</f>
        <v>51</v>
      </c>
      <c r="I29" s="18">
        <f ca="1">MAX(H28-E29,0)</f>
        <v>4</v>
      </c>
      <c r="J29" s="18">
        <f ca="1">COUNTIF(E30:E$39,"&lt;" &amp;H29)</f>
        <v>1</v>
      </c>
      <c r="K29" s="2"/>
    </row>
    <row r="30" spans="2:11" x14ac:dyDescent="0.3">
      <c r="B30" s="34">
        <v>11</v>
      </c>
      <c r="C30" s="12">
        <f ca="1">RAND()</f>
        <v>0.80784924464589969</v>
      </c>
      <c r="D30" s="18">
        <f ca="1">VLOOKUP(C30,$F$3:$G$9,2)</f>
        <v>5</v>
      </c>
      <c r="E30" s="18">
        <f ca="1">D30+E29</f>
        <v>48</v>
      </c>
      <c r="F30" s="12">
        <f ca="1">RAND()</f>
        <v>0.25096227714080677</v>
      </c>
      <c r="G30" s="18">
        <f ca="1">VLOOKUP(F30,$F$13:$G$16,2)</f>
        <v>4</v>
      </c>
      <c r="H30" s="18">
        <f ca="1">MAX(H29,E30)+G30</f>
        <v>55</v>
      </c>
      <c r="I30" s="18">
        <f ca="1">MAX(H29-E30,0)</f>
        <v>3</v>
      </c>
      <c r="J30" s="18">
        <f ca="1">COUNTIF(E31:E$39,"&lt;" &amp;H30)</f>
        <v>1</v>
      </c>
      <c r="K30" s="2"/>
    </row>
    <row r="31" spans="2:11" x14ac:dyDescent="0.3">
      <c r="B31" s="34">
        <v>12</v>
      </c>
      <c r="C31" s="12">
        <f ca="1">RAND()</f>
        <v>0.59918227187111606</v>
      </c>
      <c r="D31" s="18">
        <f ca="1">VLOOKUP(C31,$F$3:$G$9,2)</f>
        <v>4</v>
      </c>
      <c r="E31" s="18">
        <f ca="1">D31+E30</f>
        <v>52</v>
      </c>
      <c r="F31" s="12">
        <f ca="1">RAND()</f>
        <v>1.8063319461555372E-2</v>
      </c>
      <c r="G31" s="18">
        <f ca="1">VLOOKUP(F31,$F$13:$G$16,2)</f>
        <v>3</v>
      </c>
      <c r="H31" s="18">
        <f ca="1">MAX(H30,E31)+G31</f>
        <v>58</v>
      </c>
      <c r="I31" s="18">
        <f ca="1">MAX(H30-E31,0)</f>
        <v>3</v>
      </c>
      <c r="J31" s="18">
        <f ca="1">COUNTIF(E32:E$39,"&lt;" &amp;H31)</f>
        <v>1</v>
      </c>
      <c r="K31" s="2"/>
    </row>
    <row r="32" spans="2:11" x14ac:dyDescent="0.3">
      <c r="B32" s="34">
        <v>13</v>
      </c>
      <c r="C32" s="12">
        <f ca="1">RAND()</f>
        <v>0.31895219567231148</v>
      </c>
      <c r="D32" s="18">
        <f ca="1">VLOOKUP(C32,$F$3:$G$9,2)</f>
        <v>3</v>
      </c>
      <c r="E32" s="18">
        <f ca="1">D32+E31</f>
        <v>55</v>
      </c>
      <c r="F32" s="12">
        <f ca="1">RAND()</f>
        <v>0.50876529357563227</v>
      </c>
      <c r="G32" s="18">
        <f ca="1">VLOOKUP(F32,$F$13:$G$16,2)</f>
        <v>5</v>
      </c>
      <c r="H32" s="18">
        <f ca="1">MAX(H31,E32)+G32</f>
        <v>63</v>
      </c>
      <c r="I32" s="18">
        <f ca="1">MAX(H31-E32,0)</f>
        <v>3</v>
      </c>
      <c r="J32" s="18">
        <f ca="1">COUNTIF(E33:E$39,"&lt;" &amp;H32)</f>
        <v>1</v>
      </c>
      <c r="K32" s="2"/>
    </row>
    <row r="33" spans="2:11" x14ac:dyDescent="0.3">
      <c r="B33" s="34">
        <v>14</v>
      </c>
      <c r="C33" s="12">
        <f ca="1">RAND()</f>
        <v>0.92433513403362222</v>
      </c>
      <c r="D33" s="18">
        <f ca="1">VLOOKUP(C33,$F$3:$G$9,2)</f>
        <v>6</v>
      </c>
      <c r="E33" s="18">
        <f ca="1">D33+E32</f>
        <v>61</v>
      </c>
      <c r="F33" s="12">
        <f ca="1">RAND()</f>
        <v>8.6613897269067097E-2</v>
      </c>
      <c r="G33" s="18">
        <f ca="1">VLOOKUP(F33,$F$13:$G$16,2)</f>
        <v>3</v>
      </c>
      <c r="H33" s="18">
        <f ca="1">MAX(H32,E33)+G33</f>
        <v>66</v>
      </c>
      <c r="I33" s="18">
        <f ca="1">MAX(H32-E33,0)</f>
        <v>2</v>
      </c>
      <c r="J33" s="18">
        <f ca="1">COUNTIF(E34:E$39,"&lt;" &amp;H33)</f>
        <v>1</v>
      </c>
      <c r="K33" s="2"/>
    </row>
    <row r="34" spans="2:11" x14ac:dyDescent="0.3">
      <c r="B34" s="34">
        <v>15</v>
      </c>
      <c r="C34" s="12">
        <f ca="1">RAND()</f>
        <v>0.2915003490689605</v>
      </c>
      <c r="D34" s="18">
        <f ca="1">VLOOKUP(C34,$F$3:$G$9,2)</f>
        <v>3</v>
      </c>
      <c r="E34" s="18">
        <f ca="1">D34+E33</f>
        <v>64</v>
      </c>
      <c r="F34" s="12">
        <f ca="1">RAND()</f>
        <v>0.75974690870440353</v>
      </c>
      <c r="G34" s="18">
        <f ca="1">VLOOKUP(F34,$F$13:$G$16,2)</f>
        <v>6</v>
      </c>
      <c r="H34" s="18">
        <f ca="1">MAX(H33,E34)+G34</f>
        <v>72</v>
      </c>
      <c r="I34" s="18">
        <f ca="1">MAX(H33-E34,0)</f>
        <v>2</v>
      </c>
      <c r="J34" s="18">
        <f ca="1">COUNTIF(E35:E$39,"&lt;" &amp;H34)</f>
        <v>1</v>
      </c>
      <c r="K34" s="2"/>
    </row>
    <row r="35" spans="2:11" x14ac:dyDescent="0.3">
      <c r="B35" s="34">
        <v>16</v>
      </c>
      <c r="C35" s="12">
        <f ca="1">RAND()</f>
        <v>0.29669278541142996</v>
      </c>
      <c r="D35" s="18">
        <f ca="1">VLOOKUP(C35,$F$3:$G$9,2)</f>
        <v>3</v>
      </c>
      <c r="E35" s="18">
        <f ca="1">D35+E34</f>
        <v>67</v>
      </c>
      <c r="F35" s="12">
        <f ca="1">RAND()</f>
        <v>0.9925840948878889</v>
      </c>
      <c r="G35" s="18">
        <f ca="1">VLOOKUP(F35,$F$13:$G$16,2)</f>
        <v>6</v>
      </c>
      <c r="H35" s="18">
        <f ca="1">MAX(H34,E35)+G35</f>
        <v>78</v>
      </c>
      <c r="I35" s="18">
        <f ca="1">MAX(H34-E35,0)</f>
        <v>5</v>
      </c>
      <c r="J35" s="18">
        <f ca="1">COUNTIF(E36:E$39,"&lt;" &amp;H35)</f>
        <v>2</v>
      </c>
      <c r="K35" s="2"/>
    </row>
    <row r="36" spans="2:11" x14ac:dyDescent="0.3">
      <c r="B36" s="34">
        <v>17</v>
      </c>
      <c r="C36" s="12">
        <f ca="1">RAND()</f>
        <v>0.70760683168556937</v>
      </c>
      <c r="D36" s="18">
        <f ca="1">VLOOKUP(C36,$F$3:$G$9,2)</f>
        <v>5</v>
      </c>
      <c r="E36" s="18">
        <f ca="1">D36+E35</f>
        <v>72</v>
      </c>
      <c r="F36" s="12">
        <f ca="1">RAND()</f>
        <v>0.97077707532466118</v>
      </c>
      <c r="G36" s="18">
        <f ca="1">VLOOKUP(F36,$F$13:$G$16,2)</f>
        <v>6</v>
      </c>
      <c r="H36" s="18">
        <f ca="1">MAX(H35,E36)+G36</f>
        <v>84</v>
      </c>
      <c r="I36" s="18">
        <f ca="1">MAX(H35-E36,0)</f>
        <v>6</v>
      </c>
      <c r="J36" s="18">
        <f ca="1">COUNTIF(E37:E$39,"&lt;" &amp;H36)</f>
        <v>2</v>
      </c>
      <c r="K36" s="2"/>
    </row>
    <row r="37" spans="2:11" x14ac:dyDescent="0.3">
      <c r="B37" s="34">
        <v>18</v>
      </c>
      <c r="C37" s="12">
        <f ca="1">RAND()</f>
        <v>9.8100392421010318E-2</v>
      </c>
      <c r="D37" s="18">
        <f ca="1">VLOOKUP(C37,$F$3:$G$9,2)</f>
        <v>2</v>
      </c>
      <c r="E37" s="18">
        <f ca="1">D37+E36</f>
        <v>74</v>
      </c>
      <c r="F37" s="12">
        <f ca="1">RAND()</f>
        <v>0.61643966270264816</v>
      </c>
      <c r="G37" s="18">
        <f ca="1">VLOOKUP(F37,$F$13:$G$16,2)</f>
        <v>5</v>
      </c>
      <c r="H37" s="18">
        <f ca="1">MAX(H36,E37)+G37</f>
        <v>89</v>
      </c>
      <c r="I37" s="18">
        <f ca="1">MAX(H36-E37,0)</f>
        <v>10</v>
      </c>
      <c r="J37" s="18">
        <f ca="1">COUNTIF(E38:E$39,"&lt;" &amp;H37)</f>
        <v>2</v>
      </c>
      <c r="K37" s="2"/>
    </row>
    <row r="38" spans="2:11" x14ac:dyDescent="0.3">
      <c r="B38" s="34">
        <v>19</v>
      </c>
      <c r="C38" s="12">
        <f ca="1">RAND()</f>
        <v>0.87713994808194939</v>
      </c>
      <c r="D38" s="18">
        <f ca="1">VLOOKUP(C38,$F$3:$G$9,2)</f>
        <v>6</v>
      </c>
      <c r="E38" s="18">
        <f ca="1">D38+E37</f>
        <v>80</v>
      </c>
      <c r="F38" s="12">
        <f ca="1">RAND()</f>
        <v>1.9492382603927272E-3</v>
      </c>
      <c r="G38" s="18">
        <f ca="1">VLOOKUP(F38,$F$13:$G$16,2)</f>
        <v>3</v>
      </c>
      <c r="H38" s="18">
        <f ca="1">MAX(H37,E38)+G38</f>
        <v>92</v>
      </c>
      <c r="I38" s="18">
        <f ca="1">MAX(H37-E38,0)</f>
        <v>9</v>
      </c>
      <c r="J38" s="18">
        <f ca="1">COUNTIF(E39:E$39,"&lt;" &amp;H38)</f>
        <v>1</v>
      </c>
      <c r="K38" s="2"/>
    </row>
    <row r="39" spans="2:11" ht="16.2" thickBot="1" x14ac:dyDescent="0.35">
      <c r="B39" s="33">
        <v>20</v>
      </c>
      <c r="C39" s="13">
        <f ca="1">RAND()</f>
        <v>0.67676184220664393</v>
      </c>
      <c r="D39" s="19">
        <f ca="1">VLOOKUP(C39,$F$3:$G$9,2)</f>
        <v>5</v>
      </c>
      <c r="E39" s="19">
        <f ca="1">D39+E38</f>
        <v>85</v>
      </c>
      <c r="F39" s="13">
        <f ca="1">RAND()</f>
        <v>0.31853009850211789</v>
      </c>
      <c r="G39" s="19">
        <f ca="1">VLOOKUP(F39,$F$13:$G$16,2)</f>
        <v>5</v>
      </c>
      <c r="H39" s="19">
        <f ca="1">MAX(H38,E39)+G39</f>
        <v>97</v>
      </c>
      <c r="I39" s="19">
        <f ca="1">MAX(H38-E39,0)</f>
        <v>7</v>
      </c>
      <c r="J39" s="19">
        <v>0</v>
      </c>
      <c r="K39" s="2"/>
    </row>
    <row r="40" spans="2:1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ht="16.2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ht="16.2" thickBot="1" x14ac:dyDescent="0.35">
      <c r="B42" s="32" t="s">
        <v>23</v>
      </c>
      <c r="C42" s="31">
        <f ca="1">AVERAGE(I20:I39)</f>
        <v>3.8</v>
      </c>
      <c r="D42" s="2"/>
      <c r="E42" s="2"/>
      <c r="F42" s="2"/>
      <c r="G42" s="2"/>
      <c r="H42" s="2"/>
      <c r="I42" s="2"/>
      <c r="J42" s="2"/>
      <c r="K42" s="2"/>
    </row>
    <row r="43" spans="2:11" ht="16.2" thickBot="1" x14ac:dyDescent="0.35">
      <c r="B43" s="32" t="s">
        <v>22</v>
      </c>
      <c r="C43" s="31">
        <f ca="1">AVERAGE(J20:J39)</f>
        <v>1.1000000000000001</v>
      </c>
      <c r="D43" s="2"/>
      <c r="E43" s="2"/>
      <c r="F43" s="2"/>
      <c r="G43" s="2"/>
      <c r="H43" s="2"/>
      <c r="I43" s="2"/>
      <c r="J43" s="2"/>
      <c r="K43" s="2"/>
    </row>
    <row r="44" spans="2:1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</row>
    <row r="50" spans="3:3" x14ac:dyDescent="0.3">
      <c r="C50" s="30"/>
    </row>
  </sheetData>
  <conditionalFormatting sqref="B3:D9">
    <cfRule type="expression" dxfId="9" priority="6">
      <formula>ODD(ROW())=ROW()</formula>
    </cfRule>
    <cfRule type="expression" priority="7">
      <formula>ODD(ROW())=ROW()</formula>
    </cfRule>
  </conditionalFormatting>
  <conditionalFormatting sqref="F3:G9">
    <cfRule type="expression" dxfId="8" priority="4">
      <formula>ODD(ROW())=ROW()</formula>
    </cfRule>
    <cfRule type="expression" dxfId="7" priority="5">
      <formula>ODD(ROW())=ROW()</formula>
    </cfRule>
  </conditionalFormatting>
  <conditionalFormatting sqref="B13:D16">
    <cfRule type="expression" dxfId="6" priority="3">
      <formula>ODD(ROW())=ROW()</formula>
    </cfRule>
  </conditionalFormatting>
  <conditionalFormatting sqref="F13:G16">
    <cfRule type="expression" dxfId="5" priority="2">
      <formula>ODD(ROW())=ROW()</formula>
    </cfRule>
  </conditionalFormatting>
  <conditionalFormatting sqref="B20:J39">
    <cfRule type="expression" dxfId="4" priority="1">
      <formula>EVEN(ROW())=ROW()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7774-39F0-425E-B1DD-A9621668EAC5}">
  <dimension ref="A1:J57"/>
  <sheetViews>
    <sheetView topLeftCell="A22" workbookViewId="0">
      <selection activeCell="F46" sqref="F46"/>
    </sheetView>
  </sheetViews>
  <sheetFormatPr defaultColWidth="9.109375" defaultRowHeight="15.6" x14ac:dyDescent="0.3"/>
  <cols>
    <col min="1" max="1" width="9.109375" style="1"/>
    <col min="2" max="2" width="21.109375" style="1" bestFit="1" customWidth="1"/>
    <col min="3" max="3" width="15.44140625" style="1" bestFit="1" customWidth="1"/>
    <col min="4" max="4" width="27.88671875" style="1" customWidth="1"/>
    <col min="5" max="5" width="9.109375" style="1" bestFit="1" customWidth="1"/>
    <col min="6" max="6" width="30.5546875" style="1" bestFit="1" customWidth="1"/>
    <col min="7" max="7" width="13.88671875" style="1" bestFit="1" customWidth="1"/>
    <col min="8" max="8" width="16.6640625" style="1" bestFit="1" customWidth="1"/>
    <col min="9" max="9" width="26.44140625" style="1" bestFit="1" customWidth="1"/>
    <col min="10" max="10" width="14.5546875" style="1" bestFit="1" customWidth="1"/>
    <col min="11" max="16384" width="9.109375" style="1"/>
  </cols>
  <sheetData>
    <row r="1" spans="1:10" ht="16.2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6.2" thickBot="1" x14ac:dyDescent="0.35">
      <c r="A2" s="2"/>
      <c r="B2" s="28" t="s">
        <v>18</v>
      </c>
      <c r="C2" s="28" t="s">
        <v>17</v>
      </c>
      <c r="D2" s="28" t="s">
        <v>16</v>
      </c>
      <c r="E2" s="2"/>
      <c r="F2" s="28" t="s">
        <v>19</v>
      </c>
      <c r="G2" s="28" t="s">
        <v>10</v>
      </c>
      <c r="H2" s="2"/>
      <c r="I2" s="2"/>
      <c r="J2" s="2"/>
    </row>
    <row r="3" spans="1:10" ht="16.2" thickBot="1" x14ac:dyDescent="0.35">
      <c r="A3" s="2"/>
      <c r="B3" s="8">
        <v>0</v>
      </c>
      <c r="C3" s="20">
        <v>0.05</v>
      </c>
      <c r="D3" s="20">
        <f>C3</f>
        <v>0.05</v>
      </c>
      <c r="E3" s="2"/>
      <c r="F3" s="20">
        <f>D3-C3</f>
        <v>0</v>
      </c>
      <c r="G3" s="8">
        <f>B3</f>
        <v>0</v>
      </c>
      <c r="H3" s="2"/>
      <c r="I3" s="24" t="s">
        <v>6</v>
      </c>
      <c r="J3" s="3">
        <v>50</v>
      </c>
    </row>
    <row r="4" spans="1:10" ht="16.2" thickBot="1" x14ac:dyDescent="0.35">
      <c r="A4" s="2"/>
      <c r="B4" s="9">
        <v>1</v>
      </c>
      <c r="C4" s="21">
        <v>0.1</v>
      </c>
      <c r="D4" s="21">
        <f>D3+C4</f>
        <v>0.15000000000000002</v>
      </c>
      <c r="E4" s="2"/>
      <c r="F4" s="21">
        <f>D4-C4</f>
        <v>5.0000000000000017E-2</v>
      </c>
      <c r="G4" s="9">
        <f>B4</f>
        <v>1</v>
      </c>
      <c r="H4" s="2"/>
      <c r="I4" s="24" t="s">
        <v>15</v>
      </c>
      <c r="J4" s="3">
        <v>5</v>
      </c>
    </row>
    <row r="5" spans="1:10" ht="16.2" thickBot="1" x14ac:dyDescent="0.35">
      <c r="A5" s="2"/>
      <c r="B5" s="9">
        <v>2</v>
      </c>
      <c r="C5" s="21">
        <v>0.3</v>
      </c>
      <c r="D5" s="21">
        <f>D4+C5</f>
        <v>0.45</v>
      </c>
      <c r="E5" s="2"/>
      <c r="F5" s="21">
        <f>D5-C5</f>
        <v>0.15000000000000002</v>
      </c>
      <c r="G5" s="9">
        <f>B5</f>
        <v>2</v>
      </c>
      <c r="H5" s="2"/>
      <c r="I5" s="24" t="s">
        <v>14</v>
      </c>
      <c r="J5" s="3">
        <v>2</v>
      </c>
    </row>
    <row r="6" spans="1:10" ht="16.2" thickBot="1" x14ac:dyDescent="0.35">
      <c r="A6" s="2"/>
      <c r="B6" s="9">
        <v>3</v>
      </c>
      <c r="C6" s="21">
        <v>0.45</v>
      </c>
      <c r="D6" s="21">
        <f>D5+C6</f>
        <v>0.9</v>
      </c>
      <c r="E6" s="2"/>
      <c r="F6" s="21">
        <f>D6-C6</f>
        <v>0.45</v>
      </c>
      <c r="G6" s="9">
        <f>B6</f>
        <v>3</v>
      </c>
      <c r="H6" s="2"/>
      <c r="I6" s="24" t="s">
        <v>13</v>
      </c>
      <c r="J6" s="3">
        <v>8</v>
      </c>
    </row>
    <row r="7" spans="1:10" ht="16.2" thickBot="1" x14ac:dyDescent="0.35">
      <c r="A7" s="2"/>
      <c r="B7" s="10">
        <v>4</v>
      </c>
      <c r="C7" s="22">
        <v>0.1</v>
      </c>
      <c r="D7" s="22">
        <f>D6+C7</f>
        <v>1</v>
      </c>
      <c r="E7" s="2"/>
      <c r="F7" s="22">
        <f>D7-C7</f>
        <v>0.9</v>
      </c>
      <c r="G7" s="10">
        <f>B7</f>
        <v>4</v>
      </c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6.2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6.2" thickBot="1" x14ac:dyDescent="0.35">
      <c r="A10" s="2"/>
      <c r="B10" s="74" t="s">
        <v>5</v>
      </c>
      <c r="C10" s="75"/>
      <c r="D10" s="75"/>
      <c r="E10" s="75"/>
      <c r="F10" s="75"/>
      <c r="G10" s="75"/>
      <c r="H10" s="75"/>
      <c r="I10" s="75"/>
      <c r="J10" s="76"/>
    </row>
    <row r="11" spans="1:10" ht="16.2" thickBot="1" x14ac:dyDescent="0.35">
      <c r="A11" s="2"/>
      <c r="B11" s="28" t="s">
        <v>12</v>
      </c>
      <c r="C11" s="28" t="s">
        <v>11</v>
      </c>
      <c r="D11" s="28" t="s">
        <v>20</v>
      </c>
      <c r="E11" s="28" t="s">
        <v>10</v>
      </c>
      <c r="F11" s="28" t="s">
        <v>9</v>
      </c>
      <c r="G11" s="28" t="s">
        <v>8</v>
      </c>
      <c r="H11" s="28" t="s">
        <v>7</v>
      </c>
      <c r="I11" s="29" t="s">
        <v>21</v>
      </c>
      <c r="J11" s="28" t="s">
        <v>6</v>
      </c>
    </row>
    <row r="12" spans="1:10" x14ac:dyDescent="0.3">
      <c r="A12" s="2"/>
      <c r="B12" s="8">
        <v>1</v>
      </c>
      <c r="C12" s="8">
        <f>J6</f>
        <v>8</v>
      </c>
      <c r="D12" s="11">
        <f ca="1">RAND()</f>
        <v>0.30684241536672308</v>
      </c>
      <c r="E12" s="8">
        <f ca="1">VLOOKUP($D12,$F$3:$G$7,2)</f>
        <v>2</v>
      </c>
      <c r="F12" s="8">
        <f ca="1">MAX(0,$C12-$E12)</f>
        <v>6</v>
      </c>
      <c r="G12" s="8">
        <v>0</v>
      </c>
      <c r="H12" s="8">
        <v>0</v>
      </c>
      <c r="I12" s="14">
        <f ca="1">AVERAGE(C12,F12)</f>
        <v>7</v>
      </c>
      <c r="J12" s="5">
        <f>IF(G12&gt;0,$J$3,0)</f>
        <v>0</v>
      </c>
    </row>
    <row r="13" spans="1:10" x14ac:dyDescent="0.3">
      <c r="A13" s="2"/>
      <c r="B13" s="9">
        <v>2</v>
      </c>
      <c r="C13" s="9">
        <f ca="1">F12+H12</f>
        <v>6</v>
      </c>
      <c r="D13" s="12">
        <f ca="1">RAND()</f>
        <v>0.88292074655611064</v>
      </c>
      <c r="E13" s="9">
        <f ca="1">VLOOKUP($D13,$F$3:$G$7,2)</f>
        <v>3</v>
      </c>
      <c r="F13" s="9">
        <f ca="1">MAX(0,$C13-$E13)</f>
        <v>3</v>
      </c>
      <c r="G13" s="9">
        <f ca="1">IF($F13+G12 &lt; 8,5,0)</f>
        <v>5</v>
      </c>
      <c r="H13" s="9">
        <v>6</v>
      </c>
      <c r="I13" s="15">
        <f ca="1">AVERAGE(C13,F13)</f>
        <v>4.5</v>
      </c>
      <c r="J13" s="6">
        <f ca="1">IF(G13&gt;0,$J$3,0)</f>
        <v>50</v>
      </c>
    </row>
    <row r="14" spans="1:10" x14ac:dyDescent="0.3">
      <c r="A14" s="2"/>
      <c r="B14" s="9">
        <v>3</v>
      </c>
      <c r="C14" s="9">
        <f ca="1">F13+H13</f>
        <v>9</v>
      </c>
      <c r="D14" s="12">
        <f ca="1">RAND()</f>
        <v>0.51861871956857331</v>
      </c>
      <c r="E14" s="9">
        <f ca="1">VLOOKUP($D14,$F$3:$G$7,2)</f>
        <v>3</v>
      </c>
      <c r="F14" s="9">
        <f ca="1">MAX(0,$C14-$E14)</f>
        <v>6</v>
      </c>
      <c r="G14" s="9">
        <f ca="1">IF($F14+G13 &lt; 8,5,0)</f>
        <v>0</v>
      </c>
      <c r="H14" s="9">
        <f>G12</f>
        <v>0</v>
      </c>
      <c r="I14" s="15">
        <f ca="1">AVERAGE(C14,F14)</f>
        <v>7.5</v>
      </c>
      <c r="J14" s="6">
        <f ca="1">IF(G14&gt;0,$J$3,0)</f>
        <v>0</v>
      </c>
    </row>
    <row r="15" spans="1:10" x14ac:dyDescent="0.3">
      <c r="A15" s="2"/>
      <c r="B15" s="9">
        <v>4</v>
      </c>
      <c r="C15" s="9">
        <f ca="1">F14+H14</f>
        <v>6</v>
      </c>
      <c r="D15" s="12">
        <f ca="1">RAND()</f>
        <v>0.92162403171103935</v>
      </c>
      <c r="E15" s="9">
        <f ca="1">VLOOKUP($D15,$F$3:$G$7,2)</f>
        <v>4</v>
      </c>
      <c r="F15" s="9">
        <f ca="1">MAX(0,$C15-$E15)</f>
        <v>2</v>
      </c>
      <c r="G15" s="9">
        <f ca="1">IF($F15+G14 &lt; 8,5,0)</f>
        <v>5</v>
      </c>
      <c r="H15" s="9">
        <f ca="1">G13</f>
        <v>5</v>
      </c>
      <c r="I15" s="15">
        <f ca="1">AVERAGE(C15,F15)</f>
        <v>4</v>
      </c>
      <c r="J15" s="6">
        <f ca="1">IF(G15&gt;0,$J$3,0)</f>
        <v>50</v>
      </c>
    </row>
    <row r="16" spans="1:10" x14ac:dyDescent="0.3">
      <c r="A16" s="2"/>
      <c r="B16" s="9">
        <v>5</v>
      </c>
      <c r="C16" s="9">
        <f ca="1">F15+H15</f>
        <v>7</v>
      </c>
      <c r="D16" s="12">
        <f ca="1">RAND()</f>
        <v>0.63103825373448974</v>
      </c>
      <c r="E16" s="9">
        <f ca="1">VLOOKUP($D16,$F$3:$G$7,2)</f>
        <v>3</v>
      </c>
      <c r="F16" s="9">
        <f ca="1">MAX(0,$C16-$E16)</f>
        <v>4</v>
      </c>
      <c r="G16" s="9">
        <f ca="1">IF($F16+G15 &lt; 8,5,0)</f>
        <v>0</v>
      </c>
      <c r="H16" s="9">
        <f ca="1">G14</f>
        <v>0</v>
      </c>
      <c r="I16" s="15">
        <f ca="1">AVERAGE(C16,F16)</f>
        <v>5.5</v>
      </c>
      <c r="J16" s="6">
        <f ca="1">IF(G16&gt;0,$J$3,0)</f>
        <v>0</v>
      </c>
    </row>
    <row r="17" spans="1:10" x14ac:dyDescent="0.3">
      <c r="A17" s="2"/>
      <c r="B17" s="9">
        <v>6</v>
      </c>
      <c r="C17" s="9">
        <f ca="1">F16+H16</f>
        <v>4</v>
      </c>
      <c r="D17" s="12">
        <f ca="1">RAND()</f>
        <v>0.98174649622964327</v>
      </c>
      <c r="E17" s="9">
        <f ca="1">VLOOKUP($D17,$F$3:$G$7,2)</f>
        <v>4</v>
      </c>
      <c r="F17" s="9">
        <f ca="1">MAX(0,$C17-$E17)</f>
        <v>0</v>
      </c>
      <c r="G17" s="9">
        <f ca="1">IF($F17+G16 &lt; 8,5,0)</f>
        <v>5</v>
      </c>
      <c r="H17" s="9">
        <f ca="1">G15</f>
        <v>5</v>
      </c>
      <c r="I17" s="15">
        <f ca="1">AVERAGE(C17,F17)</f>
        <v>2</v>
      </c>
      <c r="J17" s="6">
        <f ca="1">IF(G17&gt;0,$J$3,0)</f>
        <v>50</v>
      </c>
    </row>
    <row r="18" spans="1:10" x14ac:dyDescent="0.3">
      <c r="A18" s="2"/>
      <c r="B18" s="9">
        <v>7</v>
      </c>
      <c r="C18" s="9">
        <f ca="1">F17+H17</f>
        <v>5</v>
      </c>
      <c r="D18" s="12">
        <f ca="1">RAND()</f>
        <v>0.77532447420443129</v>
      </c>
      <c r="E18" s="9">
        <f ca="1">VLOOKUP($D18,$F$3:$G$7,2)</f>
        <v>3</v>
      </c>
      <c r="F18" s="9">
        <f ca="1">MAX(0,$C18-$E18)</f>
        <v>2</v>
      </c>
      <c r="G18" s="9">
        <f ca="1">IF($F18+G17 &lt; 8,5,0)</f>
        <v>5</v>
      </c>
      <c r="H18" s="9">
        <f ca="1">G16</f>
        <v>0</v>
      </c>
      <c r="I18" s="15">
        <f ca="1">AVERAGE(C18,F18)</f>
        <v>3.5</v>
      </c>
      <c r="J18" s="6">
        <f ca="1">IF(G18&gt;0,$J$3,0)</f>
        <v>50</v>
      </c>
    </row>
    <row r="19" spans="1:10" x14ac:dyDescent="0.3">
      <c r="A19" s="2"/>
      <c r="B19" s="9">
        <v>8</v>
      </c>
      <c r="C19" s="9">
        <f ca="1">F18+H18</f>
        <v>2</v>
      </c>
      <c r="D19" s="12">
        <f ca="1">RAND()</f>
        <v>0.99583053740930638</v>
      </c>
      <c r="E19" s="9">
        <f ca="1">VLOOKUP($D19,$F$3:$G$7,2)</f>
        <v>4</v>
      </c>
      <c r="F19" s="9">
        <f ca="1">MAX(0,$C19-$E19)</f>
        <v>0</v>
      </c>
      <c r="G19" s="9">
        <f ca="1">IF($F19+G18 &lt; 8,5,0)</f>
        <v>5</v>
      </c>
      <c r="H19" s="9">
        <f ca="1">G17</f>
        <v>5</v>
      </c>
      <c r="I19" s="15">
        <f ca="1">AVERAGE(C19,F19)</f>
        <v>1</v>
      </c>
      <c r="J19" s="6">
        <f ca="1">IF(G19&gt;0,$J$3,0)</f>
        <v>50</v>
      </c>
    </row>
    <row r="20" spans="1:10" x14ac:dyDescent="0.3">
      <c r="A20" s="2"/>
      <c r="B20" s="9">
        <v>9</v>
      </c>
      <c r="C20" s="9">
        <f ca="1">F19+H19</f>
        <v>5</v>
      </c>
      <c r="D20" s="12">
        <f ca="1">RAND()</f>
        <v>0.33261524484530125</v>
      </c>
      <c r="E20" s="9">
        <f ca="1">VLOOKUP($D20,$F$3:$G$7,2)</f>
        <v>2</v>
      </c>
      <c r="F20" s="9">
        <f ca="1">MAX(0,$C20-$E20)</f>
        <v>3</v>
      </c>
      <c r="G20" s="9">
        <f ca="1">IF($F20+G19 &lt; 8,5,0)</f>
        <v>0</v>
      </c>
      <c r="H20" s="9">
        <f ca="1">G18</f>
        <v>5</v>
      </c>
      <c r="I20" s="15">
        <f ca="1">AVERAGE(C20,F20)</f>
        <v>4</v>
      </c>
      <c r="J20" s="6">
        <f ca="1">IF(G20&gt;0,$J$3,0)</f>
        <v>0</v>
      </c>
    </row>
    <row r="21" spans="1:10" ht="16.2" thickBot="1" x14ac:dyDescent="0.35">
      <c r="A21" s="2"/>
      <c r="B21" s="10">
        <v>10</v>
      </c>
      <c r="C21" s="10">
        <f ca="1">F20+H20</f>
        <v>8</v>
      </c>
      <c r="D21" s="13">
        <f ca="1">RAND()</f>
        <v>3.4043328248237859E-2</v>
      </c>
      <c r="E21" s="10">
        <f ca="1">VLOOKUP($D21,$F$3:$G$7,2)</f>
        <v>0</v>
      </c>
      <c r="F21" s="10">
        <f ca="1">MAX(0,$C21-$E21)</f>
        <v>8</v>
      </c>
      <c r="G21" s="10">
        <f ca="1">IF($F21+G20 &lt; 8,5,0)</f>
        <v>0</v>
      </c>
      <c r="H21" s="10">
        <f ca="1">G19</f>
        <v>5</v>
      </c>
      <c r="I21" s="16">
        <f ca="1">AVERAGE(C21,F21)</f>
        <v>8</v>
      </c>
      <c r="J21" s="7">
        <f ca="1">IF(G21&gt;0,$J$3,0)</f>
        <v>0</v>
      </c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6.2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6.2" thickBot="1" x14ac:dyDescent="0.35">
      <c r="A24" s="2"/>
      <c r="B24" s="74" t="s">
        <v>4</v>
      </c>
      <c r="C24" s="75"/>
      <c r="D24" s="75"/>
      <c r="E24" s="75"/>
      <c r="F24" s="75"/>
      <c r="G24" s="75"/>
      <c r="H24" s="75"/>
      <c r="I24" s="75"/>
      <c r="J24" s="76"/>
    </row>
    <row r="25" spans="1:10" ht="16.2" thickBot="1" x14ac:dyDescent="0.35">
      <c r="A25" s="2"/>
      <c r="B25" s="28" t="s">
        <v>12</v>
      </c>
      <c r="C25" s="28" t="s">
        <v>11</v>
      </c>
      <c r="D25" s="28" t="s">
        <v>20</v>
      </c>
      <c r="E25" s="28" t="s">
        <v>10</v>
      </c>
      <c r="F25" s="28" t="s">
        <v>9</v>
      </c>
      <c r="G25" s="28" t="s">
        <v>8</v>
      </c>
      <c r="H25" s="28" t="s">
        <v>7</v>
      </c>
      <c r="I25" s="29" t="s">
        <v>21</v>
      </c>
      <c r="J25" s="28" t="s">
        <v>6</v>
      </c>
    </row>
    <row r="26" spans="1:10" x14ac:dyDescent="0.3">
      <c r="A26" s="2"/>
      <c r="B26" s="8">
        <v>1</v>
      </c>
      <c r="C26" s="8">
        <f>J6</f>
        <v>8</v>
      </c>
      <c r="D26" s="11">
        <f ca="1">D12</f>
        <v>0.30684241536672308</v>
      </c>
      <c r="E26" s="8">
        <f ca="1">E12</f>
        <v>2</v>
      </c>
      <c r="F26" s="8">
        <f ca="1">MAX(0,$C26-$E26)</f>
        <v>6</v>
      </c>
      <c r="G26" s="8">
        <v>0</v>
      </c>
      <c r="H26" s="8">
        <v>0</v>
      </c>
      <c r="I26" s="14">
        <f ca="1">AVERAGE(C26,F26)</f>
        <v>7</v>
      </c>
      <c r="J26" s="8">
        <f>IF(G26&gt;0,$J$3,0)</f>
        <v>0</v>
      </c>
    </row>
    <row r="27" spans="1:10" x14ac:dyDescent="0.3">
      <c r="A27" s="2"/>
      <c r="B27" s="9">
        <v>2</v>
      </c>
      <c r="C27" s="9">
        <f ca="1">F26+H26</f>
        <v>6</v>
      </c>
      <c r="D27" s="12">
        <f ca="1">D13</f>
        <v>0.88292074655611064</v>
      </c>
      <c r="E27" s="9">
        <f ca="1">E13</f>
        <v>3</v>
      </c>
      <c r="F27" s="9">
        <f ca="1">MAX(0,$C27-$E27)</f>
        <v>3</v>
      </c>
      <c r="G27" s="9">
        <f ca="1">IF($F27 +G26&lt; 8,8,0)</f>
        <v>8</v>
      </c>
      <c r="H27" s="9">
        <v>6</v>
      </c>
      <c r="I27" s="15">
        <f ca="1">AVERAGE(C27,F27)</f>
        <v>4.5</v>
      </c>
      <c r="J27" s="9">
        <f ca="1">IF(G27&gt;0,$J$3,0)</f>
        <v>50</v>
      </c>
    </row>
    <row r="28" spans="1:10" x14ac:dyDescent="0.3">
      <c r="A28" s="2"/>
      <c r="B28" s="9">
        <v>3</v>
      </c>
      <c r="C28" s="9">
        <f ca="1">F27+H27</f>
        <v>9</v>
      </c>
      <c r="D28" s="12">
        <f ca="1">D14</f>
        <v>0.51861871956857331</v>
      </c>
      <c r="E28" s="9">
        <f ca="1">E14</f>
        <v>3</v>
      </c>
      <c r="F28" s="9">
        <f ca="1">MAX(0,$C28-$E28)</f>
        <v>6</v>
      </c>
      <c r="G28" s="9">
        <f ca="1">IF($F28 +G27&lt; 8,8,0)</f>
        <v>0</v>
      </c>
      <c r="H28" s="9">
        <f>G26</f>
        <v>0</v>
      </c>
      <c r="I28" s="15">
        <f ca="1">AVERAGE(C28,F28)</f>
        <v>7.5</v>
      </c>
      <c r="J28" s="9">
        <f ca="1">IF(G28&gt;0,$J$3,0)</f>
        <v>0</v>
      </c>
    </row>
    <row r="29" spans="1:10" x14ac:dyDescent="0.3">
      <c r="A29" s="2"/>
      <c r="B29" s="9">
        <v>4</v>
      </c>
      <c r="C29" s="9">
        <f ca="1">F28+H28</f>
        <v>6</v>
      </c>
      <c r="D29" s="12">
        <f ca="1">D15</f>
        <v>0.92162403171103935</v>
      </c>
      <c r="E29" s="9">
        <f ca="1">E15</f>
        <v>4</v>
      </c>
      <c r="F29" s="9">
        <f ca="1">MAX(0,$C29-$E29)</f>
        <v>2</v>
      </c>
      <c r="G29" s="9">
        <f ca="1">IF($F29 +G28&lt; 8,8,0)</f>
        <v>8</v>
      </c>
      <c r="H29" s="9">
        <f ca="1">G27</f>
        <v>8</v>
      </c>
      <c r="I29" s="15">
        <f ca="1">AVERAGE(C29,F29)</f>
        <v>4</v>
      </c>
      <c r="J29" s="9">
        <f ca="1">IF(G29&gt;0,$J$3,0)</f>
        <v>50</v>
      </c>
    </row>
    <row r="30" spans="1:10" x14ac:dyDescent="0.3">
      <c r="A30" s="2"/>
      <c r="B30" s="9">
        <v>5</v>
      </c>
      <c r="C30" s="9">
        <f ca="1">F29+H29</f>
        <v>10</v>
      </c>
      <c r="D30" s="12">
        <f ca="1">D16</f>
        <v>0.63103825373448974</v>
      </c>
      <c r="E30" s="9">
        <f ca="1">E16</f>
        <v>3</v>
      </c>
      <c r="F30" s="9">
        <f ca="1">MAX(0,$C30-$E30)</f>
        <v>7</v>
      </c>
      <c r="G30" s="9">
        <f ca="1">IF($F30 +G29&lt; 8,8,0)</f>
        <v>0</v>
      </c>
      <c r="H30" s="9">
        <f ca="1">G28</f>
        <v>0</v>
      </c>
      <c r="I30" s="15">
        <f ca="1">AVERAGE(C30,F30)</f>
        <v>8.5</v>
      </c>
      <c r="J30" s="9">
        <f ca="1">IF(G30&gt;0,$J$3,0)</f>
        <v>0</v>
      </c>
    </row>
    <row r="31" spans="1:10" x14ac:dyDescent="0.3">
      <c r="A31" s="2"/>
      <c r="B31" s="9">
        <v>6</v>
      </c>
      <c r="C31" s="9">
        <f ca="1">F30+H30</f>
        <v>7</v>
      </c>
      <c r="D31" s="12">
        <f ca="1">D17</f>
        <v>0.98174649622964327</v>
      </c>
      <c r="E31" s="9">
        <f ca="1">E17</f>
        <v>4</v>
      </c>
      <c r="F31" s="9">
        <f ca="1">MAX(0,$C31-$E31)</f>
        <v>3</v>
      </c>
      <c r="G31" s="9">
        <f ca="1">IF($F31 +G30&lt; 8,8,0)</f>
        <v>8</v>
      </c>
      <c r="H31" s="9">
        <f ca="1">G29</f>
        <v>8</v>
      </c>
      <c r="I31" s="15">
        <f ca="1">AVERAGE(C31,F31)</f>
        <v>5</v>
      </c>
      <c r="J31" s="9">
        <f ca="1">IF(G31&gt;0,$J$3,0)</f>
        <v>50</v>
      </c>
    </row>
    <row r="32" spans="1:10" x14ac:dyDescent="0.3">
      <c r="A32" s="2"/>
      <c r="B32" s="9">
        <v>7</v>
      </c>
      <c r="C32" s="9">
        <f ca="1">F31+H31</f>
        <v>11</v>
      </c>
      <c r="D32" s="12">
        <f ca="1">D18</f>
        <v>0.77532447420443129</v>
      </c>
      <c r="E32" s="9">
        <f ca="1">E18</f>
        <v>3</v>
      </c>
      <c r="F32" s="9">
        <f ca="1">MAX(0,$C32-$E32)</f>
        <v>8</v>
      </c>
      <c r="G32" s="9">
        <f ca="1">IF($F32 +G31&lt; 8,8,0)</f>
        <v>0</v>
      </c>
      <c r="H32" s="9">
        <f ca="1">G30</f>
        <v>0</v>
      </c>
      <c r="I32" s="15">
        <f ca="1">AVERAGE(C32,F32)</f>
        <v>9.5</v>
      </c>
      <c r="J32" s="9">
        <f ca="1">IF(G32&gt;0,$J$3,0)</f>
        <v>0</v>
      </c>
    </row>
    <row r="33" spans="1:10" x14ac:dyDescent="0.3">
      <c r="A33" s="2"/>
      <c r="B33" s="9">
        <v>8</v>
      </c>
      <c r="C33" s="9">
        <f ca="1">F32+H32</f>
        <v>8</v>
      </c>
      <c r="D33" s="12">
        <f ca="1">D19</f>
        <v>0.99583053740930638</v>
      </c>
      <c r="E33" s="9">
        <f ca="1">E19</f>
        <v>4</v>
      </c>
      <c r="F33" s="9">
        <f ca="1">MAX(0,$C33-$E33)</f>
        <v>4</v>
      </c>
      <c r="G33" s="9">
        <f ca="1">IF($F33 +G32&lt; 8,8,0)</f>
        <v>8</v>
      </c>
      <c r="H33" s="9">
        <f ca="1">G31</f>
        <v>8</v>
      </c>
      <c r="I33" s="15">
        <f ca="1">AVERAGE(C33,F33)</f>
        <v>6</v>
      </c>
      <c r="J33" s="9">
        <f ca="1">IF(G33&gt;0,$J$3,0)</f>
        <v>50</v>
      </c>
    </row>
    <row r="34" spans="1:10" x14ac:dyDescent="0.3">
      <c r="A34" s="2"/>
      <c r="B34" s="9">
        <v>9</v>
      </c>
      <c r="C34" s="9">
        <f ca="1">F33+H33</f>
        <v>12</v>
      </c>
      <c r="D34" s="12">
        <f ca="1">D20</f>
        <v>0.33261524484530125</v>
      </c>
      <c r="E34" s="9">
        <f ca="1">E20</f>
        <v>2</v>
      </c>
      <c r="F34" s="9">
        <f ca="1">MAX(0,$C34-$E34)</f>
        <v>10</v>
      </c>
      <c r="G34" s="9">
        <f ca="1">IF($F34 +G33&lt; 8,8,0)</f>
        <v>0</v>
      </c>
      <c r="H34" s="9">
        <f ca="1">G32</f>
        <v>0</v>
      </c>
      <c r="I34" s="15">
        <f ca="1">AVERAGE(C34,F34)</f>
        <v>11</v>
      </c>
      <c r="J34" s="9">
        <f ca="1">IF(G34&gt;0,$J$3,0)</f>
        <v>0</v>
      </c>
    </row>
    <row r="35" spans="1:10" ht="16.2" thickBot="1" x14ac:dyDescent="0.35">
      <c r="A35" s="2"/>
      <c r="B35" s="10">
        <v>10</v>
      </c>
      <c r="C35" s="10">
        <f ca="1">F34+H34</f>
        <v>10</v>
      </c>
      <c r="D35" s="13">
        <f ca="1">D21</f>
        <v>3.4043328248237859E-2</v>
      </c>
      <c r="E35" s="10">
        <f ca="1">E21</f>
        <v>0</v>
      </c>
      <c r="F35" s="10">
        <f ca="1">MAX(0,$C35-$E35)</f>
        <v>10</v>
      </c>
      <c r="G35" s="10">
        <f ca="1">IF($F35 +G34&lt; 8,8,0)</f>
        <v>0</v>
      </c>
      <c r="H35" s="10">
        <f ca="1">G33</f>
        <v>8</v>
      </c>
      <c r="I35" s="16">
        <f ca="1">AVERAGE(C35,F35)</f>
        <v>10</v>
      </c>
      <c r="J35" s="10">
        <f ca="1">IF(G35&gt;0,$J$3,0)</f>
        <v>0</v>
      </c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6.2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6.2" thickBot="1" x14ac:dyDescent="0.35">
      <c r="A38" s="2"/>
      <c r="B38" s="4"/>
      <c r="C38" s="23" t="s">
        <v>5</v>
      </c>
      <c r="D38" s="23" t="s">
        <v>4</v>
      </c>
      <c r="E38" s="2"/>
      <c r="F38" s="2"/>
      <c r="G38" s="2"/>
      <c r="H38" s="2"/>
      <c r="I38" s="2"/>
      <c r="J38" s="2"/>
    </row>
    <row r="39" spans="1:10" x14ac:dyDescent="0.3">
      <c r="A39" s="2"/>
      <c r="B39" s="25" t="s">
        <v>3</v>
      </c>
      <c r="C39" s="17">
        <f ca="1">SUM(J12:J21)</f>
        <v>250</v>
      </c>
      <c r="D39" s="17">
        <f ca="1">SUM(J26:J35)</f>
        <v>200</v>
      </c>
      <c r="E39" s="2"/>
      <c r="F39" s="2"/>
      <c r="G39" s="2"/>
      <c r="H39" s="2"/>
      <c r="I39" s="2"/>
      <c r="J39" s="2"/>
    </row>
    <row r="40" spans="1:10" x14ac:dyDescent="0.3">
      <c r="A40" s="2"/>
      <c r="B40" s="26" t="s">
        <v>2</v>
      </c>
      <c r="C40" s="18">
        <f ca="1">SUM(I12:I21)*J4</f>
        <v>235</v>
      </c>
      <c r="D40" s="18">
        <f ca="1">SUM(I26:I35)*J4</f>
        <v>365</v>
      </c>
      <c r="E40" s="2"/>
      <c r="F40" s="2"/>
      <c r="G40" s="2"/>
      <c r="H40" s="2"/>
      <c r="I40" s="2"/>
      <c r="J40" s="2"/>
    </row>
    <row r="41" spans="1:10" ht="16.2" thickBot="1" x14ac:dyDescent="0.35">
      <c r="A41" s="2"/>
      <c r="B41" s="27" t="s">
        <v>1</v>
      </c>
      <c r="C41" s="19">
        <f ca="1">SUM(C39:C40)</f>
        <v>485</v>
      </c>
      <c r="D41" s="19">
        <f ca="1">SUM(D39:D40)</f>
        <v>565</v>
      </c>
      <c r="E41" s="2"/>
      <c r="F41" s="2"/>
      <c r="G41" s="2"/>
      <c r="H41" s="2"/>
      <c r="I41" s="2"/>
      <c r="J41" s="2"/>
    </row>
    <row r="42" spans="1:1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6.2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6.2" thickBot="1" x14ac:dyDescent="0.35">
      <c r="A44" s="2"/>
      <c r="B44" s="24" t="s">
        <v>0</v>
      </c>
      <c r="C44" s="77" t="str">
        <f ca="1">IF(C41&lt;D41,"Best Results given by Decision I",IF(C41&gt;D41,"Best Results given by Decision II","Any decision can be considered"))</f>
        <v>Best Results given by Decision I</v>
      </c>
      <c r="D44" s="78"/>
      <c r="E44" s="2"/>
      <c r="F44" s="2"/>
      <c r="G44" s="2"/>
      <c r="H44" s="2"/>
      <c r="I44" s="2"/>
      <c r="J44" s="2"/>
    </row>
    <row r="45" spans="1:10" x14ac:dyDescent="0.3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</row>
  </sheetData>
  <mergeCells count="3">
    <mergeCell ref="B10:J10"/>
    <mergeCell ref="B24:J24"/>
    <mergeCell ref="C44:D44"/>
  </mergeCells>
  <conditionalFormatting sqref="B3:D7">
    <cfRule type="expression" dxfId="3" priority="4">
      <formula>EVEN(ROW()) = ROW()</formula>
    </cfRule>
  </conditionalFormatting>
  <conditionalFormatting sqref="F4:G7">
    <cfRule type="expression" dxfId="2" priority="3">
      <formula>EVEN(ROW()) = ROW()</formula>
    </cfRule>
  </conditionalFormatting>
  <conditionalFormatting sqref="B12:J21">
    <cfRule type="expression" dxfId="1" priority="2">
      <formula>ODD(ROW()) = ROW()</formula>
    </cfRule>
  </conditionalFormatting>
  <conditionalFormatting sqref="B26:J35">
    <cfRule type="expression" dxfId="0" priority="1">
      <formula>ODD(ROW()) = ROW()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29A2-824B-4362-B873-3E52D04BAE29}">
  <dimension ref="B1:O12"/>
  <sheetViews>
    <sheetView zoomScaleNormal="100" workbookViewId="0">
      <selection activeCell="K20" sqref="K20"/>
    </sheetView>
  </sheetViews>
  <sheetFormatPr defaultColWidth="9.109375" defaultRowHeight="18" x14ac:dyDescent="0.35"/>
  <cols>
    <col min="1" max="1" width="9.109375" style="79"/>
    <col min="2" max="2" width="8.109375" style="79" customWidth="1"/>
    <col min="3" max="3" width="16.6640625" style="79" customWidth="1"/>
    <col min="4" max="7" width="9.109375" style="79"/>
    <col min="8" max="8" width="17.6640625" style="79" customWidth="1"/>
    <col min="9" max="16384" width="9.109375" style="79"/>
  </cols>
  <sheetData>
    <row r="1" spans="2:15" x14ac:dyDescent="0.35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2:15" x14ac:dyDescent="0.35">
      <c r="B2" s="82"/>
      <c r="C2" s="82"/>
      <c r="D2" s="82"/>
      <c r="E2" s="82"/>
      <c r="F2" s="82"/>
      <c r="G2" s="82"/>
      <c r="H2" s="82"/>
      <c r="I2" s="83" t="s">
        <v>74</v>
      </c>
      <c r="J2" s="48"/>
      <c r="K2" s="82"/>
      <c r="L2" s="82"/>
      <c r="M2" s="82"/>
      <c r="N2" s="82"/>
      <c r="O2" s="80"/>
    </row>
    <row r="3" spans="2:15" ht="18.600000000000001" thickBot="1" x14ac:dyDescent="0.4">
      <c r="B3" s="82"/>
      <c r="C3" s="82"/>
      <c r="D3" s="82"/>
      <c r="E3" s="82"/>
      <c r="F3" s="82"/>
      <c r="G3" s="82"/>
      <c r="H3" s="82"/>
      <c r="I3" s="83"/>
      <c r="J3" s="83"/>
      <c r="K3" s="82"/>
      <c r="L3" s="82"/>
      <c r="M3" s="82"/>
      <c r="N3" s="82"/>
      <c r="O3" s="80"/>
    </row>
    <row r="4" spans="2:15" ht="18.600000000000001" thickBot="1" x14ac:dyDescent="0.4">
      <c r="B4" s="84"/>
      <c r="C4" s="85"/>
      <c r="D4" s="75" t="s">
        <v>73</v>
      </c>
      <c r="E4" s="75"/>
      <c r="F4" s="75"/>
      <c r="G4" s="85"/>
      <c r="H4" s="125" t="s">
        <v>64</v>
      </c>
      <c r="I4" s="82"/>
      <c r="J4" s="82"/>
      <c r="K4" s="86"/>
      <c r="L4" s="87" t="s">
        <v>73</v>
      </c>
      <c r="M4" s="87"/>
      <c r="N4" s="88"/>
      <c r="O4" s="80"/>
    </row>
    <row r="5" spans="2:15" ht="18.600000000000001" thickBot="1" x14ac:dyDescent="0.4">
      <c r="B5" s="89"/>
      <c r="C5" s="52"/>
      <c r="D5" s="90" t="s">
        <v>71</v>
      </c>
      <c r="E5" s="90" t="s">
        <v>70</v>
      </c>
      <c r="F5" s="90" t="s">
        <v>69</v>
      </c>
      <c r="G5" s="91" t="s">
        <v>72</v>
      </c>
      <c r="H5" s="92"/>
      <c r="I5" s="82"/>
      <c r="J5" s="82"/>
      <c r="K5" s="52"/>
      <c r="L5" s="28" t="s">
        <v>71</v>
      </c>
      <c r="M5" s="28" t="s">
        <v>70</v>
      </c>
      <c r="N5" s="93" t="s">
        <v>69</v>
      </c>
      <c r="O5" s="80"/>
    </row>
    <row r="6" spans="2:15" x14ac:dyDescent="0.35">
      <c r="B6" s="94" t="s">
        <v>68</v>
      </c>
      <c r="C6" s="95" t="s">
        <v>67</v>
      </c>
      <c r="D6" s="96">
        <v>25</v>
      </c>
      <c r="E6" s="96">
        <v>0</v>
      </c>
      <c r="F6" s="96">
        <v>125</v>
      </c>
      <c r="G6" s="97">
        <v>150</v>
      </c>
      <c r="H6" s="97">
        <f>SUM(D6:F6)</f>
        <v>150</v>
      </c>
      <c r="I6" s="82"/>
      <c r="J6" s="82"/>
      <c r="K6" s="98" t="s">
        <v>67</v>
      </c>
      <c r="L6" s="97">
        <v>6</v>
      </c>
      <c r="M6" s="97">
        <v>8</v>
      </c>
      <c r="N6" s="97">
        <v>10</v>
      </c>
      <c r="O6" s="80"/>
    </row>
    <row r="7" spans="2:15" x14ac:dyDescent="0.35">
      <c r="B7" s="99"/>
      <c r="C7" s="100" t="s">
        <v>66</v>
      </c>
      <c r="D7" s="101">
        <v>0</v>
      </c>
      <c r="E7" s="101">
        <v>0</v>
      </c>
      <c r="F7" s="101">
        <v>175</v>
      </c>
      <c r="G7" s="102">
        <v>175</v>
      </c>
      <c r="H7" s="102">
        <f>SUM(D7:F7)</f>
        <v>175</v>
      </c>
      <c r="I7" s="82"/>
      <c r="J7" s="82"/>
      <c r="K7" s="98" t="s">
        <v>66</v>
      </c>
      <c r="L7" s="102">
        <v>7</v>
      </c>
      <c r="M7" s="102">
        <v>11</v>
      </c>
      <c r="N7" s="102">
        <v>11</v>
      </c>
      <c r="O7" s="80"/>
    </row>
    <row r="8" spans="2:15" ht="18.600000000000001" thickBot="1" x14ac:dyDescent="0.4">
      <c r="B8" s="103"/>
      <c r="C8" s="104" t="s">
        <v>65</v>
      </c>
      <c r="D8" s="101">
        <v>175</v>
      </c>
      <c r="E8" s="101">
        <v>100</v>
      </c>
      <c r="F8" s="101">
        <v>0</v>
      </c>
      <c r="G8" s="102">
        <v>275</v>
      </c>
      <c r="H8" s="105">
        <f>SUM(D8:F8)</f>
        <v>275</v>
      </c>
      <c r="I8" s="82"/>
      <c r="J8" s="82"/>
      <c r="K8" s="106" t="s">
        <v>65</v>
      </c>
      <c r="L8" s="105">
        <v>4</v>
      </c>
      <c r="M8" s="105">
        <v>5</v>
      </c>
      <c r="N8" s="105">
        <v>12</v>
      </c>
      <c r="O8" s="80"/>
    </row>
    <row r="9" spans="2:15" ht="18.600000000000001" thickBot="1" x14ac:dyDescent="0.4">
      <c r="B9" s="107"/>
      <c r="C9" s="126" t="s">
        <v>10</v>
      </c>
      <c r="D9" s="108">
        <v>200</v>
      </c>
      <c r="E9" s="108">
        <v>100</v>
      </c>
      <c r="F9" s="108">
        <v>300</v>
      </c>
      <c r="G9" s="44">
        <v>600</v>
      </c>
      <c r="H9" s="109"/>
      <c r="I9" s="82"/>
      <c r="J9" s="82"/>
      <c r="K9" s="82"/>
      <c r="L9" s="82"/>
      <c r="M9" s="82"/>
      <c r="N9" s="82"/>
      <c r="O9" s="80"/>
    </row>
    <row r="10" spans="2:15" ht="18.600000000000001" thickBot="1" x14ac:dyDescent="0.4">
      <c r="B10" s="109"/>
      <c r="C10" s="127" t="s">
        <v>64</v>
      </c>
      <c r="D10" s="108">
        <f>SUM(D6:D8)</f>
        <v>200</v>
      </c>
      <c r="E10" s="108">
        <f>SUM(E6:E8)</f>
        <v>100</v>
      </c>
      <c r="F10" s="108">
        <f>SUM(F6:F8)</f>
        <v>300</v>
      </c>
      <c r="G10" s="110"/>
      <c r="H10" s="109"/>
      <c r="I10" s="82"/>
      <c r="J10" s="82"/>
      <c r="K10" s="82"/>
      <c r="L10" s="82"/>
      <c r="M10" s="82"/>
      <c r="N10" s="82"/>
      <c r="O10" s="80"/>
    </row>
    <row r="11" spans="2:15" ht="18.600000000000001" thickBot="1" x14ac:dyDescent="0.4">
      <c r="B11" s="111"/>
      <c r="C11" s="128" t="s">
        <v>63</v>
      </c>
      <c r="D11" s="105">
        <f>SUMPRODUCT(D6:F8,L6:N8)</f>
        <v>4525</v>
      </c>
      <c r="E11" s="105"/>
      <c r="F11" s="105"/>
      <c r="G11" s="112"/>
      <c r="H11" s="111"/>
      <c r="I11" s="82"/>
      <c r="J11" s="82"/>
      <c r="K11" s="82"/>
      <c r="L11" s="82"/>
      <c r="M11" s="82"/>
      <c r="N11" s="82"/>
      <c r="O11" s="80"/>
    </row>
    <row r="12" spans="2:15" x14ac:dyDescent="0.35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</sheetData>
  <mergeCells count="3">
    <mergeCell ref="D4:F4"/>
    <mergeCell ref="L4:N4"/>
    <mergeCell ref="B6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DE74-3379-4132-91B5-8E5EE1417479}">
  <dimension ref="B2:M26"/>
  <sheetViews>
    <sheetView workbookViewId="0">
      <selection activeCell="H19" sqref="H19"/>
    </sheetView>
  </sheetViews>
  <sheetFormatPr defaultColWidth="9.109375" defaultRowHeight="18" x14ac:dyDescent="0.35"/>
  <cols>
    <col min="1" max="1" width="9.109375" style="79"/>
    <col min="2" max="2" width="23.5546875" style="79" customWidth="1"/>
    <col min="3" max="3" width="10.5546875" style="79" bestFit="1" customWidth="1"/>
    <col min="4" max="4" width="8.44140625" style="79" bestFit="1" customWidth="1"/>
    <col min="5" max="5" width="5.5546875" style="79" bestFit="1" customWidth="1"/>
    <col min="6" max="6" width="8.6640625" style="79" bestFit="1" customWidth="1"/>
    <col min="7" max="7" width="17.6640625" style="79" customWidth="1"/>
    <col min="8" max="8" width="16.77734375" style="79" customWidth="1"/>
    <col min="9" max="9" width="18.33203125" style="79" customWidth="1"/>
    <col min="10" max="10" width="4.109375" style="79" bestFit="1" customWidth="1"/>
    <col min="11" max="11" width="18.33203125" style="79" bestFit="1" customWidth="1"/>
    <col min="12" max="13" width="4.109375" style="79" bestFit="1" customWidth="1"/>
    <col min="14" max="16384" width="9.109375" style="79"/>
  </cols>
  <sheetData>
    <row r="2" spans="2:13" x14ac:dyDescent="0.35">
      <c r="B2" s="2"/>
      <c r="C2" s="2"/>
      <c r="D2" s="2"/>
      <c r="E2" s="2"/>
      <c r="F2" s="2"/>
      <c r="G2" s="2"/>
      <c r="I2" s="48" t="s">
        <v>74</v>
      </c>
      <c r="J2" s="2"/>
      <c r="K2" s="2"/>
      <c r="L2" s="2"/>
      <c r="M2" s="2"/>
    </row>
    <row r="3" spans="2:13" x14ac:dyDescent="0.35">
      <c r="B3" s="2"/>
      <c r="C3" s="2"/>
      <c r="D3" s="2"/>
      <c r="E3" s="2"/>
      <c r="F3" s="2"/>
      <c r="G3" s="2"/>
      <c r="I3" s="48"/>
      <c r="J3" s="2"/>
      <c r="K3" s="2"/>
      <c r="L3" s="2"/>
      <c r="M3" s="2"/>
    </row>
    <row r="4" spans="2:13" ht="18.600000000000001" thickBot="1" x14ac:dyDescent="0.4">
      <c r="B4" s="2"/>
      <c r="C4" s="2"/>
      <c r="D4" s="2"/>
      <c r="E4" s="2"/>
      <c r="F4" s="2"/>
      <c r="G4" s="2"/>
      <c r="H4" s="2"/>
      <c r="I4" s="2"/>
      <c r="J4" s="2"/>
      <c r="K4" s="48" t="s">
        <v>78</v>
      </c>
      <c r="L4" s="2"/>
      <c r="M4" s="2"/>
    </row>
    <row r="5" spans="2:13" ht="18.600000000000001" thickBot="1" x14ac:dyDescent="0.4">
      <c r="B5" s="113"/>
      <c r="C5" s="52" t="s">
        <v>67</v>
      </c>
      <c r="D5" s="52" t="s">
        <v>66</v>
      </c>
      <c r="E5" s="52" t="s">
        <v>65</v>
      </c>
      <c r="F5" s="52" t="s">
        <v>72</v>
      </c>
      <c r="G5" s="114" t="s">
        <v>64</v>
      </c>
      <c r="H5" s="2"/>
      <c r="I5" s="52" t="s">
        <v>77</v>
      </c>
      <c r="J5" s="52" t="s">
        <v>67</v>
      </c>
      <c r="K5" s="52" t="s">
        <v>66</v>
      </c>
      <c r="L5" s="114" t="s">
        <v>65</v>
      </c>
      <c r="M5" s="2"/>
    </row>
    <row r="6" spans="2:13" x14ac:dyDescent="0.35">
      <c r="B6" s="115" t="s">
        <v>48</v>
      </c>
      <c r="C6" s="102">
        <v>0</v>
      </c>
      <c r="D6" s="102">
        <v>300</v>
      </c>
      <c r="E6" s="102">
        <v>0</v>
      </c>
      <c r="F6" s="102">
        <v>300</v>
      </c>
      <c r="G6" s="116">
        <f>SUM(C6:E6)</f>
        <v>300</v>
      </c>
      <c r="H6" s="2"/>
      <c r="I6" s="115" t="s">
        <v>48</v>
      </c>
      <c r="J6" s="102">
        <v>16</v>
      </c>
      <c r="K6" s="102">
        <v>10</v>
      </c>
      <c r="L6" s="116">
        <v>12</v>
      </c>
      <c r="M6" s="2"/>
    </row>
    <row r="7" spans="2:13" ht="18.600000000000001" thickBot="1" x14ac:dyDescent="0.4">
      <c r="B7" s="115" t="s">
        <v>47</v>
      </c>
      <c r="C7" s="102">
        <v>0</v>
      </c>
      <c r="D7" s="102">
        <v>300</v>
      </c>
      <c r="E7" s="102">
        <v>0</v>
      </c>
      <c r="F7" s="102">
        <v>300</v>
      </c>
      <c r="G7" s="116">
        <f>SUM(C7:E7)</f>
        <v>300</v>
      </c>
      <c r="H7" s="2"/>
      <c r="I7" s="90" t="s">
        <v>47</v>
      </c>
      <c r="J7" s="105">
        <v>15</v>
      </c>
      <c r="K7" s="105">
        <v>14</v>
      </c>
      <c r="L7" s="117">
        <v>17</v>
      </c>
      <c r="M7" s="2"/>
    </row>
    <row r="8" spans="2:13" ht="18.600000000000001" thickBot="1" x14ac:dyDescent="0.4">
      <c r="B8" s="42" t="s">
        <v>76</v>
      </c>
      <c r="C8" s="108">
        <f>SUM(C6:C7)</f>
        <v>0</v>
      </c>
      <c r="D8" s="108">
        <f>SUM(D6:D7)</f>
        <v>600</v>
      </c>
      <c r="E8" s="108">
        <f>SUM(E6:E7)</f>
        <v>0</v>
      </c>
      <c r="F8" s="108"/>
      <c r="G8" s="44"/>
      <c r="H8" s="2"/>
      <c r="I8" s="2"/>
      <c r="J8" s="2"/>
      <c r="K8" s="2"/>
      <c r="L8" s="2"/>
      <c r="M8" s="2"/>
    </row>
    <row r="9" spans="2:13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x14ac:dyDescent="0.35">
      <c r="B10" s="2"/>
      <c r="C10" s="2"/>
      <c r="D10" s="2"/>
      <c r="E10" s="2"/>
      <c r="F10" s="2"/>
      <c r="G10" s="2"/>
      <c r="H10" s="2"/>
      <c r="I10" s="48" t="s">
        <v>74</v>
      </c>
      <c r="J10" s="2"/>
      <c r="K10" s="2"/>
      <c r="L10" s="2"/>
      <c r="M10" s="2"/>
    </row>
    <row r="11" spans="2:13" ht="18.600000000000001" thickBot="1" x14ac:dyDescent="0.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18.600000000000001" thickBot="1" x14ac:dyDescent="0.4">
      <c r="B12" s="2"/>
      <c r="C12" s="52"/>
      <c r="D12" s="52" t="s">
        <v>71</v>
      </c>
      <c r="E12" s="52" t="s">
        <v>70</v>
      </c>
      <c r="F12" s="52" t="s">
        <v>69</v>
      </c>
      <c r="G12" s="114" t="s">
        <v>64</v>
      </c>
      <c r="H12" s="2"/>
      <c r="I12" s="2"/>
      <c r="J12" s="52"/>
      <c r="K12" s="52" t="s">
        <v>71</v>
      </c>
      <c r="L12" s="118" t="s">
        <v>70</v>
      </c>
      <c r="M12" s="52" t="s">
        <v>69</v>
      </c>
    </row>
    <row r="13" spans="2:13" x14ac:dyDescent="0.35">
      <c r="B13" s="2"/>
      <c r="C13" s="115" t="s">
        <v>67</v>
      </c>
      <c r="D13" s="102">
        <v>0</v>
      </c>
      <c r="E13" s="102">
        <v>0</v>
      </c>
      <c r="F13" s="102">
        <v>300</v>
      </c>
      <c r="G13" s="116">
        <f>SUM(D13:F13)</f>
        <v>300</v>
      </c>
      <c r="H13" s="2"/>
      <c r="I13" s="2"/>
      <c r="J13" s="115" t="s">
        <v>67</v>
      </c>
      <c r="K13" s="102">
        <v>6</v>
      </c>
      <c r="L13" s="119">
        <v>8</v>
      </c>
      <c r="M13" s="102">
        <v>10</v>
      </c>
    </row>
    <row r="14" spans="2:13" x14ac:dyDescent="0.35">
      <c r="B14" s="2"/>
      <c r="C14" s="115" t="s">
        <v>66</v>
      </c>
      <c r="D14" s="102">
        <v>0</v>
      </c>
      <c r="E14" s="102">
        <v>0</v>
      </c>
      <c r="F14" s="102">
        <v>0</v>
      </c>
      <c r="G14" s="116">
        <f>SUM(D14:F14)</f>
        <v>0</v>
      </c>
      <c r="H14" s="2"/>
      <c r="I14" s="2"/>
      <c r="J14" s="115" t="s">
        <v>66</v>
      </c>
      <c r="K14" s="102">
        <v>7</v>
      </c>
      <c r="L14" s="119">
        <v>11</v>
      </c>
      <c r="M14" s="102">
        <v>11</v>
      </c>
    </row>
    <row r="15" spans="2:13" ht="18.600000000000001" thickBot="1" x14ac:dyDescent="0.4">
      <c r="B15" s="2"/>
      <c r="C15" s="115" t="s">
        <v>65</v>
      </c>
      <c r="D15" s="102">
        <v>200</v>
      </c>
      <c r="E15" s="102">
        <v>100</v>
      </c>
      <c r="F15" s="102">
        <v>0</v>
      </c>
      <c r="G15" s="116">
        <f>SUM(D15:F15)</f>
        <v>300</v>
      </c>
      <c r="H15" s="2"/>
      <c r="I15" s="2"/>
      <c r="J15" s="90" t="s">
        <v>65</v>
      </c>
      <c r="K15" s="105">
        <v>4</v>
      </c>
      <c r="L15" s="120">
        <v>5</v>
      </c>
      <c r="M15" s="105">
        <v>12</v>
      </c>
    </row>
    <row r="16" spans="2:13" x14ac:dyDescent="0.35">
      <c r="B16" s="2"/>
      <c r="C16" s="23" t="s">
        <v>10</v>
      </c>
      <c r="D16" s="97">
        <v>200</v>
      </c>
      <c r="E16" s="97">
        <v>100</v>
      </c>
      <c r="F16" s="97">
        <v>300</v>
      </c>
      <c r="G16" s="55"/>
      <c r="H16" s="2"/>
      <c r="I16" s="2"/>
      <c r="J16" s="2"/>
      <c r="K16" s="2"/>
      <c r="L16" s="2"/>
      <c r="M16" s="2"/>
    </row>
    <row r="17" spans="2:13" ht="18.600000000000001" thickBot="1" x14ac:dyDescent="0.4">
      <c r="B17" s="2"/>
      <c r="C17" s="121" t="s">
        <v>76</v>
      </c>
      <c r="D17" s="105">
        <f>SUM(D13:D15)</f>
        <v>200</v>
      </c>
      <c r="E17" s="105">
        <f>SUM(E13:E15)</f>
        <v>100</v>
      </c>
      <c r="F17" s="105">
        <f>SUM(F13:F15)</f>
        <v>300</v>
      </c>
      <c r="G17" s="117"/>
      <c r="H17" s="2"/>
      <c r="I17" s="2"/>
      <c r="J17" s="2"/>
      <c r="K17" s="2"/>
      <c r="L17" s="2"/>
      <c r="M17" s="2"/>
    </row>
    <row r="18" spans="2:13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35">
      <c r="B19" s="48" t="s">
        <v>75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8.600000000000001" thickBot="1" x14ac:dyDescent="0.4">
      <c r="B20" s="4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8.600000000000001" thickBot="1" x14ac:dyDescent="0.4">
      <c r="B21" s="2"/>
      <c r="C21" s="122" t="s">
        <v>67</v>
      </c>
      <c r="D21" s="108">
        <v>0</v>
      </c>
      <c r="E21" s="2"/>
      <c r="F21" s="2"/>
      <c r="G21" s="2"/>
      <c r="H21" s="2"/>
      <c r="I21" s="2"/>
      <c r="J21" s="2"/>
      <c r="K21" s="2"/>
      <c r="L21" s="2"/>
      <c r="M21" s="2"/>
    </row>
    <row r="22" spans="2:13" ht="18.600000000000001" thickBot="1" x14ac:dyDescent="0.4">
      <c r="B22" s="2"/>
      <c r="C22" s="122" t="s">
        <v>66</v>
      </c>
      <c r="D22" s="108"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2:13" ht="18.600000000000001" thickBot="1" x14ac:dyDescent="0.4">
      <c r="B23" s="2"/>
      <c r="C23" s="123" t="s">
        <v>65</v>
      </c>
      <c r="D23" s="105">
        <v>0</v>
      </c>
      <c r="E23" s="2"/>
      <c r="F23" s="2"/>
      <c r="G23" s="2"/>
      <c r="H23" s="2"/>
      <c r="I23" s="2"/>
      <c r="J23" s="2"/>
      <c r="K23" s="2"/>
      <c r="L23" s="2"/>
      <c r="M23" s="2"/>
    </row>
    <row r="24" spans="2:13" ht="18.600000000000001" thickBot="1" x14ac:dyDescent="0.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ht="18.600000000000001" thickBot="1" x14ac:dyDescent="0.4">
      <c r="B25" s="2"/>
      <c r="C25" s="124" t="s">
        <v>63</v>
      </c>
      <c r="D25" s="108">
        <f>SUMPRODUCT(C6:E7,J6:L7)+SUMPRODUCT(D13:F15,K13:M15)</f>
        <v>11500</v>
      </c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Q4A</vt:lpstr>
      <vt:lpstr>Q4B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Harsha</dc:creator>
  <cp:lastModifiedBy>TANVI</cp:lastModifiedBy>
  <dcterms:created xsi:type="dcterms:W3CDTF">2021-06-10T06:41:25Z</dcterms:created>
  <dcterms:modified xsi:type="dcterms:W3CDTF">2021-06-10T12:17:24Z</dcterms:modified>
</cp:coreProperties>
</file>