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31CEE929-576E-4286-A373-D21775094E83}" xr6:coauthVersionLast="47" xr6:coauthVersionMax="47" xr10:uidLastSave="{00000000-0000-0000-0000-000000000000}"/>
  <bookViews>
    <workbookView xWindow="-110" yWindow="-110" windowWidth="19420" windowHeight="10420" firstSheet="6" activeTab="6" xr2:uid="{858A62D9-1599-4210-9775-AAAC6E0CE55F}"/>
  </bookViews>
  <sheets>
    <sheet name="Practice" sheetId="3" r:id="rId1"/>
    <sheet name="Solution" sheetId="4" r:id="rId2"/>
    <sheet name="WHAT_IF_ANALYSIS" sheetId="5" r:id="rId3"/>
    <sheet name="SUMIF" sheetId="6" r:id="rId4"/>
    <sheet name="CASE_FILTERING_SORTING_COMBINE" sheetId="7" r:id="rId5"/>
    <sheet name="FORMATTING" sheetId="8" r:id="rId6"/>
    <sheet name="Function &amp; Formulas" sheetId="9" r:id="rId7"/>
    <sheet name="Sheet1" sheetId="11" r:id="rId8"/>
    <sheet name="INTRODUCTION_TO_BASIC_CHARTS" sheetId="10" r:id="rId9"/>
  </sheets>
  <definedNames>
    <definedName name="_xlnm._FilterDatabase" localSheetId="4" hidden="1">CASE_FILTERING_SORTING_COMBINE!$B$15:$F$24</definedName>
    <definedName name="fruits">SUMIF!$B$4:$B$13</definedName>
    <definedName name="MYAMOUNTS">'Function &amp; Formulas'!$D$62:$D$66</definedName>
    <definedName name="MyFruits">FORMATTING!$B$156:$B$163</definedName>
    <definedName name="MyPrices">FORMATTING!$C$156:$C$163</definedName>
    <definedName name="MYWEEKS">'Function &amp; Formulas'!$C$62:$C$66</definedName>
    <definedName name="prices">SUMIF!$C$4:$C$13</definedName>
    <definedName name="target">SUMIF!$K$2:$K$2</definedName>
    <definedName name="X">'Function &amp; Formulas'!$H$283:$H$289</definedName>
    <definedName name="Y">'Function &amp; Formulas'!$I$283:$I$289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3" i="9" l="1"/>
  <c r="K261" i="9"/>
  <c r="J259" i="9"/>
  <c r="G241" i="9"/>
  <c r="G242" i="9"/>
  <c r="G240" i="9"/>
  <c r="F240" i="9"/>
  <c r="F241" i="9"/>
  <c r="F242" i="9"/>
  <c r="E241" i="9"/>
  <c r="E242" i="9"/>
  <c r="E240" i="9"/>
  <c r="G225" i="9"/>
  <c r="G226" i="9"/>
  <c r="G224" i="9"/>
  <c r="F225" i="9"/>
  <c r="F226" i="9"/>
  <c r="F224" i="9"/>
  <c r="E224" i="9"/>
  <c r="E225" i="9"/>
  <c r="E226" i="9"/>
  <c r="G232" i="9"/>
  <c r="F232" i="9"/>
  <c r="E232" i="9"/>
  <c r="H218" i="9"/>
  <c r="I218" i="9" s="1"/>
  <c r="H217" i="9"/>
  <c r="I217" i="9" s="1"/>
  <c r="H216" i="9"/>
  <c r="I216" i="9" s="1"/>
  <c r="H215" i="9"/>
  <c r="I215" i="9" s="1"/>
  <c r="H214" i="9"/>
  <c r="I214" i="9" s="1"/>
  <c r="H213" i="9"/>
  <c r="I213" i="9" s="1"/>
  <c r="H212" i="9"/>
  <c r="I212" i="9" s="1"/>
  <c r="H211" i="9"/>
  <c r="I211" i="9" s="1"/>
  <c r="H47" i="9"/>
  <c r="G47" i="9"/>
  <c r="E47" i="9"/>
  <c r="H197" i="9"/>
  <c r="H198" i="9"/>
  <c r="H199" i="9"/>
  <c r="H200" i="9"/>
  <c r="H196" i="9"/>
  <c r="G197" i="9"/>
  <c r="G198" i="9"/>
  <c r="G199" i="9"/>
  <c r="G200" i="9"/>
  <c r="G196" i="9"/>
  <c r="F197" i="9"/>
  <c r="F198" i="9"/>
  <c r="F199" i="9"/>
  <c r="F200" i="9"/>
  <c r="F196" i="9"/>
  <c r="E197" i="9"/>
  <c r="E198" i="9"/>
  <c r="E199" i="9"/>
  <c r="E200" i="9"/>
  <c r="E196" i="9"/>
  <c r="D197" i="9"/>
  <c r="D198" i="9"/>
  <c r="D199" i="9"/>
  <c r="D200" i="9"/>
  <c r="D196" i="9"/>
  <c r="E187" i="9"/>
  <c r="E188" i="9"/>
  <c r="E189" i="9"/>
  <c r="E190" i="9"/>
  <c r="E191" i="9"/>
  <c r="E186" i="9"/>
  <c r="G178" i="9"/>
  <c r="G179" i="9"/>
  <c r="G180" i="9"/>
  <c r="G181" i="9"/>
  <c r="G177" i="9"/>
  <c r="F178" i="9"/>
  <c r="F179" i="9"/>
  <c r="F180" i="9"/>
  <c r="F181" i="9"/>
  <c r="F177" i="9"/>
  <c r="D157" i="9"/>
  <c r="D156" i="9"/>
  <c r="D149" i="9"/>
  <c r="D143" i="9"/>
  <c r="D142" i="9"/>
  <c r="D141" i="9"/>
  <c r="D140" i="9"/>
  <c r="E488" i="10"/>
  <c r="E487" i="10"/>
  <c r="E489" i="10"/>
  <c r="E490" i="10"/>
  <c r="E491" i="10"/>
  <c r="E492" i="10"/>
  <c r="E493" i="10"/>
  <c r="E494" i="10"/>
  <c r="E495" i="10"/>
  <c r="E496" i="10"/>
  <c r="E497" i="10"/>
  <c r="E498" i="10"/>
  <c r="C382" i="10"/>
  <c r="B382" i="10"/>
  <c r="D380" i="10"/>
  <c r="D381" i="10"/>
  <c r="D379" i="10"/>
  <c r="I107" i="10"/>
  <c r="J107" i="10" s="1"/>
  <c r="I106" i="10"/>
  <c r="J106" i="10" s="1"/>
  <c r="I105" i="10"/>
  <c r="J105" i="10" s="1"/>
  <c r="I104" i="10"/>
  <c r="J104" i="10" s="1"/>
  <c r="I103" i="10"/>
  <c r="J103" i="10" s="1"/>
  <c r="I102" i="10"/>
  <c r="J102" i="10" s="1"/>
  <c r="I101" i="10"/>
  <c r="J101" i="10" s="1"/>
  <c r="I100" i="10"/>
  <c r="J100" i="10" s="1"/>
  <c r="I19" i="10"/>
  <c r="I13" i="10"/>
  <c r="I14" i="10"/>
  <c r="I15" i="10"/>
  <c r="I16" i="10"/>
  <c r="I17" i="10"/>
  <c r="I18" i="10"/>
  <c r="I12" i="10"/>
  <c r="H19" i="10"/>
  <c r="H18" i="10"/>
  <c r="H17" i="10"/>
  <c r="H16" i="10"/>
  <c r="H15" i="10"/>
  <c r="H14" i="10"/>
  <c r="H13" i="10"/>
  <c r="H12" i="10"/>
  <c r="H112" i="9"/>
  <c r="G118" i="9"/>
  <c r="G116" i="9"/>
  <c r="G112" i="9"/>
  <c r="G114" i="9"/>
  <c r="G115" i="9"/>
  <c r="G119" i="9"/>
  <c r="G117" i="9"/>
  <c r="G113" i="9"/>
  <c r="H113" i="9" s="1"/>
  <c r="C84" i="9"/>
  <c r="C82" i="9"/>
  <c r="C81" i="9"/>
  <c r="C80" i="9"/>
  <c r="C79" i="9"/>
  <c r="C78" i="9"/>
  <c r="C70" i="9"/>
  <c r="C72" i="9"/>
  <c r="C71" i="9"/>
  <c r="F45" i="9"/>
  <c r="G45" i="9"/>
  <c r="H45" i="9"/>
  <c r="E45" i="9"/>
  <c r="F44" i="9"/>
  <c r="G44" i="9"/>
  <c r="H44" i="9"/>
  <c r="E44" i="9"/>
  <c r="F43" i="9"/>
  <c r="G43" i="9"/>
  <c r="H43" i="9"/>
  <c r="E43" i="9"/>
  <c r="F42" i="9"/>
  <c r="G42" i="9"/>
  <c r="H42" i="9"/>
  <c r="E42" i="9"/>
  <c r="F50" i="9"/>
  <c r="G50" i="9"/>
  <c r="H50" i="9"/>
  <c r="E50" i="9"/>
  <c r="F48" i="9"/>
  <c r="G48" i="9"/>
  <c r="H48" i="9"/>
  <c r="E48" i="9"/>
  <c r="F47" i="9"/>
  <c r="G46" i="9"/>
  <c r="G49" i="9" s="1"/>
  <c r="H46" i="9"/>
  <c r="H49" i="9" s="1"/>
  <c r="F46" i="9"/>
  <c r="F49" i="9" s="1"/>
  <c r="E46" i="9"/>
  <c r="E49" i="9" s="1"/>
  <c r="H12" i="9"/>
  <c r="H11" i="9"/>
  <c r="H10" i="9"/>
  <c r="H9" i="9"/>
  <c r="H8" i="9"/>
  <c r="C170" i="8"/>
  <c r="C169" i="8"/>
  <c r="C168" i="8"/>
  <c r="C167" i="8"/>
  <c r="C165" i="8"/>
  <c r="G24" i="7"/>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 r="H117" i="9" l="1"/>
  <c r="H119" i="9"/>
  <c r="H115" i="9"/>
  <c r="H114" i="9"/>
  <c r="H116" i="9"/>
  <c r="H118" i="9"/>
  <c r="H24" i="9"/>
  <c r="H23" i="9"/>
  <c r="H22" i="9"/>
  <c r="H21" i="9"/>
  <c r="H19" i="9"/>
  <c r="H18" i="9"/>
  <c r="H17" i="9"/>
  <c r="H16" i="9"/>
  <c r="H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<sst xmlns="http://schemas.openxmlformats.org/spreadsheetml/2006/main" count="706" uniqueCount="366">
  <si>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</si>
  <si>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</si>
  <si>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</si>
  <si>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</si>
  <si>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</si>
  <si>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</si>
  <si>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</si>
  <si>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</si>
  <si>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</si>
  <si>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</si>
  <si>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</si>
  <si>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</si>
  <si>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</si>
  <si>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</si>
  <si>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</si>
  <si>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</si>
  <si>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</si>
  <si>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</si>
  <si>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</si>
  <si>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</si>
  <si>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</si>
  <si>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</si>
  <si>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</si>
  <si>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</si>
  <si>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</si>
  <si>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</si>
  <si>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</si>
  <si>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</si>
  <si>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</si>
  <si>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</si>
  <si>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</si>
  <si>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</si>
  <si>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</si>
  <si>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</si>
  <si>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</si>
  <si>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</si>
  <si>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</si>
  <si>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</si>
  <si>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</si>
  <si>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</si>
  <si>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</si>
  <si>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</si>
  <si>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</si>
  <si>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</si>
  <si>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</si>
  <si>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</si>
  <si>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</si>
  <si>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</si>
  <si>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</si>
  <si>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</si>
  <si>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</si>
  <si>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</si>
  <si>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</si>
  <si>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</si>
  <si>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</si>
  <si>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</si>
  <si>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</si>
  <si>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</si>
  <si>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</si>
  <si>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</si>
  <si>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</si>
  <si>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</si>
  <si>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</si>
  <si>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</si>
  <si>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</si>
  <si>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</si>
  <si>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</si>
  <si>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</si>
  <si>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</si>
  <si>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</si>
  <si>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</si>
  <si>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</si>
  <si>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</si>
  <si>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</si>
  <si>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</si>
  <si>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</si>
  <si>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</si>
  <si>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</si>
  <si>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</si>
  <si>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</si>
  <si>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</si>
  <si>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</si>
  <si>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</si>
  <si>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</si>
  <si>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</si>
  <si>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</si>
  <si>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</si>
  <si>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</si>
  <si>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</si>
  <si>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</si>
  <si>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</si>
  <si>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</si>
  <si>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</si>
  <si>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</si>
  <si>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</si>
  <si>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</si>
  <si>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</si>
  <si>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</si>
  <si>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</si>
  <si>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</si>
  <si>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</si>
  <si>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</si>
  <si>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</si>
  <si>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</si>
  <si>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</si>
  <si>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</si>
  <si>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</si>
  <si>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</si>
  <si>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</si>
  <si>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</si>
  <si>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</si>
  <si>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</si>
  <si>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</si>
  <si>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</si>
  <si>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</si>
  <si>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</si>
  <si>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</si>
  <si>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</si>
  <si>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</si>
  <si>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</si>
  <si>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</si>
  <si>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</si>
  <si>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</si>
  <si>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</si>
  <si>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</si>
  <si>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</si>
  <si>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</si>
  <si>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</si>
  <si>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</si>
  <si>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</si>
  <si>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</si>
  <si>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</si>
  <si>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</si>
  <si>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</si>
  <si>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</si>
  <si>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</si>
  <si>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</si>
  <si>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</si>
  <si>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</si>
  <si>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</si>
  <si>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</si>
  <si>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</si>
  <si>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</si>
  <si>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</si>
  <si>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</si>
  <si>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</si>
  <si>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</si>
  <si>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</si>
  <si>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</si>
  <si>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</si>
  <si>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</si>
  <si>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</si>
  <si>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</si>
  <si>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</si>
  <si>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</si>
  <si>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</si>
  <si>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</si>
  <si>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</si>
  <si>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</si>
  <si>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</si>
  <si>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</si>
  <si>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</si>
  <si>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</si>
  <si>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</si>
  <si>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</si>
  <si>
    <t>Personal Weekly Finance</t>
  </si>
  <si>
    <t>Salary</t>
  </si>
  <si>
    <t>Income from writing</t>
  </si>
  <si>
    <t>Income from DS project</t>
  </si>
  <si>
    <t>Client refund</t>
  </si>
  <si>
    <t>SubTotal: Income</t>
  </si>
  <si>
    <t>Rent</t>
  </si>
  <si>
    <t>Co-working Space Rent</t>
  </si>
  <si>
    <t>Misc Expennes</t>
  </si>
  <si>
    <t>SubTotal: Expenses</t>
  </si>
  <si>
    <t>Net Income</t>
  </si>
  <si>
    <t>Column1</t>
  </si>
  <si>
    <t>Weekly Income</t>
  </si>
  <si>
    <t>January</t>
  </si>
  <si>
    <t>February</t>
  </si>
  <si>
    <t>March</t>
  </si>
  <si>
    <t>WEEK1</t>
  </si>
  <si>
    <t>WEEK2</t>
  </si>
  <si>
    <t>WEEK3</t>
  </si>
  <si>
    <t>WEEK4</t>
  </si>
  <si>
    <t>Paragraph</t>
  </si>
  <si>
    <t>After Wraping</t>
  </si>
  <si>
    <t>lorem ipsum dolor sit amet this is a text which is unwarped</t>
  </si>
  <si>
    <t>EXAMPLE OF INDENTATION</t>
  </si>
  <si>
    <t>MONTH</t>
  </si>
  <si>
    <t>April</t>
  </si>
  <si>
    <t>May</t>
  </si>
  <si>
    <t>June</t>
  </si>
  <si>
    <t>July</t>
  </si>
  <si>
    <t>TOTAL MANGO SALES</t>
  </si>
  <si>
    <t>TOTAL Orange Sales</t>
  </si>
  <si>
    <t>TOTAL MELON SALES</t>
  </si>
  <si>
    <t>FRUIT DATA TABLE</t>
  </si>
  <si>
    <t>TOAL ROW NUMERICAL</t>
  </si>
  <si>
    <t>TOAL ROW COUNT WITH COUNTA</t>
  </si>
  <si>
    <t>MINIMUM PRICE</t>
  </si>
  <si>
    <t>MAX PRICE</t>
  </si>
  <si>
    <t>SUM WITH AGGRAGATE</t>
  </si>
  <si>
    <t>AVERAGE WITH AGGRAGATE</t>
  </si>
  <si>
    <t>MAX WITH AGGRAGATE</t>
  </si>
  <si>
    <t>MIN WITH AGGRAGETE</t>
  </si>
  <si>
    <t>STUDENT RESULT SHEET ANALYSIS</t>
  </si>
  <si>
    <t>SUBJECTS</t>
  </si>
  <si>
    <t>CHRIS</t>
  </si>
  <si>
    <t>JOHN</t>
  </si>
  <si>
    <t>TANVIR</t>
  </si>
  <si>
    <t>HASNAT</t>
  </si>
  <si>
    <t>MATH</t>
  </si>
  <si>
    <t>BANGLA</t>
  </si>
  <si>
    <t>ENGLISH</t>
  </si>
  <si>
    <t>BIOLOGY</t>
  </si>
  <si>
    <t>PHYSICS</t>
  </si>
  <si>
    <t>AVERAGE MARK</t>
  </si>
  <si>
    <t>MEDIAN MARK</t>
  </si>
  <si>
    <t xml:space="preserve">MODE </t>
  </si>
  <si>
    <t>STANDERED DEVIATION</t>
  </si>
  <si>
    <t>SUM OF MARKS</t>
  </si>
  <si>
    <t>DOES ANY ONE PASS IN PHYSICS AND BIOLOGY [PASS MARK IS 40]</t>
  </si>
  <si>
    <t>DOES ANY ONE PASS IN BIOLOGY PASS MARK IS 70</t>
  </si>
  <si>
    <t>DOES ANY ONE HAS TOTAL MARK MORE THAN 400</t>
  </si>
  <si>
    <t xml:space="preserve">WHICH GRADE IS IN MATH </t>
  </si>
  <si>
    <t>CARS</t>
  </si>
  <si>
    <t>WEEK</t>
  </si>
  <si>
    <t>AMOUNT</t>
  </si>
  <si>
    <t>CAR</t>
  </si>
  <si>
    <t>WEEK5</t>
  </si>
  <si>
    <t>TOTAL NUMBER OF CARS BEFORE WEEK3</t>
  </si>
  <si>
    <t>NUMBER OF WEEKS WHERE CARS SOLD &gt;40</t>
  </si>
  <si>
    <t>AVERAGE CAR SOLDS FOR THE LAST 3 WEEKS</t>
  </si>
  <si>
    <t>NUMBER OF CAR SOLD BEFORE WEEK3</t>
  </si>
  <si>
    <t>NUMBER OF CAR SOLD BEFORE WEEK4</t>
  </si>
  <si>
    <t>SUM OF THE TOTAL CAR SOLDUNTILL WEEK2</t>
  </si>
  <si>
    <t>AVERAGE CAR SOLD BEFORE WEEK3</t>
  </si>
  <si>
    <t>AVERAGE CAR SOLD BEFORE WEEK4</t>
  </si>
  <si>
    <t>NUMBER OF WEEKS WHERE CAR SOLD MORE THAN 30</t>
  </si>
  <si>
    <t>Student</t>
  </si>
  <si>
    <t>TOTAL MARKS</t>
  </si>
  <si>
    <t>RANKING</t>
  </si>
  <si>
    <t>Bangla</t>
  </si>
  <si>
    <t>Emglish</t>
  </si>
  <si>
    <t xml:space="preserve">Math </t>
  </si>
  <si>
    <t>Physics</t>
  </si>
  <si>
    <t>Nayem islam</t>
  </si>
  <si>
    <t>Tanvir Rahman</t>
  </si>
  <si>
    <t>Sam Annach</t>
  </si>
  <si>
    <t>Jamil Rahman</t>
  </si>
  <si>
    <t>Sudipto datta</t>
  </si>
  <si>
    <t>Failsal Ahmed</t>
  </si>
  <si>
    <t>Hasnat Rabi</t>
  </si>
  <si>
    <t>Ariful Islam</t>
  </si>
  <si>
    <t>NOW FUNCTION</t>
  </si>
  <si>
    <t>TODAY FUNCTION</t>
  </si>
  <si>
    <t>TODAY+11</t>
  </si>
  <si>
    <t>TODAY-11</t>
  </si>
  <si>
    <t>STATIC DATE</t>
  </si>
  <si>
    <t>STATIC TIME</t>
  </si>
  <si>
    <t>TODAY</t>
  </si>
  <si>
    <t>AFTER 15 DAYS</t>
  </si>
  <si>
    <t>TOTAL NUMBER OF DAYS</t>
  </si>
  <si>
    <t>RANDOM DATE</t>
  </si>
  <si>
    <t>RANDOM TIME</t>
  </si>
  <si>
    <t>Data Table</t>
  </si>
  <si>
    <t>Fruit</t>
  </si>
  <si>
    <t>Quantity</t>
  </si>
  <si>
    <t>Unit Price</t>
  </si>
  <si>
    <t>Total Price(Relative)</t>
  </si>
  <si>
    <t>Total Price (Absolute)</t>
  </si>
  <si>
    <t>ABSOLUTE UNIT PRICE</t>
  </si>
  <si>
    <t>Kiwi</t>
  </si>
  <si>
    <t>Pomegranante</t>
  </si>
  <si>
    <t>Student Name</t>
  </si>
  <si>
    <t>Marks</t>
  </si>
  <si>
    <t>Percentage</t>
  </si>
  <si>
    <t xml:space="preserve">Max Marks </t>
  </si>
  <si>
    <t>Chris</t>
  </si>
  <si>
    <t>John</t>
  </si>
  <si>
    <t>Robert</t>
  </si>
  <si>
    <t>Roger</t>
  </si>
  <si>
    <t>Rafael</t>
  </si>
  <si>
    <t>Novak</t>
  </si>
  <si>
    <t>Multiplication table</t>
  </si>
  <si>
    <t>NAME</t>
  </si>
  <si>
    <t>B_MARKS</t>
  </si>
  <si>
    <t>E_MARKS</t>
  </si>
  <si>
    <t>M_MARKS</t>
  </si>
  <si>
    <t>BANGLA MARKS</t>
  </si>
  <si>
    <t>ENGLISH MARKS</t>
  </si>
  <si>
    <t>MATH MARKS</t>
  </si>
  <si>
    <t>ProductId</t>
  </si>
  <si>
    <t>Product</t>
  </si>
  <si>
    <t>UnitPrice</t>
  </si>
  <si>
    <t>Target Product id</t>
  </si>
  <si>
    <t>Laptop</t>
  </si>
  <si>
    <t>Charger</t>
  </si>
  <si>
    <t>USB Cables</t>
  </si>
  <si>
    <t>Unit Proce with INDEX and match</t>
  </si>
  <si>
    <t>Headphone</t>
  </si>
  <si>
    <t>VACATION-COST</t>
  </si>
  <si>
    <t xml:space="preserve">ITEM </t>
  </si>
  <si>
    <t>ACTUAL COST</t>
  </si>
  <si>
    <t>PROJECTED COST</t>
  </si>
  <si>
    <t>FLIGHTS</t>
  </si>
  <si>
    <t>ACCOMENDATION</t>
  </si>
  <si>
    <t>VISA</t>
  </si>
  <si>
    <t>FOOD</t>
  </si>
  <si>
    <t>ACTIVITY CHARGES</t>
  </si>
  <si>
    <t>PURCHAGES</t>
  </si>
  <si>
    <t>MISC</t>
  </si>
  <si>
    <t>EXPENSIVE OR NON EXPENSIVE</t>
  </si>
  <si>
    <t>CITY</t>
  </si>
  <si>
    <t>STORES IN EACH CITY</t>
  </si>
  <si>
    <t>Dallas</t>
  </si>
  <si>
    <t>Pheladelphea</t>
  </si>
  <si>
    <t>San Antinio</t>
  </si>
  <si>
    <t>San Dieago</t>
  </si>
  <si>
    <t>Phonix</t>
  </si>
  <si>
    <t>Houston</t>
  </si>
  <si>
    <t>Los Angles</t>
  </si>
  <si>
    <t>New Work</t>
  </si>
  <si>
    <t>Chicago</t>
  </si>
  <si>
    <t>San Jose</t>
  </si>
  <si>
    <t>CATEGORY</t>
  </si>
  <si>
    <t>CATEGORY TOTAL</t>
  </si>
  <si>
    <t>BOOTS</t>
  </si>
  <si>
    <t>CLIMBING GEAR</t>
  </si>
  <si>
    <t>KAYAKS</t>
  </si>
  <si>
    <t>TOTAL YEAR'S SALE</t>
  </si>
  <si>
    <t xml:space="preserve">MONTHLY SALES </t>
  </si>
  <si>
    <t>JAN</t>
  </si>
  <si>
    <t>FEB</t>
  </si>
  <si>
    <t>MAR</t>
  </si>
  <si>
    <t>APR</t>
  </si>
  <si>
    <t>MAY</t>
  </si>
  <si>
    <t>JUN</t>
  </si>
  <si>
    <t>JUL</t>
  </si>
  <si>
    <t>AUG</t>
  </si>
  <si>
    <t>SEP</t>
  </si>
  <si>
    <t>OCT</t>
  </si>
  <si>
    <t>NOV</t>
  </si>
  <si>
    <t>DEC</t>
  </si>
  <si>
    <t>STATE</t>
  </si>
  <si>
    <t>SALES BY STATE</t>
  </si>
  <si>
    <t>ARIZONE</t>
  </si>
  <si>
    <t>CALEFORNIA</t>
  </si>
  <si>
    <t>ILLIONS</t>
  </si>
  <si>
    <t>NEW  WORK</t>
  </si>
  <si>
    <t>PENSYLVENIA</t>
  </si>
  <si>
    <t>TEXAS</t>
  </si>
  <si>
    <t>2018 Year Sales</t>
  </si>
  <si>
    <t>2019 Year sales</t>
  </si>
  <si>
    <t>ANS 1</t>
  </si>
  <si>
    <t>TOTAL SALES(BY ELEMENT)</t>
  </si>
  <si>
    <t>TOTAL YEAR SALE</t>
  </si>
  <si>
    <t>BACKPACK</t>
  </si>
  <si>
    <t>MONTHLY TOTAL</t>
  </si>
  <si>
    <t>RUNNING TOTAL</t>
  </si>
  <si>
    <t>A</t>
  </si>
  <si>
    <t>B</t>
  </si>
  <si>
    <t>CATEGORY1</t>
  </si>
  <si>
    <t>CATEGORY2</t>
  </si>
  <si>
    <t xml:space="preserve">CATEGORY3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</si>
</sst>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1">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
      <b/>
      <u/>
      <sz val="11"/>
      <color theme="1"/>
      <name val="Calibri"/>
      <family val="2"/>
      <scheme val="minor"/>
    </font>
    <font>
      <i/>
      <sz val="11"/>
      <color theme="1"/>
      <name val="Calibri"/>
      <family val="2"/>
      <scheme val="minor"/>
    </font>
    <font>
      <i/>
      <sz val="11"/>
      <color rgb="FFC00000"/>
      <name val="Calibri"/>
      <family val="2"/>
      <scheme val="minor"/>
    </font>
    <font>
      <sz val="11"/>
      <color rgb="FFFF0000"/>
      <name val="Calibri"/>
      <family val="2"/>
      <scheme val="minor"/>
    </font>
    <font>
      <b/>
      <u/>
      <sz val="11"/>
      <color rgb="FFFF0000"/>
      <name val="Calibri"/>
      <family val="2"/>
      <scheme val="minor"/>
    </font>
    <font>
      <sz val="11"/>
      <color rgb="FF9C0006"/>
      <name val="Calibri"/>
      <scheme val="minor"/>
    </font>
    <font>
      <b/>
      <sz val="18"/>
      <color rgb="FF000000"/>
      <name val="Calibri"/>
      <scheme val="minor"/>
    </font>
    <font>
      <b/>
      <sz val="16"/>
      <color rgb="FF000000"/>
      <name val="Calibri"/>
      <scheme val="minor"/>
    </font>
    <font>
      <sz val="16"/>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sz val="18"/>
      <color theme="1"/>
      <name val="Calibri"/>
      <family val="2"/>
      <scheme val="minor"/>
    </font>
    <font>
      <sz val="14"/>
      <color rgb="FF000000"/>
      <name val="Calibri"/>
      <scheme val="minor"/>
    </font>
    <font>
      <sz val="14"/>
      <color theme="1"/>
      <name val="Calibri"/>
      <family val="2"/>
      <scheme val="minor"/>
    </font>
  </fonts>
  <fills count="27">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757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7"/>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21">
    <border>
      <left/>
      <right/>
      <top/>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right style="thick">
        <color rgb="FF000000"/>
      </right>
      <top style="thick">
        <color rgb="FF000000"/>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s>
  <cellStyleXfs count="2">
    <xf numFmtId="0" fontId="0" fillId="0" borderId="0"/>
    <xf numFmtId="0" fontId="11" fillId="5" borderId="0" applyNumberFormat="0" applyBorder="0" applyAlignment="0" applyProtection="0"/>
  </cellStyleXfs>
  <cellXfs count="123">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6" fillId="0" borderId="2" xfId="0" applyFont="1" applyBorder="1"/>
    <xf numFmtId="0" fontId="8" fillId="0" borderId="2" xfId="0" applyFont="1" applyBorder="1"/>
    <xf numFmtId="0" fontId="9" fillId="0" borderId="2" xfId="0" applyFont="1" applyBorder="1"/>
    <xf numFmtId="0" fontId="10" fillId="0" borderId="2" xfId="0" applyFont="1" applyBorder="1"/>
    <xf numFmtId="0" fontId="4" fillId="0" borderId="3" xfId="0" applyFont="1" applyBorder="1" applyAlignment="1">
      <alignment vertical="center"/>
    </xf>
    <xf numFmtId="0" fontId="4" fillId="0" borderId="0" xfId="0" applyFont="1" applyAlignment="1">
      <alignment vertical="center"/>
    </xf>
    <xf numFmtId="0" fontId="12" fillId="0" borderId="3" xfId="0" applyFont="1" applyBorder="1" applyAlignment="1">
      <alignment vertical="center"/>
    </xf>
    <xf numFmtId="0" fontId="0" fillId="0" borderId="0" xfId="0" applyAlignment="1">
      <alignment horizontal="center"/>
    </xf>
    <xf numFmtId="0" fontId="0" fillId="0" borderId="5" xfId="0" applyBorder="1"/>
    <xf numFmtId="0" fontId="0" fillId="0" borderId="5" xfId="0" applyBorder="1" applyAlignment="1">
      <alignment horizontal="center" vertical="center"/>
    </xf>
    <xf numFmtId="0" fontId="0" fillId="0" borderId="0" xfId="0" applyAlignment="1">
      <alignment horizontal="left" indent="2"/>
    </xf>
    <xf numFmtId="0" fontId="0" fillId="0" borderId="8" xfId="0" applyBorder="1"/>
    <xf numFmtId="164" fontId="0" fillId="0" borderId="6" xfId="0" applyNumberFormat="1" applyBorder="1"/>
    <xf numFmtId="0" fontId="0" fillId="0" borderId="11" xfId="0" applyBorder="1"/>
    <xf numFmtId="164" fontId="0" fillId="0" borderId="12" xfId="0" applyNumberFormat="1" applyBorder="1"/>
    <xf numFmtId="0" fontId="14" fillId="6" borderId="9" xfId="0" applyFont="1" applyFill="1" applyBorder="1"/>
    <xf numFmtId="0" fontId="14" fillId="6" borderId="10" xfId="0" applyFont="1" applyFill="1" applyBorder="1"/>
    <xf numFmtId="0" fontId="0" fillId="0" borderId="5" xfId="0" applyBorder="1" applyAlignment="1">
      <alignment wrapText="1"/>
    </xf>
    <xf numFmtId="0" fontId="0" fillId="7" borderId="5" xfId="0" applyFill="1" applyBorder="1" applyAlignment="1">
      <alignment wrapText="1"/>
    </xf>
    <xf numFmtId="164" fontId="0" fillId="7" borderId="5" xfId="0" applyNumberFormat="1" applyFill="1" applyBorder="1"/>
    <xf numFmtId="0" fontId="0" fillId="8" borderId="5" xfId="0" applyFill="1" applyBorder="1" applyAlignment="1">
      <alignment wrapText="1"/>
    </xf>
    <xf numFmtId="0" fontId="0" fillId="8" borderId="5" xfId="0" applyFill="1" applyBorder="1"/>
    <xf numFmtId="0" fontId="11" fillId="5" borderId="0" xfId="1"/>
    <xf numFmtId="0" fontId="15" fillId="8" borderId="13" xfId="0" applyFont="1" applyFill="1" applyBorder="1"/>
    <xf numFmtId="0" fontId="0" fillId="0" borderId="2" xfId="0" applyBorder="1" applyAlignment="1">
      <alignment wrapText="1"/>
    </xf>
    <xf numFmtId="0" fontId="0" fillId="0" borderId="0" xfId="0" applyAlignment="1">
      <alignment wrapText="1"/>
    </xf>
    <xf numFmtId="0" fontId="3" fillId="8" borderId="2" xfId="0" applyFont="1" applyFill="1" applyBorder="1" applyAlignment="1">
      <alignment wrapText="1"/>
    </xf>
    <xf numFmtId="0" fontId="0" fillId="8" borderId="2" xfId="0" applyFill="1" applyBorder="1" applyAlignment="1">
      <alignment wrapText="1"/>
    </xf>
    <xf numFmtId="0" fontId="4" fillId="9" borderId="2" xfId="0" applyFont="1" applyFill="1" applyBorder="1" applyAlignment="1">
      <alignment wrapText="1"/>
    </xf>
    <xf numFmtId="0" fontId="0" fillId="9" borderId="2" xfId="0" applyFill="1" applyBorder="1" applyAlignment="1">
      <alignment wrapText="1"/>
    </xf>
    <xf numFmtId="0" fontId="0" fillId="9" borderId="2" xfId="0" applyFill="1" applyBorder="1"/>
    <xf numFmtId="0" fontId="0" fillId="0" borderId="14" xfId="0" applyBorder="1" applyAlignment="1">
      <alignment wrapText="1"/>
    </xf>
    <xf numFmtId="0" fontId="0" fillId="8" borderId="15" xfId="0" applyFill="1" applyBorder="1" applyAlignment="1">
      <alignment wrapText="1"/>
    </xf>
    <xf numFmtId="0" fontId="0" fillId="10" borderId="2" xfId="0" applyFill="1" applyBorder="1"/>
    <xf numFmtId="0" fontId="0" fillId="11" borderId="2" xfId="0" applyFill="1" applyBorder="1"/>
    <xf numFmtId="0" fontId="0" fillId="13" borderId="2" xfId="0" applyFill="1" applyBorder="1" applyAlignment="1">
      <alignment wrapText="1"/>
    </xf>
    <xf numFmtId="0" fontId="0" fillId="13" borderId="15" xfId="0" applyFill="1" applyBorder="1" applyAlignment="1">
      <alignment wrapText="1"/>
    </xf>
    <xf numFmtId="0" fontId="0" fillId="12" borderId="2" xfId="0" applyFill="1" applyBorder="1"/>
    <xf numFmtId="0" fontId="0" fillId="14" borderId="2" xfId="0" applyFill="1" applyBorder="1" applyAlignment="1">
      <alignment wrapText="1"/>
    </xf>
    <xf numFmtId="0" fontId="0" fillId="15" borderId="17" xfId="0" applyFill="1" applyBorder="1"/>
    <xf numFmtId="0" fontId="0" fillId="15" borderId="18" xfId="0" applyFill="1" applyBorder="1"/>
    <xf numFmtId="0" fontId="0" fillId="12" borderId="15" xfId="0" applyFill="1" applyBorder="1"/>
    <xf numFmtId="0" fontId="0" fillId="15" borderId="16" xfId="0" applyFill="1" applyBorder="1" applyAlignment="1">
      <alignment horizontal="center" vertical="center"/>
    </xf>
    <xf numFmtId="0" fontId="0" fillId="15" borderId="2" xfId="0" applyFill="1" applyBorder="1" applyAlignment="1">
      <alignment horizontal="center" vertical="center"/>
    </xf>
    <xf numFmtId="0" fontId="0" fillId="10" borderId="16" xfId="0" applyFill="1" applyBorder="1"/>
    <xf numFmtId="0" fontId="0" fillId="12" borderId="2" xfId="0" applyFill="1" applyBorder="1" applyAlignment="1">
      <alignment wrapText="1"/>
    </xf>
    <xf numFmtId="0" fontId="3" fillId="16" borderId="2" xfId="0" applyFont="1" applyFill="1" applyBorder="1" applyAlignment="1">
      <alignment horizontal="center" vertical="center"/>
    </xf>
    <xf numFmtId="0" fontId="16" fillId="17" borderId="2" xfId="0" applyFont="1" applyFill="1" applyBorder="1" applyAlignment="1">
      <alignment wrapText="1"/>
    </xf>
    <xf numFmtId="0" fontId="3" fillId="17" borderId="2" xfId="0" applyFont="1" applyFill="1" applyBorder="1"/>
    <xf numFmtId="0" fontId="3" fillId="17" borderId="14" xfId="0" applyFont="1" applyFill="1" applyBorder="1"/>
    <xf numFmtId="0" fontId="3" fillId="16" borderId="14" xfId="0" applyFont="1" applyFill="1" applyBorder="1" applyAlignment="1">
      <alignment horizontal="center" vertical="center"/>
    </xf>
    <xf numFmtId="0" fontId="0" fillId="18" borderId="2" xfId="0" applyFill="1" applyBorder="1"/>
    <xf numFmtId="0" fontId="3" fillId="17" borderId="14" xfId="0" applyFont="1" applyFill="1" applyBorder="1" applyAlignment="1">
      <alignment horizontal="center" vertical="center"/>
    </xf>
    <xf numFmtId="0" fontId="17" fillId="18" borderId="2" xfId="0" applyFont="1" applyFill="1" applyBorder="1" applyAlignment="1">
      <alignment horizontal="center" vertical="center"/>
    </xf>
    <xf numFmtId="0" fontId="16" fillId="17" borderId="2" xfId="0" applyFont="1" applyFill="1" applyBorder="1"/>
    <xf numFmtId="0" fontId="3" fillId="6" borderId="2" xfId="0" applyFont="1" applyFill="1" applyBorder="1" applyAlignment="1">
      <alignment wrapText="1"/>
    </xf>
    <xf numFmtId="0" fontId="0" fillId="20" borderId="2" xfId="0" applyFill="1" applyBorder="1" applyAlignment="1">
      <alignment wrapText="1"/>
    </xf>
    <xf numFmtId="0" fontId="0" fillId="19" borderId="2" xfId="0" applyFill="1" applyBorder="1" applyAlignment="1">
      <alignment wrapText="1"/>
    </xf>
    <xf numFmtId="0" fontId="3" fillId="20" borderId="2" xfId="0" applyFont="1" applyFill="1" applyBorder="1" applyAlignment="1">
      <alignment horizontal="center"/>
    </xf>
    <xf numFmtId="0" fontId="0" fillId="21" borderId="0" xfId="0" applyFill="1"/>
    <xf numFmtId="0" fontId="0" fillId="21" borderId="2" xfId="0" applyFill="1" applyBorder="1"/>
    <xf numFmtId="0" fontId="0" fillId="10" borderId="2" xfId="0" applyFill="1" applyBorder="1" applyAlignment="1">
      <alignment horizontal="center" vertical="center"/>
    </xf>
    <xf numFmtId="3" fontId="0" fillId="0" borderId="0" xfId="0" applyNumberFormat="1"/>
    <xf numFmtId="0" fontId="0" fillId="22" borderId="0" xfId="0" applyFill="1"/>
    <xf numFmtId="3" fontId="0" fillId="16" borderId="2" xfId="0" applyNumberFormat="1" applyFill="1" applyBorder="1"/>
    <xf numFmtId="0" fontId="0" fillId="20" borderId="14" xfId="0" applyFill="1" applyBorder="1" applyAlignment="1">
      <alignment wrapText="1"/>
    </xf>
    <xf numFmtId="0" fontId="0" fillId="22" borderId="0" xfId="0" applyFill="1" applyAlignment="1">
      <alignment wrapText="1"/>
    </xf>
    <xf numFmtId="0" fontId="0" fillId="17" borderId="2" xfId="0" applyFill="1" applyBorder="1"/>
    <xf numFmtId="0" fontId="0" fillId="20" borderId="2" xfId="0" applyFill="1" applyBorder="1"/>
    <xf numFmtId="0" fontId="0" fillId="23" borderId="2" xfId="0" applyFill="1" applyBorder="1" applyAlignment="1">
      <alignment wrapText="1"/>
    </xf>
    <xf numFmtId="22" fontId="0" fillId="23" borderId="2" xfId="0" applyNumberFormat="1" applyFill="1" applyBorder="1" applyAlignment="1">
      <alignment wrapText="1"/>
    </xf>
    <xf numFmtId="18" fontId="0" fillId="0" borderId="0" xfId="0" applyNumberFormat="1"/>
    <xf numFmtId="0" fontId="0" fillId="6" borderId="2" xfId="0" applyFill="1" applyBorder="1"/>
    <xf numFmtId="0" fontId="0" fillId="8" borderId="2" xfId="0" applyFill="1" applyBorder="1" applyAlignment="1">
      <alignment horizontal="center"/>
    </xf>
    <xf numFmtId="0" fontId="3" fillId="24" borderId="2" xfId="0" applyFont="1" applyFill="1" applyBorder="1" applyAlignment="1">
      <alignment horizontal="center"/>
    </xf>
    <xf numFmtId="0" fontId="4" fillId="24" borderId="2" xfId="0" applyFont="1" applyFill="1" applyBorder="1" applyAlignment="1">
      <alignment horizontal="center"/>
    </xf>
    <xf numFmtId="0" fontId="4" fillId="24" borderId="0" xfId="0" applyFont="1" applyFill="1"/>
    <xf numFmtId="0" fontId="0" fillId="8" borderId="14" xfId="0" applyFill="1" applyBorder="1"/>
    <xf numFmtId="0" fontId="4" fillId="25" borderId="0" xfId="0" applyFont="1" applyFill="1"/>
    <xf numFmtId="0" fontId="0" fillId="26" borderId="2" xfId="0" applyFill="1" applyBorder="1"/>
    <xf numFmtId="0" fontId="3" fillId="26" borderId="2" xfId="0" applyFont="1" applyFill="1" applyBorder="1"/>
    <xf numFmtId="0" fontId="3" fillId="25" borderId="0" xfId="0" applyFont="1" applyFill="1"/>
    <xf numFmtId="0" fontId="0" fillId="26" borderId="2" xfId="0" applyFill="1" applyBorder="1" applyAlignment="1">
      <alignment horizontal="center"/>
    </xf>
    <xf numFmtId="0" fontId="0" fillId="26" borderId="2" xfId="0" applyFill="1" applyBorder="1" applyAlignment="1">
      <alignment wrapText="1"/>
    </xf>
    <xf numFmtId="0" fontId="16" fillId="6" borderId="2" xfId="0" applyFont="1" applyFill="1" applyBorder="1" applyAlignment="1">
      <alignment wrapText="1"/>
    </xf>
    <xf numFmtId="0" fontId="16" fillId="6" borderId="2" xfId="0" applyFont="1" applyFill="1" applyBorder="1"/>
    <xf numFmtId="0" fontId="0" fillId="6" borderId="2" xfId="0" applyFill="1" applyBorder="1" applyAlignment="1">
      <alignment wrapText="1"/>
    </xf>
    <xf numFmtId="0" fontId="0" fillId="17" borderId="2" xfId="0" applyFill="1" applyBorder="1" applyAlignment="1">
      <alignment wrapText="1"/>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0" fillId="0" borderId="0" xfId="0" applyAlignment="1">
      <alignment horizontal="center"/>
    </xf>
    <xf numFmtId="0" fontId="4" fillId="0" borderId="4" xfId="0" applyFont="1" applyBorder="1" applyAlignment="1">
      <alignment horizontal="center" vertical="center"/>
    </xf>
    <xf numFmtId="0" fontId="4" fillId="0" borderId="0" xfId="0" applyFont="1" applyAlignment="1">
      <alignment horizontal="center" vertic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19" fillId="0" borderId="0" xfId="0" applyFont="1" applyAlignment="1">
      <alignment horizontal="center"/>
    </xf>
    <xf numFmtId="0" fontId="3" fillId="6" borderId="0" xfId="0" applyFont="1" applyFill="1" applyAlignment="1">
      <alignment horizontal="center"/>
    </xf>
    <xf numFmtId="0" fontId="0" fillId="16" borderId="14" xfId="0" applyFill="1" applyBorder="1" applyAlignment="1">
      <alignment horizontal="center" wrapText="1"/>
    </xf>
    <xf numFmtId="0" fontId="0" fillId="16" borderId="19" xfId="0" applyFill="1" applyBorder="1" applyAlignment="1">
      <alignment horizontal="center" wrapText="1"/>
    </xf>
    <xf numFmtId="0" fontId="0" fillId="16" borderId="18" xfId="0" applyFill="1" applyBorder="1" applyAlignment="1">
      <alignment horizontal="center" wrapText="1"/>
    </xf>
    <xf numFmtId="18" fontId="0" fillId="0" borderId="20" xfId="0" applyNumberFormat="1" applyBorder="1" applyAlignment="1">
      <alignment horizontal="center"/>
    </xf>
    <xf numFmtId="22" fontId="0" fillId="0" borderId="20" xfId="0" applyNumberFormat="1" applyBorder="1" applyAlignment="1">
      <alignment horizontal="center"/>
    </xf>
    <xf numFmtId="14" fontId="0" fillId="0" borderId="20" xfId="0" applyNumberFormat="1" applyBorder="1" applyAlignment="1">
      <alignment horizontal="center"/>
    </xf>
    <xf numFmtId="0" fontId="18" fillId="20" borderId="0" xfId="0" applyFont="1" applyFill="1" applyAlignment="1">
      <alignment horizontal="center"/>
    </xf>
    <xf numFmtId="4" fontId="0" fillId="16" borderId="2" xfId="0" applyNumberFormat="1" applyFill="1" applyBorder="1"/>
    <xf numFmtId="0" fontId="0" fillId="16" borderId="2" xfId="0" applyFill="1" applyBorder="1"/>
    <xf numFmtId="4" fontId="0" fillId="16" borderId="18" xfId="0" applyNumberFormat="1" applyFill="1" applyBorder="1"/>
    <xf numFmtId="0" fontId="0" fillId="16" borderId="18" xfId="0" applyFill="1" applyBorder="1"/>
    <xf numFmtId="3" fontId="0" fillId="16" borderId="18" xfId="0" applyNumberFormat="1" applyFill="1" applyBorder="1"/>
    <xf numFmtId="4" fontId="0" fillId="16" borderId="17" xfId="0" applyNumberFormat="1" applyFill="1" applyBorder="1"/>
    <xf numFmtId="4" fontId="0" fillId="16" borderId="16" xfId="0" applyNumberFormat="1" applyFill="1" applyBorder="1"/>
    <xf numFmtId="0" fontId="20" fillId="0" borderId="0" xfId="0" applyFont="1" applyAlignment="1">
      <alignment horizontal="center"/>
    </xf>
  </cellXfs>
  <cellStyles count="2">
    <cellStyle name="Bad" xfId="1" builtinId="27"/>
    <cellStyle name="Normal" xfId="0" builtinId="0"/>
  </cellStyles>
  <dxfs count="10">
    <dxf>
      <numFmt numFmtId="164" formatCode="_([$$-409]* #,##0.00_);_([$$-409]* \(#,##0.00\);_([$$-409]* &quot;-&quot;??_);_(@_)"/>
      <border diagonalUp="0" diagonalDown="0">
        <left style="thick">
          <color rgb="FF000000"/>
        </left>
        <right/>
        <top style="thick">
          <color rgb="FF000000"/>
        </top>
        <bottom style="thick">
          <color rgb="FF000000"/>
        </bottom>
        <vertical/>
        <horizontal/>
      </border>
    </dxf>
    <dxf>
      <border diagonalUp="0" diagonalDown="0">
        <left/>
        <right style="thick">
          <color rgb="FF000000"/>
        </right>
        <top style="thick">
          <color rgb="FF000000"/>
        </top>
        <bottom style="thick">
          <color rgb="FF000000"/>
        </bottom>
        <vertical/>
        <horizontal/>
      </border>
    </dxf>
    <dxf>
      <border outline="0">
        <top style="thick">
          <color rgb="FF000000"/>
        </top>
      </border>
    </dxf>
    <dxf>
      <border outline="0">
        <bottom style="thick">
          <color rgb="FF000000"/>
        </bottom>
      </border>
    </dxf>
    <dxf>
      <border outline="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16"/>
        <color theme="1"/>
        <name val="Calibri"/>
        <family val="2"/>
        <scheme val="minor"/>
      </font>
      <fill>
        <patternFill patternType="solid">
          <fgColor indexed="64"/>
          <bgColor rgb="FFFFFF00"/>
        </patternFill>
      </fill>
      <border diagonalUp="0" diagonalDown="0">
        <left style="thick">
          <color rgb="FF000000"/>
        </left>
        <right style="thick">
          <color rgb="FF000000"/>
        </right>
        <top/>
        <bottom/>
      </border>
    </dxf>
    <dxf>
      <alignment wrapText="0"/>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INTRODUCTION_TO_BASIC_CHARTS!$C$12</c:f>
              <c:strCache>
                <c:ptCount val="1"/>
                <c:pt idx="0">
                  <c:v>Nayem islam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2D-4B17-865C-1502AF8343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2D-4B17-865C-1502AF8343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2D-4B17-865C-1502AF83439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2D-4B17-865C-1502AF8343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INTRODUCTION_TO_BASIC_CHARTS!$D$11:$G$11</c:f>
              <c:strCache>
                <c:ptCount val="4"/>
                <c:pt idx="0">
                  <c:v>Bangla</c:v>
                </c:pt>
                <c:pt idx="1">
                  <c:v>Emglish</c:v>
                </c:pt>
                <c:pt idx="2">
                  <c:v>Math </c:v>
                </c:pt>
                <c:pt idx="3">
                  <c:v>Physics</c:v>
                </c:pt>
              </c:strCache>
            </c:strRef>
          </c:cat>
          <c:val>
            <c:numRef>
              <c:f>INTRODUCTION_TO_BASIC_CHARTS!$D$12:$G$12</c:f>
              <c:numCache>
                <c:formatCode>General</c:formatCode>
                <c:ptCount val="4"/>
                <c:pt idx="0">
                  <c:v>66</c:v>
                </c:pt>
                <c:pt idx="1">
                  <c:v>64</c:v>
                </c:pt>
                <c:pt idx="2">
                  <c:v>34</c:v>
                </c:pt>
                <c:pt idx="3">
                  <c:v>64</c:v>
                </c:pt>
              </c:numCache>
            </c:numRef>
          </c:val>
          <c:extLst>
            <c:ext xmlns:c16="http://schemas.microsoft.com/office/drawing/2014/chart" uri="{C3380CC4-5D6E-409C-BE32-E72D297353CC}">
              <c16:uniqueId val="{00000001-49D2-42A3-9FB0-9CC99931C21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INTRODUCTION_TO_BASIC_CHARTS!$G$11</c:f>
              <c:strCache>
                <c:ptCount val="1"/>
                <c:pt idx="0">
                  <c:v>Physics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D7-408B-84FD-A19A707C31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D7-408B-84FD-A19A707C31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D7-408B-84FD-A19A707C31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D7-408B-84FD-A19A707C31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D7-408B-84FD-A19A707C317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ED7-408B-84FD-A19A707C317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ED7-408B-84FD-A19A707C317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ED7-408B-84FD-A19A707C31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INTRODUCTION_TO_BASIC_CHARTS!$C$12:$C$19</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INTRODUCTION_TO_BASIC_CHARTS!$G$12:$G$19</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1-9516-4EB0-BBF7-9781540CC49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INTRODUCTION_TO_BASIC_CHARTS!$C$12</c:f>
              <c:strCache>
                <c:ptCount val="1"/>
                <c:pt idx="0">
                  <c:v>Nayem islam</c:v>
                </c:pt>
              </c:strCache>
            </c:strRef>
          </c:tx>
          <c:spPr>
            <a:solidFill>
              <a:schemeClr val="accent1"/>
            </a:solidFill>
            <a:ln>
              <a:noFill/>
            </a:ln>
            <a:effectLst/>
          </c:spPr>
          <c:invertIfNegative val="0"/>
          <c:cat>
            <c:strRef>
              <c:f>INTRODUCTION_TO_BASIC_CHARTS!$D$11:$G$11</c:f>
              <c:strCache>
                <c:ptCount val="4"/>
                <c:pt idx="0">
                  <c:v>Bangla</c:v>
                </c:pt>
                <c:pt idx="1">
                  <c:v>Emglish</c:v>
                </c:pt>
                <c:pt idx="2">
                  <c:v>Math </c:v>
                </c:pt>
                <c:pt idx="3">
                  <c:v>Physics</c:v>
                </c:pt>
              </c:strCache>
            </c:strRef>
          </c:cat>
          <c:val>
            <c:numRef>
              <c:f>INTRODUCTION_TO_BASIC_CHARTS!$D$12:$G$12</c:f>
              <c:numCache>
                <c:formatCode>General</c:formatCode>
                <c:ptCount val="4"/>
                <c:pt idx="0">
                  <c:v>66</c:v>
                </c:pt>
                <c:pt idx="1">
                  <c:v>64</c:v>
                </c:pt>
                <c:pt idx="2">
                  <c:v>34</c:v>
                </c:pt>
                <c:pt idx="3">
                  <c:v>64</c:v>
                </c:pt>
              </c:numCache>
            </c:numRef>
          </c:val>
          <c:extLst>
            <c:ext xmlns:c16="http://schemas.microsoft.com/office/drawing/2014/chart" uri="{C3380CC4-5D6E-409C-BE32-E72D297353CC}">
              <c16:uniqueId val="{00000001-0E0A-449A-90F7-C1033B2B3670}"/>
            </c:ext>
          </c:extLst>
        </c:ser>
        <c:dLbls>
          <c:showLegendKey val="0"/>
          <c:showVal val="0"/>
          <c:showCatName val="0"/>
          <c:showSerName val="0"/>
          <c:showPercent val="0"/>
          <c:showBubbleSize val="0"/>
        </c:dLbls>
        <c:gapWidth val="219"/>
        <c:overlap val="-27"/>
        <c:axId val="694944904"/>
        <c:axId val="694934488"/>
      </c:barChart>
      <c:catAx>
        <c:axId val="69494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34488"/>
        <c:crosses val="autoZero"/>
        <c:auto val="1"/>
        <c:lblAlgn val="ctr"/>
        <c:lblOffset val="100"/>
        <c:noMultiLvlLbl val="0"/>
      </c:catAx>
      <c:valAx>
        <c:axId val="694934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44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INTRODUCTION_TO_BASIC_CHARTS!$G$10:$G$11</c:f>
              <c:strCache>
                <c:ptCount val="2"/>
                <c:pt idx="1">
                  <c:v>Physics</c:v>
                </c:pt>
              </c:strCache>
            </c:strRef>
          </c:tx>
          <c:spPr>
            <a:solidFill>
              <a:schemeClr val="accent1"/>
            </a:solidFill>
            <a:ln>
              <a:noFill/>
            </a:ln>
            <a:effectLst/>
          </c:spPr>
          <c:invertIfNegative val="0"/>
          <c:cat>
            <c:strRef>
              <c:f>INTRODUCTION_TO_BASIC_CHARTS!$C$12:$C$19</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INTRODUCTION_TO_BASIC_CHARTS!$G$12:$G$19</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1-EB54-42FE-93AA-1830D06BDD43}"/>
            </c:ext>
          </c:extLst>
        </c:ser>
        <c:dLbls>
          <c:showLegendKey val="0"/>
          <c:showVal val="0"/>
          <c:showCatName val="0"/>
          <c:showSerName val="0"/>
          <c:showPercent val="0"/>
          <c:showBubbleSize val="0"/>
        </c:dLbls>
        <c:gapWidth val="219"/>
        <c:overlap val="-27"/>
        <c:axId val="2129155800"/>
        <c:axId val="2129135464"/>
      </c:barChart>
      <c:catAx>
        <c:axId val="2129155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135464"/>
        <c:crosses val="autoZero"/>
        <c:auto val="1"/>
        <c:lblAlgn val="ctr"/>
        <c:lblOffset val="100"/>
        <c:noMultiLvlLbl val="0"/>
      </c:catAx>
      <c:valAx>
        <c:axId val="2129135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155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DIFFERENT SUBJECT NUMBER</a:t>
            </a:r>
          </a:p>
        </c:rich>
      </c:tx>
      <c:overlay val="0"/>
      <c:spPr>
        <a:solidFill>
          <a:srgbClr val="FFC000"/>
        </a:solidFill>
        <a:ln>
          <a:solidFill>
            <a:srgbClr val="C65911"/>
          </a:solidFill>
          <a:prstDash val="solid"/>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INTRODUCTION_TO_BASIC_CHARTS!$E$99</c:f>
              <c:strCache>
                <c:ptCount val="1"/>
                <c:pt idx="0">
                  <c:v>Bangla</c:v>
                </c:pt>
              </c:strCache>
            </c:strRef>
          </c:tx>
          <c:spPr>
            <a:solidFill>
              <a:schemeClr val="accent1"/>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INTRODUCTION_TO_BASIC_CHARTS!$E$100:$E$107</c:f>
              <c:numCache>
                <c:formatCode>General</c:formatCode>
                <c:ptCount val="8"/>
                <c:pt idx="0">
                  <c:v>66</c:v>
                </c:pt>
                <c:pt idx="1">
                  <c:v>50</c:v>
                </c:pt>
                <c:pt idx="2">
                  <c:v>66</c:v>
                </c:pt>
                <c:pt idx="3">
                  <c:v>66</c:v>
                </c:pt>
                <c:pt idx="4">
                  <c:v>55</c:v>
                </c:pt>
                <c:pt idx="5">
                  <c:v>34</c:v>
                </c:pt>
                <c:pt idx="6">
                  <c:v>40</c:v>
                </c:pt>
                <c:pt idx="7">
                  <c:v>34</c:v>
                </c:pt>
              </c:numCache>
            </c:numRef>
          </c:val>
          <c:extLst>
            <c:ext xmlns:c16="http://schemas.microsoft.com/office/drawing/2014/chart" uri="{C3380CC4-5D6E-409C-BE32-E72D297353CC}">
              <c16:uniqueId val="{00000001-0C3C-440A-BCEC-8B8D0AEF4395}"/>
            </c:ext>
          </c:extLst>
        </c:ser>
        <c:ser>
          <c:idx val="1"/>
          <c:order val="1"/>
          <c:tx>
            <c:strRef>
              <c:f>INTRODUCTION_TO_BASIC_CHARTS!$G$99</c:f>
              <c:strCache>
                <c:ptCount val="1"/>
                <c:pt idx="0">
                  <c:v>Math </c:v>
                </c:pt>
              </c:strCache>
            </c:strRef>
          </c:tx>
          <c:spPr>
            <a:solidFill>
              <a:srgbClr val="375623"/>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INTRODUCTION_TO_BASIC_CHARTS!$G$100:$G$107</c:f>
              <c:numCache>
                <c:formatCode>General</c:formatCode>
                <c:ptCount val="8"/>
                <c:pt idx="0">
                  <c:v>34</c:v>
                </c:pt>
                <c:pt idx="1">
                  <c:v>40</c:v>
                </c:pt>
                <c:pt idx="2">
                  <c:v>33</c:v>
                </c:pt>
                <c:pt idx="3">
                  <c:v>23</c:v>
                </c:pt>
                <c:pt idx="4">
                  <c:v>33</c:v>
                </c:pt>
                <c:pt idx="5">
                  <c:v>54</c:v>
                </c:pt>
                <c:pt idx="6">
                  <c:v>40</c:v>
                </c:pt>
                <c:pt idx="7">
                  <c:v>45</c:v>
                </c:pt>
              </c:numCache>
            </c:numRef>
          </c:val>
          <c:extLst>
            <c:ext xmlns:c16="http://schemas.microsoft.com/office/drawing/2014/chart" uri="{C3380CC4-5D6E-409C-BE32-E72D297353CC}">
              <c16:uniqueId val="{00000003-0C3C-440A-BCEC-8B8D0AEF4395}"/>
            </c:ext>
          </c:extLst>
        </c:ser>
        <c:ser>
          <c:idx val="2"/>
          <c:order val="2"/>
          <c:tx>
            <c:strRef>
              <c:f>INTRODUCTION_TO_BASIC_CHARTS!$H$99</c:f>
              <c:strCache>
                <c:ptCount val="1"/>
                <c:pt idx="0">
                  <c:v>Physics</c:v>
                </c:pt>
              </c:strCache>
            </c:strRef>
          </c:tx>
          <c:spPr>
            <a:solidFill>
              <a:srgbClr val="C65911"/>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INTRODUCTION_TO_BASIC_CHARTS!$H$100:$H$107</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5-0C3C-440A-BCEC-8B8D0AEF4395}"/>
            </c:ext>
          </c:extLst>
        </c:ser>
        <c:dLbls>
          <c:showLegendKey val="0"/>
          <c:showVal val="0"/>
          <c:showCatName val="0"/>
          <c:showSerName val="0"/>
          <c:showPercent val="0"/>
          <c:showBubbleSize val="0"/>
        </c:dLbls>
        <c:gapWidth val="219"/>
        <c:overlap val="-27"/>
        <c:axId val="1471904759"/>
        <c:axId val="1471918151"/>
      </c:barChart>
      <c:catAx>
        <c:axId val="1471904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18151"/>
        <c:crosses val="autoZero"/>
        <c:auto val="1"/>
        <c:lblAlgn val="ctr"/>
        <c:lblOffset val="100"/>
        <c:noMultiLvlLbl val="0"/>
      </c:catAx>
      <c:valAx>
        <c:axId val="1471918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04759"/>
        <c:crosses val="autoZero"/>
        <c:crossBetween val="between"/>
      </c:valAx>
      <c:dTable>
        <c:showHorzBorder val="1"/>
        <c:showVertBorder val="1"/>
        <c:showOutline val="1"/>
        <c:showKeys val="1"/>
        <c:spPr>
          <a:solidFill>
            <a:srgbClr val="FFF2CC"/>
          </a:solidFill>
          <a:ln w="9525" cap="flat" cmpd="sng" algn="ctr">
            <a:solidFill>
              <a:srgbClr val="ED7D31"/>
            </a:solidFill>
            <a:prstDash val="solid"/>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INTRODUCTION_TO_BASIC_CHARTS!$E$144</c:f>
              <c:strCache>
                <c:ptCount val="1"/>
                <c:pt idx="0">
                  <c:v>STORES IN EACH CITY</c:v>
                </c:pt>
              </c:strCache>
            </c:strRef>
          </c:tx>
          <c:spPr>
            <a:solidFill>
              <a:srgbClr val="ED7D31"/>
            </a:solidFill>
            <a:ln>
              <a:noFill/>
            </a:ln>
            <a:effectLst/>
          </c:spPr>
          <c:invertIfNegative val="0"/>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BD3B-441A-83BE-CF10B66141FC}"/>
            </c:ext>
          </c:extLst>
        </c:ser>
        <c:dLbls>
          <c:showLegendKey val="0"/>
          <c:showVal val="0"/>
          <c:showCatName val="0"/>
          <c:showSerName val="0"/>
          <c:showPercent val="0"/>
          <c:showBubbleSize val="0"/>
        </c:dLbls>
        <c:gapWidth val="73"/>
        <c:axId val="1471929559"/>
        <c:axId val="1471904263"/>
      </c:barChart>
      <c:catAx>
        <c:axId val="1471929559"/>
        <c:scaling>
          <c:orientation val="minMax"/>
        </c:scaling>
        <c:delete val="0"/>
        <c:axPos val="l"/>
        <c:numFmt formatCode="General" sourceLinked="1"/>
        <c:majorTickMark val="none"/>
        <c:minorTickMark val="none"/>
        <c:tickLblPos val="nextTo"/>
        <c:spPr>
          <a:solidFill>
            <a:srgbClr val="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04263"/>
        <c:crosses val="autoZero"/>
        <c:auto val="1"/>
        <c:lblAlgn val="ctr"/>
        <c:lblOffset val="100"/>
        <c:noMultiLvlLbl val="0"/>
      </c:catAx>
      <c:valAx>
        <c:axId val="1471904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29559"/>
        <c:crosses val="autoZero"/>
        <c:crossBetween val="between"/>
      </c:valAx>
      <c:spPr>
        <a:noFill/>
        <a:ln>
          <a:noFill/>
        </a:ln>
        <a:effectLst/>
      </c:spPr>
    </c:plotArea>
    <c:legend>
      <c:legendPos val="b"/>
      <c:overlay val="0"/>
      <c:spPr>
        <a:solidFill>
          <a:srgbClr val="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INTRODUCTION_TO_BASIC_CHARTS!$E$144</c:f>
              <c:strCache>
                <c:ptCount val="1"/>
                <c:pt idx="0">
                  <c:v>STORES IN EACH CITY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E7-4AFC-B32F-34F8303FBF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E7-4AFC-B32F-34F8303FBF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E7-4AFC-B32F-34F8303FBF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E7-4AFC-B32F-34F8303FBF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E7-4AFC-B32F-34F8303FBF1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AE7-4AFC-B32F-34F8303FBF1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AE7-4AFC-B32F-34F8303FBF1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AE7-4AFC-B32F-34F8303FBF1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AE7-4AFC-B32F-34F8303FBF1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AE7-4AFC-B32F-34F8303FBF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63D1-451F-A179-DAC377568DB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INTRODUCTION_TO_BASIC_CHARTS!$E$144</c:f>
              <c:strCache>
                <c:ptCount val="1"/>
                <c:pt idx="0">
                  <c:v>STORES IN EACH CITY</c:v>
                </c:pt>
              </c:strCache>
            </c:strRef>
          </c:tx>
          <c:spPr>
            <a:solidFill>
              <a:schemeClr val="accent1"/>
            </a:solidFill>
            <a:ln>
              <a:noFill/>
            </a:ln>
            <a:effectLst/>
          </c:spPr>
          <c:invertIfNegative val="0"/>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9C58-47C7-9370-52918DFE2D45}"/>
            </c:ext>
          </c:extLst>
        </c:ser>
        <c:dLbls>
          <c:showLegendKey val="0"/>
          <c:showVal val="0"/>
          <c:showCatName val="0"/>
          <c:showSerName val="0"/>
          <c:showPercent val="0"/>
          <c:showBubbleSize val="0"/>
        </c:dLbls>
        <c:gapWidth val="219"/>
        <c:overlap val="-27"/>
        <c:axId val="1510677896"/>
        <c:axId val="1510684344"/>
      </c:barChart>
      <c:catAx>
        <c:axId val="1510677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684344"/>
        <c:crosses val="autoZero"/>
        <c:auto val="1"/>
        <c:lblAlgn val="ctr"/>
        <c:lblOffset val="100"/>
        <c:noMultiLvlLbl val="0"/>
      </c:catAx>
      <c:valAx>
        <c:axId val="1510684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677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INTRODUCTION_TO_BASIC_CHARTS!$E$204</c:f>
              <c:strCache>
                <c:ptCount val="1"/>
                <c:pt idx="0">
                  <c:v>CATEGORY TOTAL</c:v>
                </c:pt>
              </c:strCache>
            </c:strRef>
          </c:tx>
          <c:dPt>
            <c:idx val="0"/>
            <c:bubble3D val="0"/>
            <c:spPr>
              <a:solidFill>
                <a:schemeClr val="accent1"/>
              </a:solidFill>
              <a:ln>
                <a:noFill/>
              </a:ln>
              <a:effectLst/>
            </c:spPr>
            <c:extLst>
              <c:ext xmlns:c16="http://schemas.microsoft.com/office/drawing/2014/chart" uri="{C3380CC4-5D6E-409C-BE32-E72D297353CC}">
                <c16:uniqueId val="{00000001-F55F-46D1-9CFB-04BF3167D52F}"/>
              </c:ext>
            </c:extLst>
          </c:dPt>
          <c:dPt>
            <c:idx val="1"/>
            <c:bubble3D val="0"/>
            <c:spPr>
              <a:solidFill>
                <a:schemeClr val="accent2"/>
              </a:solidFill>
              <a:ln>
                <a:noFill/>
              </a:ln>
              <a:effectLst/>
            </c:spPr>
            <c:extLst>
              <c:ext xmlns:c16="http://schemas.microsoft.com/office/drawing/2014/chart" uri="{C3380CC4-5D6E-409C-BE32-E72D297353CC}">
                <c16:uniqueId val="{00000003-F55F-46D1-9CFB-04BF3167D52F}"/>
              </c:ext>
            </c:extLst>
          </c:dPt>
          <c:dPt>
            <c:idx val="2"/>
            <c:bubble3D val="0"/>
            <c:spPr>
              <a:solidFill>
                <a:schemeClr val="accent3"/>
              </a:solidFill>
              <a:ln>
                <a:noFill/>
              </a:ln>
              <a:effectLst/>
            </c:spPr>
            <c:extLst>
              <c:ext xmlns:c16="http://schemas.microsoft.com/office/drawing/2014/chart" uri="{C3380CC4-5D6E-409C-BE32-E72D297353CC}">
                <c16:uniqueId val="{00000005-F55F-46D1-9CFB-04BF3167D5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C637-451C-8E84-6D62D339404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INTRODUCTION_TO_BASIC_CHARTS!$E$204</c:f>
              <c:strCache>
                <c:ptCount val="1"/>
                <c:pt idx="0">
                  <c:v>CATEGORY TOTAL</c:v>
                </c:pt>
              </c:strCache>
            </c:strRef>
          </c:tx>
          <c:spPr>
            <a:solidFill>
              <a:schemeClr val="accent1"/>
            </a:solidFill>
            <a:ln>
              <a:noFill/>
            </a:ln>
            <a:effectLst/>
          </c:spPr>
          <c:invertIfNegative val="0"/>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EC76-4877-9B5B-8645B10B1DE7}"/>
            </c:ext>
          </c:extLst>
        </c:ser>
        <c:dLbls>
          <c:showLegendKey val="0"/>
          <c:showVal val="0"/>
          <c:showCatName val="0"/>
          <c:showSerName val="0"/>
          <c:showPercent val="0"/>
          <c:showBubbleSize val="0"/>
        </c:dLbls>
        <c:gapWidth val="219"/>
        <c:overlap val="-27"/>
        <c:axId val="1416438632"/>
        <c:axId val="1416446568"/>
      </c:barChart>
      <c:catAx>
        <c:axId val="141643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446568"/>
        <c:crosses val="autoZero"/>
        <c:auto val="1"/>
        <c:lblAlgn val="ctr"/>
        <c:lblOffset val="100"/>
        <c:noMultiLvlLbl val="0"/>
      </c:catAx>
      <c:valAx>
        <c:axId val="1416446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438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INTRODUCTION_TO_BASIC_CHARTS!$E$204</c:f>
              <c:strCache>
                <c:ptCount val="1"/>
                <c:pt idx="0">
                  <c:v>CATEGORY TOTAL</c:v>
                </c:pt>
              </c:strCache>
            </c:strRef>
          </c:tx>
          <c:spPr>
            <a:solidFill>
              <a:schemeClr val="accent1"/>
            </a:solidFill>
            <a:ln>
              <a:noFill/>
            </a:ln>
            <a:effectLst/>
          </c:spPr>
          <c:invertIfNegative val="0"/>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D2BE-4D86-B613-67C59E0C3053}"/>
            </c:ext>
          </c:extLst>
        </c:ser>
        <c:dLbls>
          <c:showLegendKey val="0"/>
          <c:showVal val="0"/>
          <c:showCatName val="0"/>
          <c:showSerName val="0"/>
          <c:showPercent val="0"/>
          <c:showBubbleSize val="0"/>
        </c:dLbls>
        <c:gapWidth val="182"/>
        <c:axId val="1477175831"/>
        <c:axId val="1477166903"/>
      </c:barChart>
      <c:catAx>
        <c:axId val="1477175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166903"/>
        <c:crosses val="autoZero"/>
        <c:auto val="1"/>
        <c:lblAlgn val="ctr"/>
        <c:lblOffset val="100"/>
        <c:noMultiLvlLbl val="0"/>
      </c:catAx>
      <c:valAx>
        <c:axId val="1477166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175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INTRODUCTION_TO_BASIC_CHARTS!$E$257</c:f>
              <c:strCache>
                <c:ptCount val="1"/>
                <c:pt idx="0">
                  <c:v>MONTHLY SALES </c:v>
                </c:pt>
              </c:strCache>
            </c:strRef>
          </c:tx>
          <c:spPr>
            <a:solidFill>
              <a:schemeClr val="accent1"/>
            </a:solidFill>
            <a:ln>
              <a:noFill/>
            </a:ln>
            <a:effectLst/>
          </c:spPr>
          <c:invertIfNegative val="0"/>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extLst>
            <c:ext xmlns:c16="http://schemas.microsoft.com/office/drawing/2014/chart" uri="{C3380CC4-5D6E-409C-BE32-E72D297353CC}">
              <c16:uniqueId val="{00000001-A9F5-4AE5-89DA-41B06C7929B0}"/>
            </c:ext>
          </c:extLst>
        </c:ser>
        <c:dLbls>
          <c:showLegendKey val="0"/>
          <c:showVal val="0"/>
          <c:showCatName val="0"/>
          <c:showSerName val="0"/>
          <c:showPercent val="0"/>
          <c:showBubbleSize val="0"/>
        </c:dLbls>
        <c:gapWidth val="219"/>
        <c:overlap val="-27"/>
        <c:axId val="1030388360"/>
        <c:axId val="1030391832"/>
      </c:barChart>
      <c:catAx>
        <c:axId val="103038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391832"/>
        <c:crosses val="autoZero"/>
        <c:auto val="1"/>
        <c:lblAlgn val="ctr"/>
        <c:lblOffset val="100"/>
        <c:noMultiLvlLbl val="0"/>
      </c:catAx>
      <c:valAx>
        <c:axId val="1030391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388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INTRODUCTION_TO_BASIC_CHARTS!$E$257</c:f>
              <c:strCache>
                <c:ptCount val="1"/>
                <c:pt idx="0">
                  <c:v>MONTHLY SALES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smooth val="0"/>
          <c:extLst>
            <c:ext xmlns:c16="http://schemas.microsoft.com/office/drawing/2014/chart" uri="{C3380CC4-5D6E-409C-BE32-E72D297353CC}">
              <c16:uniqueId val="{00000001-B11F-466E-943F-25350F7F89CA}"/>
            </c:ext>
          </c:extLst>
        </c:ser>
        <c:dLbls>
          <c:showLegendKey val="0"/>
          <c:showVal val="0"/>
          <c:showCatName val="0"/>
          <c:showSerName val="0"/>
          <c:showPercent val="0"/>
          <c:showBubbleSize val="0"/>
        </c:dLbls>
        <c:marker val="1"/>
        <c:smooth val="0"/>
        <c:axId val="63727639"/>
        <c:axId val="63720199"/>
      </c:lineChart>
      <c:catAx>
        <c:axId val="63727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0199"/>
        <c:crosses val="autoZero"/>
        <c:auto val="1"/>
        <c:lblAlgn val="ctr"/>
        <c:lblOffset val="100"/>
        <c:noMultiLvlLbl val="0"/>
      </c:catAx>
      <c:valAx>
        <c:axId val="63720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7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INTRODUCTION_TO_BASIC_CHARTS!$E$257</c:f>
              <c:strCache>
                <c:ptCount val="1"/>
                <c:pt idx="0">
                  <c:v>MONTHLY SALES </c:v>
                </c:pt>
              </c:strCache>
            </c:strRef>
          </c:tx>
          <c:spPr>
            <a:solidFill>
              <a:schemeClr val="accent1"/>
            </a:solidFill>
            <a:ln>
              <a:noFill/>
            </a:ln>
            <a:effectLst/>
          </c:spPr>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extLst>
            <c:ext xmlns:c16="http://schemas.microsoft.com/office/drawing/2014/chart" uri="{C3380CC4-5D6E-409C-BE32-E72D297353CC}">
              <c16:uniqueId val="{00000001-D531-4E2C-9EFD-658DC63C927D}"/>
            </c:ext>
          </c:extLst>
        </c:ser>
        <c:dLbls>
          <c:showLegendKey val="0"/>
          <c:showVal val="0"/>
          <c:showCatName val="0"/>
          <c:showSerName val="0"/>
          <c:showPercent val="0"/>
          <c:showBubbleSize val="0"/>
        </c:dLbls>
        <c:axId val="140608824"/>
        <c:axId val="140573608"/>
      </c:areaChart>
      <c:catAx>
        <c:axId val="140608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73608"/>
        <c:crosses val="autoZero"/>
        <c:auto val="1"/>
        <c:lblAlgn val="ctr"/>
        <c:lblOffset val="100"/>
        <c:noMultiLvlLbl val="0"/>
      </c:catAx>
      <c:valAx>
        <c:axId val="140573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88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INTRODUCTION_TO_BASIC_CHARTS!$E$307</c:f>
              <c:strCache>
                <c:ptCount val="1"/>
                <c:pt idx="0">
                  <c:v>SALES BY STATE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74-466F-901B-4771FD2674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74-466F-901B-4771FD2674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74-466F-901B-4771FD2674B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74-466F-901B-4771FD2674B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74-466F-901B-4771FD2674B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74-466F-901B-4771FD2674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INTRODUCTION_TO_BASIC_CHARTS!$D$308:$D$313</c:f>
              <c:strCache>
                <c:ptCount val="6"/>
                <c:pt idx="0">
                  <c:v>ARIZONE</c:v>
                </c:pt>
                <c:pt idx="1">
                  <c:v>CALEFORNIA</c:v>
                </c:pt>
                <c:pt idx="2">
                  <c:v>ILLIONS</c:v>
                </c:pt>
                <c:pt idx="3">
                  <c:v>NEW  WORK</c:v>
                </c:pt>
                <c:pt idx="4">
                  <c:v>PENSYLVENIA</c:v>
                </c:pt>
                <c:pt idx="5">
                  <c:v>TEXAS</c:v>
                </c:pt>
              </c:strCache>
            </c:strRef>
          </c:cat>
          <c:val>
            <c:numRef>
              <c:f>INTRODUCTION_TO_BASIC_CHARTS!$E$308:$E$313</c:f>
              <c:numCache>
                <c:formatCode>General</c:formatCode>
                <c:ptCount val="6"/>
                <c:pt idx="0">
                  <c:v>21460</c:v>
                </c:pt>
                <c:pt idx="1">
                  <c:v>56837</c:v>
                </c:pt>
                <c:pt idx="2">
                  <c:v>19950</c:v>
                </c:pt>
                <c:pt idx="3">
                  <c:v>18676</c:v>
                </c:pt>
                <c:pt idx="4">
                  <c:v>22606</c:v>
                </c:pt>
                <c:pt idx="5">
                  <c:v>60888</c:v>
                </c:pt>
              </c:numCache>
            </c:numRef>
          </c:val>
          <c:extLst>
            <c:ext xmlns:c16="http://schemas.microsoft.com/office/drawing/2014/chart" uri="{C3380CC4-5D6E-409C-BE32-E72D297353CC}">
              <c16:uniqueId val="{00000001-ED5C-473A-9B80-147C5BAEF47B}"/>
            </c:ext>
          </c:extLst>
        </c:ser>
        <c:dLbls>
          <c:showLegendKey val="0"/>
          <c:showVal val="0"/>
          <c:showCatName val="0"/>
          <c:showSerName val="0"/>
          <c:showPercent val="0"/>
          <c:showBubbleSize val="0"/>
          <c:showLeaderLines val="1"/>
        </c:dLbls>
        <c:firstSliceAng val="0"/>
        <c:holeSize val="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Categoty Total</a:t>
            </a:r>
          </a:p>
        </c:rich>
      </c:tx>
      <c:layout>
        <c:manualLayout>
          <c:xMode val="edge"/>
          <c:yMode val="edge"/>
          <c:x val="0.40949300087489071"/>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INTRODUCTION_TO_BASIC_CHARTS!$E$336</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INTRODUCTION_TO_BASIC_CHARTS!$E$337:$E$339</c:f>
              <c:numCache>
                <c:formatCode>General</c:formatCode>
                <c:ptCount val="3"/>
                <c:pt idx="0">
                  <c:v>64593</c:v>
                </c:pt>
                <c:pt idx="1">
                  <c:v>65033</c:v>
                </c:pt>
                <c:pt idx="2">
                  <c:v>70793</c:v>
                </c:pt>
              </c:numCache>
            </c:numRef>
          </c:val>
          <c:extLst>
            <c:ext xmlns:c16="http://schemas.microsoft.com/office/drawing/2014/chart" uri="{C3380CC4-5D6E-409C-BE32-E72D297353CC}">
              <c16:uniqueId val="{00000001-BDE8-4598-9EFA-0A072B0477A0}"/>
            </c:ext>
          </c:extLst>
        </c:ser>
        <c:ser>
          <c:idx val="1"/>
          <c:order val="1"/>
          <c:tx>
            <c:strRef>
              <c:f>INTRODUCTION_TO_BASIC_CHARTS!$F$336</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INTRODUCTION_TO_BASIC_CHARTS!$F$337:$F$339</c:f>
              <c:numCache>
                <c:formatCode>#,##0</c:formatCode>
                <c:ptCount val="3"/>
                <c:pt idx="0">
                  <c:v>47799</c:v>
                </c:pt>
                <c:pt idx="1">
                  <c:v>84543</c:v>
                </c:pt>
                <c:pt idx="2">
                  <c:v>87075</c:v>
                </c:pt>
              </c:numCache>
            </c:numRef>
          </c:val>
          <c:extLst>
            <c:ext xmlns:c16="http://schemas.microsoft.com/office/drawing/2014/chart" uri="{C3380CC4-5D6E-409C-BE32-E72D297353CC}">
              <c16:uniqueId val="{00000003-BDE8-4598-9EFA-0A072B0477A0}"/>
            </c:ext>
          </c:extLst>
        </c:ser>
        <c:dLbls>
          <c:showLegendKey val="0"/>
          <c:showVal val="0"/>
          <c:showCatName val="0"/>
          <c:showSerName val="0"/>
          <c:showPercent val="0"/>
          <c:showBubbleSize val="0"/>
        </c:dLbls>
        <c:gapWidth val="219"/>
        <c:overlap val="-27"/>
        <c:axId val="1018726695"/>
        <c:axId val="1018702391"/>
      </c:barChart>
      <c:catAx>
        <c:axId val="1018726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02391"/>
        <c:crosses val="autoZero"/>
        <c:auto val="1"/>
        <c:lblAlgn val="ctr"/>
        <c:lblOffset val="100"/>
        <c:noMultiLvlLbl val="0"/>
      </c:catAx>
      <c:valAx>
        <c:axId val="1018702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26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TOTAL (2018,2019)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INTRODUCTION_TO_BASIC_CHARTS!$E$336</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INTRODUCTION_TO_BASIC_CHARTS!$E$337:$E$339</c:f>
              <c:numCache>
                <c:formatCode>General</c:formatCode>
                <c:ptCount val="3"/>
                <c:pt idx="0">
                  <c:v>64593</c:v>
                </c:pt>
                <c:pt idx="1">
                  <c:v>65033</c:v>
                </c:pt>
                <c:pt idx="2">
                  <c:v>70793</c:v>
                </c:pt>
              </c:numCache>
            </c:numRef>
          </c:val>
          <c:extLst>
            <c:ext xmlns:c16="http://schemas.microsoft.com/office/drawing/2014/chart" uri="{C3380CC4-5D6E-409C-BE32-E72D297353CC}">
              <c16:uniqueId val="{00000001-D62E-4BEE-BE73-8DDF14EC0EC8}"/>
            </c:ext>
          </c:extLst>
        </c:ser>
        <c:ser>
          <c:idx val="1"/>
          <c:order val="1"/>
          <c:tx>
            <c:strRef>
              <c:f>INTRODUCTION_TO_BASIC_CHARTS!$F$336</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INTRODUCTION_TO_BASIC_CHARTS!$F$337:$F$339</c:f>
              <c:numCache>
                <c:formatCode>#,##0</c:formatCode>
                <c:ptCount val="3"/>
                <c:pt idx="0">
                  <c:v>47799</c:v>
                </c:pt>
                <c:pt idx="1">
                  <c:v>84543</c:v>
                </c:pt>
                <c:pt idx="2">
                  <c:v>87075</c:v>
                </c:pt>
              </c:numCache>
            </c:numRef>
          </c:val>
          <c:extLst>
            <c:ext xmlns:c16="http://schemas.microsoft.com/office/drawing/2014/chart" uri="{C3380CC4-5D6E-409C-BE32-E72D297353CC}">
              <c16:uniqueId val="{00000003-D62E-4BEE-BE73-8DDF14EC0EC8}"/>
            </c:ext>
          </c:extLst>
        </c:ser>
        <c:dLbls>
          <c:showLegendKey val="0"/>
          <c:showVal val="0"/>
          <c:showCatName val="0"/>
          <c:showSerName val="0"/>
          <c:showPercent val="0"/>
          <c:showBubbleSize val="0"/>
        </c:dLbls>
        <c:gapWidth val="150"/>
        <c:overlap val="100"/>
        <c:axId val="1878673927"/>
        <c:axId val="1878692279"/>
      </c:barChart>
      <c:catAx>
        <c:axId val="1878673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92279"/>
        <c:crosses val="autoZero"/>
        <c:auto val="1"/>
        <c:lblAlgn val="ctr"/>
        <c:lblOffset val="100"/>
        <c:noMultiLvlLbl val="0"/>
      </c:catAx>
      <c:valAx>
        <c:axId val="1878692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73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BY YEAR</a:t>
            </a:r>
          </a:p>
        </c:rich>
      </c:tx>
      <c:layout>
        <c:manualLayout>
          <c:xMode val="edge"/>
          <c:yMode val="edge"/>
          <c:x val="0.40949300087489071"/>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cat>
            <c:strRef>
              <c:f>INTRODUCTION_TO_BASIC_CHARTS!$A$382:$A$383</c:f>
              <c:strCache>
                <c:ptCount val="1"/>
                <c:pt idx="0">
                  <c:v>TOTAL YEAR SALE</c:v>
                </c:pt>
              </c:strCache>
            </c:strRef>
          </c:cat>
          <c:val>
            <c:numRef>
              <c:f>INTRODUCTION_TO_BASIC_CHARTS!$B$382:$B$383</c:f>
              <c:numCache>
                <c:formatCode>General</c:formatCode>
                <c:ptCount val="2"/>
                <c:pt idx="0">
                  <c:v>200419</c:v>
                </c:pt>
              </c:numCache>
            </c:numRef>
          </c:val>
          <c:extLst>
            <c:ext xmlns:c16="http://schemas.microsoft.com/office/drawing/2014/chart" uri="{C3380CC4-5D6E-409C-BE32-E72D297353CC}">
              <c16:uniqueId val="{00000001-BB6C-4C0B-8750-1A09A2C7C8F8}"/>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cat>
            <c:strRef>
              <c:f>INTRODUCTION_TO_BASIC_CHARTS!$A$382:$A$383</c:f>
              <c:strCache>
                <c:ptCount val="1"/>
                <c:pt idx="0">
                  <c:v>TOTAL YEAR SALE</c:v>
                </c:pt>
              </c:strCache>
            </c:strRef>
          </c:cat>
          <c:val>
            <c:numRef>
              <c:f>INTRODUCTION_TO_BASIC_CHARTS!$C$382:$C$383</c:f>
              <c:numCache>
                <c:formatCode>General</c:formatCode>
                <c:ptCount val="2"/>
                <c:pt idx="0">
                  <c:v>219417</c:v>
                </c:pt>
              </c:numCache>
            </c:numRef>
          </c:val>
          <c:extLst>
            <c:ext xmlns:c16="http://schemas.microsoft.com/office/drawing/2014/chart" uri="{C3380CC4-5D6E-409C-BE32-E72D297353CC}">
              <c16:uniqueId val="{00000003-BB6C-4C0B-8750-1A09A2C7C8F8}"/>
            </c:ext>
          </c:extLst>
        </c:ser>
        <c:dLbls>
          <c:showLegendKey val="0"/>
          <c:showVal val="0"/>
          <c:showCatName val="0"/>
          <c:showSerName val="0"/>
          <c:showPercent val="0"/>
          <c:showBubbleSize val="0"/>
        </c:dLbls>
        <c:gapWidth val="219"/>
        <c:overlap val="-27"/>
        <c:axId val="610665304"/>
        <c:axId val="610678696"/>
      </c:barChart>
      <c:catAx>
        <c:axId val="610665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78696"/>
        <c:crosses val="autoZero"/>
        <c:auto val="1"/>
        <c:lblAlgn val="ctr"/>
        <c:lblOffset val="100"/>
        <c:noMultiLvlLbl val="0"/>
      </c:catAx>
      <c:valAx>
        <c:axId val="610678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65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INTRODUCTION_TO_BASIC_CHARTS!$D$378</c:f>
              <c:strCache>
                <c:ptCount val="1"/>
                <c:pt idx="0">
                  <c:v>TOTAL SALES(BY ELEMENT)</c:v>
                </c:pt>
              </c:strCache>
            </c:strRef>
          </c:tx>
          <c:spPr>
            <a:solidFill>
              <a:schemeClr val="accent1"/>
            </a:solidFill>
            <a:ln>
              <a:noFill/>
            </a:ln>
            <a:effectLst/>
          </c:spPr>
          <c:invertIfNegative val="0"/>
          <c:cat>
            <c:strRef>
              <c:f>INTRODUCTION_TO_BASIC_CHARTS!$A$379:$A$381</c:f>
              <c:strCache>
                <c:ptCount val="3"/>
                <c:pt idx="0">
                  <c:v>BOOTS</c:v>
                </c:pt>
                <c:pt idx="1">
                  <c:v>CLIMBING GEAR</c:v>
                </c:pt>
                <c:pt idx="2">
                  <c:v>KAYAKS</c:v>
                </c:pt>
              </c:strCache>
            </c:strRef>
          </c:cat>
          <c:val>
            <c:numRef>
              <c:f>INTRODUCTION_TO_BASIC_CHARTS!$D$379:$D$381</c:f>
              <c:numCache>
                <c:formatCode>General</c:formatCode>
                <c:ptCount val="3"/>
                <c:pt idx="0">
                  <c:v>112392</c:v>
                </c:pt>
                <c:pt idx="1">
                  <c:v>149576</c:v>
                </c:pt>
                <c:pt idx="2">
                  <c:v>157868</c:v>
                </c:pt>
              </c:numCache>
            </c:numRef>
          </c:val>
          <c:extLst>
            <c:ext xmlns:c16="http://schemas.microsoft.com/office/drawing/2014/chart" uri="{C3380CC4-5D6E-409C-BE32-E72D297353CC}">
              <c16:uniqueId val="{00000001-48AB-4F22-821B-6A88BD825B1D}"/>
            </c:ext>
          </c:extLst>
        </c:ser>
        <c:dLbls>
          <c:showLegendKey val="0"/>
          <c:showVal val="0"/>
          <c:showCatName val="0"/>
          <c:showSerName val="0"/>
          <c:showPercent val="0"/>
          <c:showBubbleSize val="0"/>
        </c:dLbls>
        <c:gapWidth val="219"/>
        <c:overlap val="-27"/>
        <c:axId val="1011265543"/>
        <c:axId val="1011273479"/>
      </c:barChart>
      <c:catAx>
        <c:axId val="101126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273479"/>
        <c:crosses val="autoZero"/>
        <c:auto val="1"/>
        <c:lblAlgn val="ctr"/>
        <c:lblOffset val="100"/>
        <c:noMultiLvlLbl val="0"/>
      </c:catAx>
      <c:valAx>
        <c:axId val="1011273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265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IN 100%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INTRODUCTION_TO_BASIC_CHARTS!$B$379:$B$381</c:f>
              <c:numCache>
                <c:formatCode>General</c:formatCode>
                <c:ptCount val="3"/>
                <c:pt idx="0">
                  <c:v>64593</c:v>
                </c:pt>
                <c:pt idx="1">
                  <c:v>65033</c:v>
                </c:pt>
                <c:pt idx="2">
                  <c:v>70793</c:v>
                </c:pt>
              </c:numCache>
            </c:numRef>
          </c:val>
          <c:extLst>
            <c:ext xmlns:c16="http://schemas.microsoft.com/office/drawing/2014/chart" uri="{C3380CC4-5D6E-409C-BE32-E72D297353CC}">
              <c16:uniqueId val="{00000001-C3E0-4551-A516-2A645435D33F}"/>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INTRODUCTION_TO_BASIC_CHARTS!$C$379:$C$381</c:f>
              <c:numCache>
                <c:formatCode>#,##0</c:formatCode>
                <c:ptCount val="3"/>
                <c:pt idx="0">
                  <c:v>47799</c:v>
                </c:pt>
                <c:pt idx="1">
                  <c:v>84543</c:v>
                </c:pt>
                <c:pt idx="2">
                  <c:v>87075</c:v>
                </c:pt>
              </c:numCache>
            </c:numRef>
          </c:val>
          <c:extLst>
            <c:ext xmlns:c16="http://schemas.microsoft.com/office/drawing/2014/chart" uri="{C3380CC4-5D6E-409C-BE32-E72D297353CC}">
              <c16:uniqueId val="{00000003-C3E0-4551-A516-2A645435D33F}"/>
            </c:ext>
          </c:extLst>
        </c:ser>
        <c:dLbls>
          <c:showLegendKey val="0"/>
          <c:showVal val="0"/>
          <c:showCatName val="0"/>
          <c:showSerName val="0"/>
          <c:showPercent val="0"/>
          <c:showBubbleSize val="0"/>
        </c:dLbls>
        <c:gapWidth val="150"/>
        <c:overlap val="100"/>
        <c:axId val="1483505560"/>
        <c:axId val="1483493160"/>
      </c:barChart>
      <c:catAx>
        <c:axId val="1483505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93160"/>
        <c:crosses val="autoZero"/>
        <c:auto val="1"/>
        <c:lblAlgn val="ctr"/>
        <c:lblOffset val="100"/>
        <c:noMultiLvlLbl val="0"/>
      </c:catAx>
      <c:valAx>
        <c:axId val="1483493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505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WITH EACH YEAR CONTRIBUTION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INTRODUCTION_TO_BASIC_CHARTS!$B$379:$B$381</c:f>
              <c:numCache>
                <c:formatCode>General</c:formatCode>
                <c:ptCount val="3"/>
                <c:pt idx="0">
                  <c:v>64593</c:v>
                </c:pt>
                <c:pt idx="1">
                  <c:v>65033</c:v>
                </c:pt>
                <c:pt idx="2">
                  <c:v>70793</c:v>
                </c:pt>
              </c:numCache>
            </c:numRef>
          </c:val>
          <c:extLst>
            <c:ext xmlns:c16="http://schemas.microsoft.com/office/drawing/2014/chart" uri="{C3380CC4-5D6E-409C-BE32-E72D297353CC}">
              <c16:uniqueId val="{00000001-31DC-468D-92A4-620C5E576F10}"/>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INTRODUCTION_TO_BASIC_CHARTS!$C$379:$C$381</c:f>
              <c:numCache>
                <c:formatCode>#,##0</c:formatCode>
                <c:ptCount val="3"/>
                <c:pt idx="0">
                  <c:v>47799</c:v>
                </c:pt>
                <c:pt idx="1">
                  <c:v>84543</c:v>
                </c:pt>
                <c:pt idx="2">
                  <c:v>87075</c:v>
                </c:pt>
              </c:numCache>
            </c:numRef>
          </c:val>
          <c:extLst>
            <c:ext xmlns:c16="http://schemas.microsoft.com/office/drawing/2014/chart" uri="{C3380CC4-5D6E-409C-BE32-E72D297353CC}">
              <c16:uniqueId val="{00000003-31DC-468D-92A4-620C5E576F10}"/>
            </c:ext>
          </c:extLst>
        </c:ser>
        <c:dLbls>
          <c:showLegendKey val="0"/>
          <c:showVal val="0"/>
          <c:showCatName val="0"/>
          <c:showSerName val="0"/>
          <c:showPercent val="0"/>
          <c:showBubbleSize val="0"/>
        </c:dLbls>
        <c:gapWidth val="150"/>
        <c:overlap val="100"/>
        <c:axId val="1086105383"/>
        <c:axId val="1086104391"/>
      </c:barChart>
      <c:catAx>
        <c:axId val="1086105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104391"/>
        <c:crosses val="autoZero"/>
        <c:auto val="1"/>
        <c:lblAlgn val="ctr"/>
        <c:lblOffset val="100"/>
        <c:noMultiLvlLbl val="0"/>
      </c:catAx>
      <c:valAx>
        <c:axId val="1086104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105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WITH BACKPACKS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INTRODUCTION_TO_BASIC_CHARTS!$D$425</c:f>
              <c:strCache>
                <c:ptCount val="1"/>
                <c:pt idx="0">
                  <c:v>2018 Year Sales</c:v>
                </c:pt>
              </c:strCache>
            </c:strRef>
          </c:tx>
          <c:spPr>
            <a:solidFill>
              <a:schemeClr val="accent1"/>
            </a:solidFill>
            <a:ln>
              <a:noFill/>
            </a:ln>
            <a:effectLst/>
          </c:spPr>
          <c:invertIfNegative val="0"/>
          <c:cat>
            <c:strRef>
              <c:f>INTRODUCTION_TO_BASIC_CHARTS!$C$426:$C$429</c:f>
              <c:strCache>
                <c:ptCount val="4"/>
                <c:pt idx="0">
                  <c:v>BOOTS</c:v>
                </c:pt>
                <c:pt idx="1">
                  <c:v>CLIMBING GEAR</c:v>
                </c:pt>
                <c:pt idx="2">
                  <c:v>KAYAKS</c:v>
                </c:pt>
                <c:pt idx="3">
                  <c:v>BACKPACK</c:v>
                </c:pt>
              </c:strCache>
            </c:strRef>
          </c:cat>
          <c:val>
            <c:numRef>
              <c:f>INTRODUCTION_TO_BASIC_CHARTS!$D$426:$D$429</c:f>
              <c:numCache>
                <c:formatCode>General</c:formatCode>
                <c:ptCount val="4"/>
                <c:pt idx="0">
                  <c:v>64593</c:v>
                </c:pt>
                <c:pt idx="1">
                  <c:v>65033</c:v>
                </c:pt>
                <c:pt idx="2">
                  <c:v>70793</c:v>
                </c:pt>
                <c:pt idx="3">
                  <c:v>70235</c:v>
                </c:pt>
              </c:numCache>
            </c:numRef>
          </c:val>
          <c:extLst>
            <c:ext xmlns:c16="http://schemas.microsoft.com/office/drawing/2014/chart" uri="{C3380CC4-5D6E-409C-BE32-E72D297353CC}">
              <c16:uniqueId val="{00000001-50BD-48D5-B939-F62E6D94AF45}"/>
            </c:ext>
          </c:extLst>
        </c:ser>
        <c:ser>
          <c:idx val="1"/>
          <c:order val="1"/>
          <c:tx>
            <c:strRef>
              <c:f>INTRODUCTION_TO_BASIC_CHARTS!$E$425</c:f>
              <c:strCache>
                <c:ptCount val="1"/>
                <c:pt idx="0">
                  <c:v>2019 Year sales</c:v>
                </c:pt>
              </c:strCache>
            </c:strRef>
          </c:tx>
          <c:spPr>
            <a:solidFill>
              <a:schemeClr val="accent2"/>
            </a:solidFill>
            <a:ln>
              <a:noFill/>
            </a:ln>
            <a:effectLst/>
          </c:spPr>
          <c:invertIfNegative val="0"/>
          <c:cat>
            <c:strRef>
              <c:f>INTRODUCTION_TO_BASIC_CHARTS!$C$426:$C$429</c:f>
              <c:strCache>
                <c:ptCount val="4"/>
                <c:pt idx="0">
                  <c:v>BOOTS</c:v>
                </c:pt>
                <c:pt idx="1">
                  <c:v>CLIMBING GEAR</c:v>
                </c:pt>
                <c:pt idx="2">
                  <c:v>KAYAKS</c:v>
                </c:pt>
                <c:pt idx="3">
                  <c:v>BACKPACK</c:v>
                </c:pt>
              </c:strCache>
            </c:strRef>
          </c:cat>
          <c:val>
            <c:numRef>
              <c:f>INTRODUCTION_TO_BASIC_CHARTS!$E$426:$E$429</c:f>
              <c:numCache>
                <c:formatCode>#,##0</c:formatCode>
                <c:ptCount val="4"/>
                <c:pt idx="0">
                  <c:v>47799</c:v>
                </c:pt>
                <c:pt idx="1">
                  <c:v>84543</c:v>
                </c:pt>
                <c:pt idx="2">
                  <c:v>87075</c:v>
                </c:pt>
                <c:pt idx="3">
                  <c:v>81161</c:v>
                </c:pt>
              </c:numCache>
            </c:numRef>
          </c:val>
          <c:extLst>
            <c:ext xmlns:c16="http://schemas.microsoft.com/office/drawing/2014/chart" uri="{C3380CC4-5D6E-409C-BE32-E72D297353CC}">
              <c16:uniqueId val="{00000003-50BD-48D5-B939-F62E6D94AF45}"/>
            </c:ext>
          </c:extLst>
        </c:ser>
        <c:dLbls>
          <c:showLegendKey val="0"/>
          <c:showVal val="0"/>
          <c:showCatName val="0"/>
          <c:showSerName val="0"/>
          <c:showPercent val="0"/>
          <c:showBubbleSize val="0"/>
        </c:dLbls>
        <c:gapWidth val="219"/>
        <c:overlap val="-27"/>
        <c:axId val="1086089511"/>
        <c:axId val="1086063719"/>
      </c:barChart>
      <c:catAx>
        <c:axId val="1086089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063719"/>
        <c:crosses val="autoZero"/>
        <c:auto val="1"/>
        <c:lblAlgn val="ctr"/>
        <c:lblOffset val="100"/>
        <c:noMultiLvlLbl val="0"/>
      </c:catAx>
      <c:valAx>
        <c:axId val="1086063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089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INTRODUCTION_TO_BASIC_CHARTS!$E$486</c:f>
              <c:strCache>
                <c:ptCount val="1"/>
                <c:pt idx="0">
                  <c:v>RUNNING TOTAL</c:v>
                </c:pt>
              </c:strCache>
            </c:strRef>
          </c:tx>
          <c:spPr>
            <a:solidFill>
              <a:schemeClr val="accent1"/>
            </a:solidFill>
            <a:ln>
              <a:noFill/>
            </a:ln>
            <a:effectLst/>
          </c:spPr>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INTRODUCTION_TO_BASIC_CHARTS!$E$487:$E$498</c:f>
              <c:numCache>
                <c:formatCode>General</c:formatCode>
                <c:ptCount val="12"/>
                <c:pt idx="0">
                  <c:v>50</c:v>
                </c:pt>
                <c:pt idx="1">
                  <c:v>150</c:v>
                </c:pt>
                <c:pt idx="2">
                  <c:v>300</c:v>
                </c:pt>
                <c:pt idx="3">
                  <c:v>500</c:v>
                </c:pt>
                <c:pt idx="4">
                  <c:v>800</c:v>
                </c:pt>
                <c:pt idx="5">
                  <c:v>1200</c:v>
                </c:pt>
                <c:pt idx="6">
                  <c:v>1700</c:v>
                </c:pt>
                <c:pt idx="7">
                  <c:v>1800</c:v>
                </c:pt>
                <c:pt idx="8">
                  <c:v>1850</c:v>
                </c:pt>
                <c:pt idx="9">
                  <c:v>1950</c:v>
                </c:pt>
                <c:pt idx="10">
                  <c:v>1970</c:v>
                </c:pt>
                <c:pt idx="11">
                  <c:v>2370</c:v>
                </c:pt>
              </c:numCache>
            </c:numRef>
          </c:val>
          <c:extLst>
            <c:ext xmlns:c16="http://schemas.microsoft.com/office/drawing/2014/chart" uri="{C3380CC4-5D6E-409C-BE32-E72D297353CC}">
              <c16:uniqueId val="{0000001C-7A15-4EA1-81A1-14191BAE5A64}"/>
            </c:ext>
          </c:extLst>
        </c:ser>
        <c:dLbls>
          <c:showLegendKey val="0"/>
          <c:showVal val="0"/>
          <c:showCatName val="0"/>
          <c:showSerName val="0"/>
          <c:showPercent val="0"/>
          <c:showBubbleSize val="0"/>
        </c:dLbls>
        <c:axId val="1848844871"/>
        <c:axId val="1848856775"/>
      </c:areaChart>
      <c:catAx>
        <c:axId val="1848844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856775"/>
        <c:crosses val="autoZero"/>
        <c:auto val="1"/>
        <c:lblAlgn val="ctr"/>
        <c:lblOffset val="100"/>
        <c:noMultiLvlLbl val="0"/>
      </c:catAx>
      <c:valAx>
        <c:axId val="1848856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844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INTRODUCTION_TO_BASIC_CHARTS!$D$486</c:f>
              <c:strCache>
                <c:ptCount val="1"/>
                <c:pt idx="0">
                  <c:v>MONTHLY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INTRODUCTION_TO_BASIC_CHARTS!$D$487:$D$498</c:f>
              <c:numCache>
                <c:formatCode>General</c:formatCode>
                <c:ptCount val="12"/>
                <c:pt idx="0">
                  <c:v>50</c:v>
                </c:pt>
                <c:pt idx="1">
                  <c:v>100</c:v>
                </c:pt>
                <c:pt idx="2">
                  <c:v>150</c:v>
                </c:pt>
                <c:pt idx="3">
                  <c:v>200</c:v>
                </c:pt>
                <c:pt idx="4">
                  <c:v>300</c:v>
                </c:pt>
                <c:pt idx="5">
                  <c:v>400</c:v>
                </c:pt>
                <c:pt idx="6">
                  <c:v>500</c:v>
                </c:pt>
                <c:pt idx="7">
                  <c:v>100</c:v>
                </c:pt>
                <c:pt idx="8">
                  <c:v>50</c:v>
                </c:pt>
                <c:pt idx="9">
                  <c:v>100</c:v>
                </c:pt>
                <c:pt idx="10">
                  <c:v>20</c:v>
                </c:pt>
                <c:pt idx="11">
                  <c:v>400</c:v>
                </c:pt>
              </c:numCache>
            </c:numRef>
          </c:val>
          <c:smooth val="0"/>
          <c:extLst>
            <c:ext xmlns:c16="http://schemas.microsoft.com/office/drawing/2014/chart" uri="{C3380CC4-5D6E-409C-BE32-E72D297353CC}">
              <c16:uniqueId val="{00000001-F6A2-40C9-B8FC-262D3A601CB8}"/>
            </c:ext>
          </c:extLst>
        </c:ser>
        <c:dLbls>
          <c:showLegendKey val="0"/>
          <c:showVal val="0"/>
          <c:showCatName val="0"/>
          <c:showSerName val="0"/>
          <c:showPercent val="0"/>
          <c:showBubbleSize val="0"/>
        </c:dLbls>
        <c:marker val="1"/>
        <c:smooth val="0"/>
        <c:axId val="618544312"/>
        <c:axId val="618524472"/>
      </c:lineChart>
      <c:catAx>
        <c:axId val="618544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24472"/>
        <c:crosses val="autoZero"/>
        <c:auto val="1"/>
        <c:lblAlgn val="ctr"/>
        <c:lblOffset val="100"/>
        <c:noMultiLvlLbl val="0"/>
      </c:catAx>
      <c:valAx>
        <c:axId val="61852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44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INTRODUCTION_TO_BASIC_CHARTS!$D$486</c:f>
              <c:strCache>
                <c:ptCount val="1"/>
                <c:pt idx="0">
                  <c:v>MONTHLY TOTAL</c:v>
                </c:pt>
              </c:strCache>
            </c:strRef>
          </c:tx>
          <c:spPr>
            <a:solidFill>
              <a:schemeClr val="accent1"/>
            </a:solidFill>
            <a:ln>
              <a:noFill/>
            </a:ln>
            <a:effectLst/>
          </c:spPr>
          <c:invertIfNegative val="0"/>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INTRODUCTION_TO_BASIC_CHARTS!$D$487:$D$498</c:f>
              <c:numCache>
                <c:formatCode>General</c:formatCode>
                <c:ptCount val="12"/>
                <c:pt idx="0">
                  <c:v>50</c:v>
                </c:pt>
                <c:pt idx="1">
                  <c:v>100</c:v>
                </c:pt>
                <c:pt idx="2">
                  <c:v>150</c:v>
                </c:pt>
                <c:pt idx="3">
                  <c:v>200</c:v>
                </c:pt>
                <c:pt idx="4">
                  <c:v>300</c:v>
                </c:pt>
                <c:pt idx="5">
                  <c:v>400</c:v>
                </c:pt>
                <c:pt idx="6">
                  <c:v>500</c:v>
                </c:pt>
                <c:pt idx="7">
                  <c:v>100</c:v>
                </c:pt>
                <c:pt idx="8">
                  <c:v>50</c:v>
                </c:pt>
                <c:pt idx="9">
                  <c:v>100</c:v>
                </c:pt>
                <c:pt idx="10">
                  <c:v>20</c:v>
                </c:pt>
                <c:pt idx="11">
                  <c:v>400</c:v>
                </c:pt>
              </c:numCache>
            </c:numRef>
          </c:val>
          <c:extLst>
            <c:ext xmlns:c16="http://schemas.microsoft.com/office/drawing/2014/chart" uri="{C3380CC4-5D6E-409C-BE32-E72D297353CC}">
              <c16:uniqueId val="{00000001-2D0A-4A16-8516-E8CC96455625}"/>
            </c:ext>
          </c:extLst>
        </c:ser>
        <c:dLbls>
          <c:showLegendKey val="0"/>
          <c:showVal val="0"/>
          <c:showCatName val="0"/>
          <c:showSerName val="0"/>
          <c:showPercent val="0"/>
          <c:showBubbleSize val="0"/>
        </c:dLbls>
        <c:gapWidth val="219"/>
        <c:overlap val="-27"/>
        <c:axId val="610698040"/>
        <c:axId val="610717384"/>
      </c:barChart>
      <c:catAx>
        <c:axId val="610698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17384"/>
        <c:crosses val="autoZero"/>
        <c:auto val="1"/>
        <c:lblAlgn val="ctr"/>
        <c:lblOffset val="100"/>
        <c:noMultiLvlLbl val="0"/>
      </c:catAx>
      <c:valAx>
        <c:axId val="610717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98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FIRST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INTRODUCTION_TO_BASIC_CHARTS!$C$552</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INTRODUCTION_TO_BASIC_CHARTS!$B$553:$B$555</c:f>
              <c:strCache>
                <c:ptCount val="3"/>
                <c:pt idx="0">
                  <c:v>CATEGORY1</c:v>
                </c:pt>
                <c:pt idx="1">
                  <c:v>CATEGORY2</c:v>
                </c:pt>
                <c:pt idx="2">
                  <c:v>CATEGORY3 </c:v>
                </c:pt>
              </c:strCache>
            </c:strRef>
          </c:cat>
          <c:val>
            <c:numRef>
              <c:f>INTRODUCTION_TO_BASIC_CHARTS!$C$553:$C$555</c:f>
              <c:numCache>
                <c:formatCode>General</c:formatCode>
                <c:ptCount val="3"/>
                <c:pt idx="0">
                  <c:v>7</c:v>
                </c:pt>
                <c:pt idx="1">
                  <c:v>3</c:v>
                </c:pt>
                <c:pt idx="2">
                  <c:v>4</c:v>
                </c:pt>
              </c:numCache>
            </c:numRef>
          </c:val>
          <c:smooth val="0"/>
          <c:extLst>
            <c:ext xmlns:c16="http://schemas.microsoft.com/office/drawing/2014/chart" uri="{C3380CC4-5D6E-409C-BE32-E72D297353CC}">
              <c16:uniqueId val="{00000001-95D3-494E-86FB-98A56BDAA5E9}"/>
            </c:ext>
          </c:extLst>
        </c:ser>
        <c:ser>
          <c:idx val="1"/>
          <c:order val="1"/>
          <c:tx>
            <c:strRef>
              <c:f>INTRODUCTION_TO_BASIC_CHARTS!$D$552</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INTRODUCTION_TO_BASIC_CHARTS!$B$553:$B$555</c:f>
              <c:strCache>
                <c:ptCount val="3"/>
                <c:pt idx="0">
                  <c:v>CATEGORY1</c:v>
                </c:pt>
                <c:pt idx="1">
                  <c:v>CATEGORY2</c:v>
                </c:pt>
                <c:pt idx="2">
                  <c:v>CATEGORY3 </c:v>
                </c:pt>
              </c:strCache>
            </c:strRef>
          </c:cat>
          <c:val>
            <c:numRef>
              <c:f>INTRODUCTION_TO_BASIC_CHARTS!$D$553:$D$555</c:f>
              <c:numCache>
                <c:formatCode>General</c:formatCode>
                <c:ptCount val="3"/>
                <c:pt idx="0">
                  <c:v>2E-3</c:v>
                </c:pt>
                <c:pt idx="1">
                  <c:v>8.0000000000000002E-3</c:v>
                </c:pt>
                <c:pt idx="2">
                  <c:v>6.0000000000000001E-3</c:v>
                </c:pt>
              </c:numCache>
            </c:numRef>
          </c:val>
          <c:smooth val="0"/>
          <c:extLst>
            <c:ext xmlns:c16="http://schemas.microsoft.com/office/drawing/2014/chart" uri="{C3380CC4-5D6E-409C-BE32-E72D297353CC}">
              <c16:uniqueId val="{00000003-95D3-494E-86FB-98A56BDAA5E9}"/>
            </c:ext>
          </c:extLst>
        </c:ser>
        <c:dLbls>
          <c:showLegendKey val="0"/>
          <c:showVal val="0"/>
          <c:showCatName val="0"/>
          <c:showSerName val="0"/>
          <c:showPercent val="0"/>
          <c:showBubbleSize val="0"/>
        </c:dLbls>
        <c:marker val="1"/>
        <c:smooth val="0"/>
        <c:axId val="1336850887"/>
        <c:axId val="1336841959"/>
      </c:lineChart>
      <c:catAx>
        <c:axId val="1336850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41959"/>
        <c:crosses val="autoZero"/>
        <c:auto val="1"/>
        <c:lblAlgn val="ctr"/>
        <c:lblOffset val="100"/>
        <c:noMultiLvlLbl val="0"/>
      </c:catAx>
      <c:valAx>
        <c:axId val="1336841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50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161925</xdr:colOff>
      <xdr:row>22</xdr:row>
      <xdr:rowOff>38100</xdr:rowOff>
    </xdr:from>
    <xdr:to>
      <xdr:col>15</xdr:col>
      <xdr:colOff>66675</xdr:colOff>
      <xdr:row>37</xdr:row>
      <xdr:rowOff>123825</xdr:rowOff>
    </xdr:to>
    <xdr:sp macro="" textlink="">
      <xdr:nvSpPr>
        <xdr:cNvPr id="2" name="TextBox 1">
          <a:extLst>
            <a:ext uri="{FF2B5EF4-FFF2-40B4-BE49-F238E27FC236}">
              <a16:creationId xmlns:a16="http://schemas.microsoft.com/office/drawing/2014/main" id="{A325FCDC-2742-EC9B-E65A-0F3C9CE1959B}"/>
            </a:ext>
          </a:extLst>
        </xdr:cNvPr>
        <xdr:cNvSpPr txBox="1"/>
      </xdr:nvSpPr>
      <xdr:spPr>
        <a:xfrm>
          <a:off x="5772150" y="4229100"/>
          <a:ext cx="4781550" cy="2943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INSERTING OR DELETING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A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CREATE A NEW COLUM SELECT THE RIGHT COLUM OF THAT POSITION AND THEN YOU CAN CLICK RIGHT BUTTON AND INSERT COLUMN OR YOU CAN SELECT THE COLUMN LABEL AND CLICK RIGHT BUTTON AND THEN ADD NEW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A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COLUMN RIGHT CLICK AND DELETE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ROWS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ROW ABOVE WHERE YOU WANT TO INSERT IT RIGHT BUTTON AND INSERT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 SELECT THE TOTAL ROW AND RIGHT BUTTON AND DELETE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371475</xdr:colOff>
      <xdr:row>59</xdr:row>
      <xdr:rowOff>76200</xdr:rowOff>
    </xdr:from>
    <xdr:to>
      <xdr:col>14</xdr:col>
      <xdr:colOff>38100</xdr:colOff>
      <xdr:row>72</xdr:row>
      <xdr:rowOff>9525</xdr:rowOff>
    </xdr:to>
    <xdr:sp macro="" textlink="">
      <xdr:nvSpPr>
        <xdr:cNvPr id="3" name="TextBox 2">
          <a:extLst>
            <a:ext uri="{FF2B5EF4-FFF2-40B4-BE49-F238E27FC236}">
              <a16:creationId xmlns:a16="http://schemas.microsoft.com/office/drawing/2014/main" id="{33AE18B7-12BA-6F96-9BBB-433802225E73}"/>
            </a:ext>
            <a:ext uri="{147F2762-F138-4A5C-976F-8EAC2B608ADB}">
              <a16:predDERef xmlns:a16="http://schemas.microsoft.com/office/drawing/2014/main" pred="{A325FCDC-2742-EC9B-E65A-0F3C9CE1959B}"/>
            </a:ext>
          </a:extLst>
        </xdr:cNvPr>
        <xdr:cNvSpPr txBox="1"/>
      </xdr:nvSpPr>
      <xdr:spPr>
        <a:xfrm>
          <a:off x="6591300" y="11315700"/>
          <a:ext cx="33242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ADJUSTING ROW HIGHT AND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use auto fill column and auto fill row</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adjust the row with your text</a:t>
          </a:r>
        </a:p>
      </xdr:txBody>
    </xdr:sp>
    <xdr:clientData/>
  </xdr:twoCellAnchor>
  <xdr:twoCellAnchor>
    <xdr:from>
      <xdr:col>8</xdr:col>
      <xdr:colOff>285750</xdr:colOff>
      <xdr:row>75</xdr:row>
      <xdr:rowOff>152400</xdr:rowOff>
    </xdr:from>
    <xdr:to>
      <xdr:col>13</xdr:col>
      <xdr:colOff>428625</xdr:colOff>
      <xdr:row>87</xdr:row>
      <xdr:rowOff>38100</xdr:rowOff>
    </xdr:to>
    <xdr:sp macro="" textlink="">
      <xdr:nvSpPr>
        <xdr:cNvPr id="4" name="TextBox 3">
          <a:extLst>
            <a:ext uri="{FF2B5EF4-FFF2-40B4-BE49-F238E27FC236}">
              <a16:creationId xmlns:a16="http://schemas.microsoft.com/office/drawing/2014/main" id="{9BC33A6B-317C-F8B4-1FE8-D6D3D1416EBE}"/>
            </a:ext>
            <a:ext uri="{147F2762-F138-4A5C-976F-8EAC2B608ADB}">
              <a16:predDERef xmlns:a16="http://schemas.microsoft.com/office/drawing/2014/main" pred="{33AE18B7-12BA-6F96-9BBB-433802225E73}"/>
            </a:ext>
          </a:extLst>
        </xdr:cNvPr>
        <xdr:cNvSpPr txBox="1"/>
      </xdr:nvSpPr>
      <xdr:spPr>
        <a:xfrm>
          <a:off x="7715250" y="14649450"/>
          <a:ext cx="3190875" cy="2247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how to Merge and Split cells?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Merge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cells that you want to merge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In the home tab under the Allignment section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click the Merge and center button . it will merge selected cells and put the content at the center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Split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Only merged cells can be splited. Select the merged cells and then click the merge &amp; center button and and the cells will be splitted</a:t>
          </a:r>
        </a:p>
      </xdr:txBody>
    </xdr:sp>
    <xdr:clientData/>
  </xdr:twoCellAnchor>
  <xdr:twoCellAnchor>
    <xdr:from>
      <xdr:col>7</xdr:col>
      <xdr:colOff>266700</xdr:colOff>
      <xdr:row>70</xdr:row>
      <xdr:rowOff>76200</xdr:rowOff>
    </xdr:from>
    <xdr:to>
      <xdr:col>15</xdr:col>
      <xdr:colOff>419100</xdr:colOff>
      <xdr:row>98</xdr:row>
      <xdr:rowOff>114300</xdr:rowOff>
    </xdr:to>
    <xdr:sp macro="" textlink="">
      <xdr:nvSpPr>
        <xdr:cNvPr id="5" name="TextBox 4">
          <a:extLst>
            <a:ext uri="{FF2B5EF4-FFF2-40B4-BE49-F238E27FC236}">
              <a16:creationId xmlns:a16="http://schemas.microsoft.com/office/drawing/2014/main" id="{EE4BD246-444E-6D69-267D-53ADE412C531}"/>
            </a:ext>
            <a:ext uri="{147F2762-F138-4A5C-976F-8EAC2B608ADB}">
              <a16:predDERef xmlns:a16="http://schemas.microsoft.com/office/drawing/2014/main" pred="{9BC33A6B-317C-F8B4-1FE8-D6D3D1416EBE}"/>
            </a:ext>
          </a:extLst>
        </xdr:cNvPr>
        <xdr:cNvSpPr txBox="1"/>
      </xdr:nvSpPr>
      <xdr:spPr>
        <a:xfrm>
          <a:off x="5524500" y="13620750"/>
          <a:ext cx="5029200" cy="5448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Cell Allignment: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Allignment means where text in a cell placed in relation with the margin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by default Numbers - bottom 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string(text) - bottom left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Horizontal alignment: (left,center,right)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Vertical alighment (top,middle,bottom)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TABLE AND UNDER ALLIGNMENT IN THE HOME TAB. SELECT PROPER ALIGNMENT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Cell Indentation: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Indentation is the space between marin of a cell and the beginning of a line of text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can be increased and decreased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AND UNDER HOME TAB IN THE ALLIGNMENT THERE IS INCREASE AND DECREASE ALLIGNMENT. INCREASE AND DECREASE 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WRAP TEXT (IMPROTANT):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Force the text of a cell not to overflow other column rather it all fit in that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improtant in printing the document. and make it more readable.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 WITH THE OVERFLOW DATA AND GO TO HOME TAB IN THE ALLIGNMENT SECTION AND THEN CLICK WRAP TEXT</a:t>
          </a:r>
        </a:p>
      </xdr:txBody>
    </xdr:sp>
    <xdr:clientData/>
  </xdr:twoCellAnchor>
  <xdr:twoCellAnchor>
    <xdr:from>
      <xdr:col>7</xdr:col>
      <xdr:colOff>533400</xdr:colOff>
      <xdr:row>153</xdr:row>
      <xdr:rowOff>133350</xdr:rowOff>
    </xdr:from>
    <xdr:to>
      <xdr:col>16</xdr:col>
      <xdr:colOff>247650</xdr:colOff>
      <xdr:row>164</xdr:row>
      <xdr:rowOff>114300</xdr:rowOff>
    </xdr:to>
    <xdr:sp macro="" textlink="">
      <xdr:nvSpPr>
        <xdr:cNvPr id="6" name="TextBox 5">
          <a:extLst>
            <a:ext uri="{FF2B5EF4-FFF2-40B4-BE49-F238E27FC236}">
              <a16:creationId xmlns:a16="http://schemas.microsoft.com/office/drawing/2014/main" id="{48BF87A5-F49F-FC62-A4C8-82A0C8347910}"/>
            </a:ext>
            <a:ext uri="{147F2762-F138-4A5C-976F-8EAC2B608ADB}">
              <a16:predDERef xmlns:a16="http://schemas.microsoft.com/office/drawing/2014/main" pred="{EE4BD246-444E-6D69-267D-53ADE412C531}"/>
            </a:ext>
          </a:extLst>
        </xdr:cNvPr>
        <xdr:cNvSpPr txBox="1"/>
      </xdr:nvSpPr>
      <xdr:spPr>
        <a:xfrm>
          <a:off x="5695950" y="31651575"/>
          <a:ext cx="5200650" cy="2076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Name Ranges: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PUT FRUITS COLUM (Apple,Orange... etc) IN A NAMED COLUMN, NAME: MyFruits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PUT THE SALES VALUE (PRICE OF THE FRUITS) Name: MyPrices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SELECT THE RANGE OF CELLS AND IN THE NAME BOX GIVE A NAME AND 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MANGO SALES SUM = =SUMIF(Myfruits,"Mango",MyPrices)</a:t>
          </a:r>
        </a:p>
      </xdr:txBody>
    </xdr:sp>
    <xdr:clientData/>
  </xdr:twoCellAnchor>
  <xdr:twoCellAnchor>
    <xdr:from>
      <xdr:col>5</xdr:col>
      <xdr:colOff>419100</xdr:colOff>
      <xdr:row>172</xdr:row>
      <xdr:rowOff>38100</xdr:rowOff>
    </xdr:from>
    <xdr:to>
      <xdr:col>12</xdr:col>
      <xdr:colOff>457200</xdr:colOff>
      <xdr:row>194</xdr:row>
      <xdr:rowOff>180975</xdr:rowOff>
    </xdr:to>
    <xdr:sp macro="" textlink="">
      <xdr:nvSpPr>
        <xdr:cNvPr id="7" name="TextBox 6">
          <a:extLst>
            <a:ext uri="{FF2B5EF4-FFF2-40B4-BE49-F238E27FC236}">
              <a16:creationId xmlns:a16="http://schemas.microsoft.com/office/drawing/2014/main" id="{D458C58A-3EBB-CDAE-4A22-8E752729EAFF}"/>
            </a:ext>
            <a:ext uri="{147F2762-F138-4A5C-976F-8EAC2B608ADB}">
              <a16:predDERef xmlns:a16="http://schemas.microsoft.com/office/drawing/2014/main" pred="{48BF87A5-F49F-FC62-A4C8-82A0C8347910}"/>
            </a:ext>
          </a:extLst>
        </xdr:cNvPr>
        <xdr:cNvSpPr txBox="1"/>
      </xdr:nvSpPr>
      <xdr:spPr>
        <a:xfrm>
          <a:off x="4457700" y="37061775"/>
          <a:ext cx="4305300" cy="43338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INSIDE  A WORKBOOK THERE ARE MANY WORKSHEETS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YOU CAN SEE ONE AT A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SEE TWO WORKSHEETS SIDE BE SIDE FOR ANY REASON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GO TO THE VIEW TAB AND CLICK NEW WINDOW IT WILL GIVE ANOTHER WINDOWS WITH OTHER WORK SHIT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A HUGE TABLE OF DATA WHICH COVER 3-5 OR MORE PAGES LONG. IN THE FIRST PAGE THERE ARE LABEL BUT NOT IN THE OTHER PAGES BUT IF YOU WANT TO LOCK /FREEZE THE LABEL USE THE 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STATIC VALUE IN SOME CELLS AND SOME CELLS HAS FORMULA. IF YOU WANT TO KNOW WHICH CELLS ARE HAVING FORMULAS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a:t>
          </a:r>
          <a:r>
            <a:rPr lang="en-US" sz="1100" b="1" i="0" u="none" strike="noStrike">
              <a:solidFill>
                <a:srgbClr val="000000"/>
              </a:solidFill>
              <a:latin typeface="Calibri" panose="020F0502020204030204" pitchFamily="34" charset="0"/>
              <a:cs typeface="Calibri" panose="020F0502020204030204" pitchFamily="34" charset="0"/>
            </a:rPr>
            <a:t>HOME </a:t>
          </a:r>
          <a:r>
            <a:rPr lang="en-US" sz="1100" b="0" i="0" u="none" strike="noStrike">
              <a:solidFill>
                <a:srgbClr val="000000"/>
              </a:solidFill>
              <a:latin typeface="Calibri" panose="020F0502020204030204" pitchFamily="34" charset="0"/>
              <a:cs typeface="Calibri" panose="020F0502020204030204" pitchFamily="34" charset="0"/>
            </a:rPr>
            <a:t>TAB UNDER </a:t>
          </a:r>
          <a:r>
            <a:rPr lang="en-US" sz="1100" b="1" i="0" u="none" strike="noStrike">
              <a:solidFill>
                <a:srgbClr val="000000"/>
              </a:solidFill>
              <a:latin typeface="Calibri" panose="020F0502020204030204" pitchFamily="34" charset="0"/>
              <a:cs typeface="Calibri" panose="020F0502020204030204" pitchFamily="34" charset="0"/>
            </a:rPr>
            <a:t>EDITING</a:t>
          </a:r>
          <a:r>
            <a:rPr lang="en-US" sz="1100" b="0" i="0" u="none" strike="noStrike">
              <a:solidFill>
                <a:srgbClr val="000000"/>
              </a:solidFill>
              <a:latin typeface="Calibri" panose="020F0502020204030204" pitchFamily="34" charset="0"/>
              <a:cs typeface="Calibri" panose="020F0502020204030204" pitchFamily="34" charset="0"/>
            </a:rPr>
            <a:t> AND SELECT </a:t>
          </a:r>
          <a:r>
            <a:rPr lang="en-US" sz="1100" b="1" i="0" u="none" strike="noStrike">
              <a:solidFill>
                <a:srgbClr val="000000"/>
              </a:solidFill>
              <a:latin typeface="Calibri" panose="020F0502020204030204" pitchFamily="34" charset="0"/>
              <a:cs typeface="Calibri" panose="020F0502020204030204" pitchFamily="34" charset="0"/>
            </a:rPr>
            <a:t>FIND AND SELECT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FORMULAS </a:t>
          </a:r>
          <a:r>
            <a:rPr lang="en-US" sz="1100" b="1" i="0" u="none" strike="noStrike">
              <a:solidFill>
                <a:srgbClr val="000000"/>
              </a:solidFill>
              <a:latin typeface="Calibri" panose="020F0502020204030204" pitchFamily="34" charset="0"/>
              <a:cs typeface="Calibri" panose="020F0502020204030204" pitchFamily="34" charset="0"/>
            </a:rPr>
            <a:t>(IT WORKS ONLY IN EXCEL DESKTOP)</a:t>
          </a:r>
        </a:p>
        <a:p>
          <a:pPr marL="0" indent="0" algn="l"/>
          <a:r>
            <a:rPr lang="en-US" sz="1100" b="1" i="0" u="none" strike="noStrike">
              <a:solidFill>
                <a:srgbClr val="000000"/>
              </a:solidFill>
              <a:latin typeface="Calibri" panose="020F0502020204030204" pitchFamily="34" charset="0"/>
              <a:cs typeface="Calibri" panose="020F0502020204030204" pitchFamily="34" charset="0"/>
            </a:rPr>
            <a:t>2) ANOTHER WAY (WORKS FOR BOTH DESKTOP AND WEB) PRESS</a:t>
          </a:r>
        </a:p>
        <a:p>
          <a:pPr marL="0" indent="0" algn="l"/>
          <a:r>
            <a:rPr lang="en-US" sz="1100" b="1" i="0" u="none" strike="noStrike">
              <a:solidFill>
                <a:srgbClr val="000000"/>
              </a:solidFill>
              <a:latin typeface="Calibri" panose="020F0502020204030204" pitchFamily="34" charset="0"/>
              <a:cs typeface="Calibri" panose="020F0502020204030204" pitchFamily="34" charset="0"/>
            </a:rPr>
            <a:t>CTRL+` </a:t>
          </a:r>
        </a:p>
        <a:p>
          <a:pPr marL="0" indent="0" algn="l"/>
          <a:r>
            <a:rPr lang="en-US" sz="1100" b="1" i="0" u="none" strike="noStrike">
              <a:solidFill>
                <a:srgbClr val="000000"/>
              </a:solidFill>
              <a:latin typeface="Calibri" panose="020F0502020204030204" pitchFamily="34" charset="0"/>
              <a:cs typeface="Calibri" panose="020F0502020204030204" pitchFamily="34" charset="0"/>
            </a:rPr>
            <a:t>IT WILL SHOW ALL THE CELLS WITH FORMULAS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0</xdr:colOff>
      <xdr:row>0</xdr:row>
      <xdr:rowOff>171450</xdr:rowOff>
    </xdr:from>
    <xdr:to>
      <xdr:col>16</xdr:col>
      <xdr:colOff>133350</xdr:colOff>
      <xdr:row>26</xdr:row>
      <xdr:rowOff>161925</xdr:rowOff>
    </xdr:to>
    <xdr:sp macro="" textlink="">
      <xdr:nvSpPr>
        <xdr:cNvPr id="2" name="TextBox 1">
          <a:extLst>
            <a:ext uri="{FF2B5EF4-FFF2-40B4-BE49-F238E27FC236}">
              <a16:creationId xmlns:a16="http://schemas.microsoft.com/office/drawing/2014/main" id="{9BAB1470-E35B-72A5-6507-C17AFF9CF35A}"/>
            </a:ext>
          </a:extLst>
        </xdr:cNvPr>
        <xdr:cNvSpPr txBox="1"/>
      </xdr:nvSpPr>
      <xdr:spPr>
        <a:xfrm>
          <a:off x="8210550" y="171450"/>
          <a:ext cx="3181350" cy="6705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SUM()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FUNCTION FOR Numerical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FUNCTION Numerican andtext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--MINIMAM VALUE RETURN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 MAXIMUL VALUE RETUERN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AGGRAGATE()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EXCEL FUNCTION LIKE SUM,COUNT,AVERAGE,MIN FONT WORK IF THERE ARE ERRORS . BUT AGGRATE FUNCTION WORKS BECAUSE IT SIMPLY IGNORE THE ERRORS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SYNTAX OF THE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=AGGREGATE(FUNCTION_NUM,OPTIONS,REF1)</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THERE ARE 19 FUNCITONS THAT YU CAN RUN WITH AGGREGATE() FUNCTION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IS FUNCTION NUM?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EVERY FUNCTION IN EXCEL HAS A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 - 1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- 3</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-4</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- 5</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PRODUCT()-6</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 -9</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ARE OPTIONS?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OPTIONS ALSO SOME NUMBERS THAT LIKE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6 - IGNORE ERROR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IGNORE HIDDEN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 IGNORE EVERYTHING</a:t>
          </a:r>
        </a:p>
      </xdr:txBody>
    </xdr:sp>
    <xdr:clientData/>
  </xdr:twoCellAnchor>
  <xdr:twoCellAnchor>
    <xdr:from>
      <xdr:col>8</xdr:col>
      <xdr:colOff>419100</xdr:colOff>
      <xdr:row>29</xdr:row>
      <xdr:rowOff>57150</xdr:rowOff>
    </xdr:from>
    <xdr:to>
      <xdr:col>13</xdr:col>
      <xdr:colOff>514350</xdr:colOff>
      <xdr:row>46</xdr:row>
      <xdr:rowOff>123825</xdr:rowOff>
    </xdr:to>
    <xdr:sp macro="" textlink="">
      <xdr:nvSpPr>
        <xdr:cNvPr id="3" name="TextBox 2">
          <a:extLst>
            <a:ext uri="{FF2B5EF4-FFF2-40B4-BE49-F238E27FC236}">
              <a16:creationId xmlns:a16="http://schemas.microsoft.com/office/drawing/2014/main" id="{88249B65-CABD-7636-DBA1-38D3DB4E96D9}"/>
            </a:ext>
            <a:ext uri="{147F2762-F138-4A5C-976F-8EAC2B608ADB}">
              <a16:predDERef xmlns:a16="http://schemas.microsoft.com/office/drawing/2014/main" pred="{9BAB1470-E35B-72A5-6507-C17AFF9CF35A}"/>
            </a:ext>
          </a:extLst>
        </xdr:cNvPr>
        <xdr:cNvSpPr txBox="1"/>
      </xdr:nvSpPr>
      <xdr:spPr>
        <a:xfrm>
          <a:off x="7515225" y="7343775"/>
          <a:ext cx="3143250" cy="2543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LOGICAL OPERATOR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=AND(A1&gt;40,F1&gt;50)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=IF(A1&gt;80,"A+","NOT A+")</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STAT FUNCTIN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=AVERAGE() OR MEAN() RETURN THE AVERAGE NUMBER OF A GROUP OF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=MEDIAN() RETURN THE MIDDLE IF THE GROUP OF THE NUMBERS GIVEN</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=MOD() RETURN THE MOST FREQUENT NUMBER OF GIVEN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=STDEV() RETURN THE STANDERED DEVIATION OF A DATASET</a:t>
          </a:r>
        </a:p>
      </xdr:txBody>
    </xdr:sp>
    <xdr:clientData/>
  </xdr:twoCellAnchor>
  <xdr:twoCellAnchor>
    <xdr:from>
      <xdr:col>7</xdr:col>
      <xdr:colOff>1162050</xdr:colOff>
      <xdr:row>53</xdr:row>
      <xdr:rowOff>180975</xdr:rowOff>
    </xdr:from>
    <xdr:to>
      <xdr:col>13</xdr:col>
      <xdr:colOff>304800</xdr:colOff>
      <xdr:row>68</xdr:row>
      <xdr:rowOff>95250</xdr:rowOff>
    </xdr:to>
    <xdr:sp macro="" textlink="">
      <xdr:nvSpPr>
        <xdr:cNvPr id="4" name="TextBox 3">
          <a:extLst>
            <a:ext uri="{FF2B5EF4-FFF2-40B4-BE49-F238E27FC236}">
              <a16:creationId xmlns:a16="http://schemas.microsoft.com/office/drawing/2014/main" id="{BBCAAB94-DB83-3A25-4E38-3B1BD872523C}"/>
            </a:ext>
            <a:ext uri="{147F2762-F138-4A5C-976F-8EAC2B608ADB}">
              <a16:predDERef xmlns:a16="http://schemas.microsoft.com/office/drawing/2014/main" pred="{88249B65-CABD-7636-DBA1-38D3DB4E96D9}"/>
            </a:ext>
          </a:extLst>
        </xdr:cNvPr>
        <xdr:cNvSpPr txBox="1"/>
      </xdr:nvSpPr>
      <xdr:spPr>
        <a:xfrm>
          <a:off x="6610350" y="17478375"/>
          <a:ext cx="3838575" cy="27717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MORE STAT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THIS TIME SUM() AVERAGE() COUNT() WITH CRITERIA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IS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AVERAGEIF()</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DATA IN THE LEFT IS THE SALES OF THE CAR IN 5 DIFFERNT WEEKS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276225</xdr:colOff>
      <xdr:row>87</xdr:row>
      <xdr:rowOff>123825</xdr:rowOff>
    </xdr:from>
    <xdr:to>
      <xdr:col>13</xdr:col>
      <xdr:colOff>180975</xdr:colOff>
      <xdr:row>103</xdr:row>
      <xdr:rowOff>28575</xdr:rowOff>
    </xdr:to>
    <xdr:sp macro="" textlink="">
      <xdr:nvSpPr>
        <xdr:cNvPr id="5" name="TextBox 4">
          <a:extLst>
            <a:ext uri="{FF2B5EF4-FFF2-40B4-BE49-F238E27FC236}">
              <a16:creationId xmlns:a16="http://schemas.microsoft.com/office/drawing/2014/main" id="{6F1E8833-B51F-018A-657D-295DA43C6526}"/>
            </a:ext>
            <a:ext uri="{147F2762-F138-4A5C-976F-8EAC2B608ADB}">
              <a16:predDERef xmlns:a16="http://schemas.microsoft.com/office/drawing/2014/main" pred="{BBCAAB94-DB83-3A25-4E38-3B1BD872523C}"/>
            </a:ext>
          </a:extLst>
        </xdr:cNvPr>
        <xdr:cNvSpPr txBox="1"/>
      </xdr:nvSpPr>
      <xdr:spPr>
        <a:xfrm>
          <a:off x="6696075" y="32261175"/>
          <a:ext cx="4410075" cy="2952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EXCEL DATE AND TIME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TAKE NO ARGUMENT SERIAL NUMBER RETURN CURRENT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FUNCTION LIKE NOW, DATETIME FUNCTION RETURN CURRENT DATE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 DATE</a:t>
          </a:r>
        </a:p>
        <a:p>
          <a:pPr marL="0" indent="0" algn="l"/>
          <a:endParaRPr lang="en-US" sz="1100">
            <a:latin typeface="+mn-lt"/>
            <a:ea typeface="+mn-lt"/>
            <a:cs typeface="+mn-lt"/>
          </a:endParaRPr>
        </a:p>
      </xdr:txBody>
    </xdr:sp>
    <xdr:clientData/>
  </xdr:twoCellAnchor>
  <xdr:twoCellAnchor>
    <xdr:from>
      <xdr:col>10</xdr:col>
      <xdr:colOff>457200</xdr:colOff>
      <xdr:row>109</xdr:row>
      <xdr:rowOff>171450</xdr:rowOff>
    </xdr:from>
    <xdr:to>
      <xdr:col>18</xdr:col>
      <xdr:colOff>0</xdr:colOff>
      <xdr:row>120</xdr:row>
      <xdr:rowOff>19050</xdr:rowOff>
    </xdr:to>
    <xdr:sp macro="" textlink="">
      <xdr:nvSpPr>
        <xdr:cNvPr id="6" name="TextBox 5">
          <a:extLst>
            <a:ext uri="{FF2B5EF4-FFF2-40B4-BE49-F238E27FC236}">
              <a16:creationId xmlns:a16="http://schemas.microsoft.com/office/drawing/2014/main" id="{E27C01E2-1A2B-AF65-024F-10D00160B8ED}"/>
            </a:ext>
            <a:ext uri="{147F2762-F138-4A5C-976F-8EAC2B608ADB}">
              <a16:predDERef xmlns:a16="http://schemas.microsoft.com/office/drawing/2014/main" pred="{6F1E8833-B51F-018A-657D-295DA43C6526}"/>
            </a:ext>
          </a:extLst>
        </xdr:cNvPr>
        <xdr:cNvSpPr txBox="1"/>
      </xdr:nvSpPr>
      <xdr:spPr>
        <a:xfrm>
          <a:off x="9553575" y="36499800"/>
          <a:ext cx="4419600" cy="3724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800" b="0" i="0" u="none" strike="noStrike">
              <a:solidFill>
                <a:srgbClr val="000000"/>
              </a:solidFill>
              <a:latin typeface="Calibri" panose="020F0502020204030204" pitchFamily="34" charset="0"/>
              <a:cs typeface="Calibri" panose="020F0502020204030204" pitchFamily="34" charset="0"/>
            </a:rPr>
            <a:t>in order to tank based on the total marks you nedd to first use the rank function but </a:t>
          </a:r>
        </a:p>
        <a:p>
          <a:pPr marL="0" indent="0" algn="l"/>
          <a:r>
            <a:rPr lang="en-US" sz="1800" b="0" i="0" u="none" strike="noStrike">
              <a:solidFill>
                <a:srgbClr val="000000"/>
              </a:solidFill>
              <a:latin typeface="Calibri" panose="020F0502020204030204" pitchFamily="34" charset="0"/>
              <a:cs typeface="Calibri" panose="020F0502020204030204" pitchFamily="34" charset="0"/>
            </a:rPr>
            <a:t>syntax:</a:t>
          </a:r>
        </a:p>
        <a:p>
          <a:pPr marL="0" indent="0" algn="l"/>
          <a:r>
            <a:rPr lang="en-US" sz="1800" b="0" i="0" u="none" strike="noStrike">
              <a:solidFill>
                <a:srgbClr val="000000"/>
              </a:solidFill>
              <a:latin typeface="Calibri" panose="020F0502020204030204" pitchFamily="34" charset="0"/>
              <a:cs typeface="Calibri" panose="020F0502020204030204" pitchFamily="34" charset="0"/>
            </a:rPr>
            <a:t>=RANK(target_marks,Total_marks_list)</a:t>
          </a:r>
        </a:p>
        <a:p>
          <a:pPr marL="0" indent="0" algn="l"/>
          <a:r>
            <a:rPr lang="en-US" sz="18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800" b="0" i="0" u="none" strike="noStrike">
              <a:solidFill>
                <a:srgbClr val="000000"/>
              </a:solidFill>
              <a:latin typeface="Calibri" panose="020F0502020204030204" pitchFamily="34" charset="0"/>
              <a:cs typeface="Calibri" panose="020F0502020204030204" pitchFamily="34" charset="0"/>
            </a:rPr>
            <a:t>=RANK(G112,$G$112:$G$119)</a:t>
          </a:r>
        </a:p>
        <a:p>
          <a:pPr marL="0" indent="0" algn="l"/>
          <a:endParaRPr lang="en-US" sz="1800" b="0" i="0" u="none" strike="noStrike">
            <a:solidFill>
              <a:srgbClr val="000000"/>
            </a:solidFill>
            <a:latin typeface="Calibri" panose="020F0502020204030204" pitchFamily="34" charset="0"/>
            <a:cs typeface="Calibri" panose="020F0502020204030204" pitchFamily="34" charset="0"/>
          </a:endParaRPr>
        </a:p>
        <a:p>
          <a:pPr marL="0" indent="0" algn="l"/>
          <a:r>
            <a:rPr lang="en-US" sz="1800" b="0" i="0" u="none" strike="noStrike">
              <a:solidFill>
                <a:srgbClr val="000000"/>
              </a:solidFill>
              <a:latin typeface="Calibri" panose="020F0502020204030204" pitchFamily="34" charset="0"/>
              <a:cs typeface="Calibri" panose="020F0502020204030204" pitchFamily="34" charset="0"/>
            </a:rPr>
            <a:t>BUT REMEMBER THE LIST MUST BE ABSOLUTE WE DO ABSOLUTE EITH $ SIGN</a:t>
          </a:r>
        </a:p>
        <a:p>
          <a:pPr marL="0" indent="0" algn="l"/>
          <a:endParaRPr lang="en-US" sz="18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600075</xdr:colOff>
      <xdr:row>119</xdr:row>
      <xdr:rowOff>104775</xdr:rowOff>
    </xdr:from>
    <xdr:to>
      <xdr:col>17</xdr:col>
      <xdr:colOff>219075</xdr:colOff>
      <xdr:row>138</xdr:row>
      <xdr:rowOff>133350</xdr:rowOff>
    </xdr:to>
    <xdr:sp macro="" textlink="">
      <xdr:nvSpPr>
        <xdr:cNvPr id="7" name="TextBox 6">
          <a:extLst>
            <a:ext uri="{FF2B5EF4-FFF2-40B4-BE49-F238E27FC236}">
              <a16:creationId xmlns:a16="http://schemas.microsoft.com/office/drawing/2014/main" id="{84469DFB-70F0-2412-0297-9782BBFA2EF1}"/>
            </a:ext>
            <a:ext uri="{147F2762-F138-4A5C-976F-8EAC2B608ADB}">
              <a16:predDERef xmlns:a16="http://schemas.microsoft.com/office/drawing/2014/main" pred="{E27C01E2-1A2B-AF65-024F-10D00160B8ED}"/>
            </a:ext>
          </a:extLst>
        </xdr:cNvPr>
        <xdr:cNvSpPr txBox="1"/>
      </xdr:nvSpPr>
      <xdr:spPr>
        <a:xfrm>
          <a:off x="600075" y="40185975"/>
          <a:ext cx="13068300" cy="3648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WORKING WITH DATE AND TIME IN EXCEL</a:t>
          </a:r>
        </a:p>
        <a:p>
          <a:pPr marL="0" indent="0" algn="l"/>
          <a:r>
            <a:rPr lang="en-US" sz="1100" b="1" i="0" u="none" strike="noStrike">
              <a:solidFill>
                <a:srgbClr val="000000"/>
              </a:solidFill>
              <a:latin typeface="Calibri" panose="020F0502020204030204" pitchFamily="34" charset="0"/>
              <a:cs typeface="Calibri" panose="020F0502020204030204" pitchFamily="34" charset="0"/>
            </a:rPr>
            <a:t>WITH 3 FUNCTION</a:t>
          </a:r>
        </a:p>
        <a:p>
          <a:pPr marL="0" indent="0" algn="l"/>
          <a:endParaRPr 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en-US" sz="1100" b="1" i="0" u="none" strike="noStrike">
              <a:solidFill>
                <a:srgbClr val="000000"/>
              </a:solidFill>
              <a:latin typeface="Calibri" panose="020F0502020204030204" pitchFamily="34" charset="0"/>
              <a:cs typeface="Calibri" panose="020F0502020204030204" pitchFamily="34" charset="0"/>
            </a:rPr>
            <a:t>1) NOW()</a:t>
          </a:r>
        </a:p>
        <a:p>
          <a:pPr marL="0" indent="0" algn="l"/>
          <a:r>
            <a:rPr lang="en-US" sz="1100" b="1" i="0" u="none" strike="noStrike">
              <a:solidFill>
                <a:srgbClr val="000000"/>
              </a:solidFill>
              <a:latin typeface="Calibri" panose="020F0502020204030204" pitchFamily="34" charset="0"/>
              <a:cs typeface="Calibri" panose="020F0502020204030204" pitchFamily="34" charset="0"/>
            </a:rPr>
            <a:t>2) TODAY()</a:t>
          </a:r>
        </a:p>
        <a:p>
          <a:pPr marL="0" indent="0" algn="l"/>
          <a:r>
            <a:rPr lang="en-US" sz="1100" b="1" i="0" u="none" strike="noStrike">
              <a:solidFill>
                <a:srgbClr val="000000"/>
              </a:solidFill>
              <a:latin typeface="Calibri" panose="020F0502020204030204" pitchFamily="34" charset="0"/>
              <a:cs typeface="Calibri" panose="020F0502020204030204" pitchFamily="34" charset="0"/>
            </a:rPr>
            <a:t>3) DATE()</a:t>
          </a:r>
        </a:p>
        <a:p>
          <a:pPr marL="0" indent="0" algn="l"/>
          <a:endParaRPr 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en-US" sz="1100" b="1" i="0" u="none" strike="noStrike">
              <a:solidFill>
                <a:srgbClr val="000000"/>
              </a:solidFill>
              <a:latin typeface="Calibri" panose="020F0502020204030204" pitchFamily="34" charset="0"/>
              <a:cs typeface="Calibri" panose="020F0502020204030204" pitchFamily="34" charset="0"/>
            </a:rPr>
            <a:t>SERIALIZATION TECHNIQUE</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VOLATILE: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1) NOW() FUNCTION RETURN CURRENT DATE AND TIME NO ARGUMENT IS NEEDED . IT IS A VOLATILE FUNCTION IT IS GOING TO GET UPDATED WHEN THE FILE IS OPENNED . EVERY TIME IS OPEND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2) TODAY FUNCTION IS LIKE NOW()  IS A DATETIME FUNCTION IT RETURN ONLY CURRENT DATE(). IT IS ALSO UPDATED WHEN IT IS OPENED.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IF YOU WANT BOTH CURRENT DATE AND TIME USE THE NOW()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IF YOU WANT 11 DAYS AFTER TODAY THE VALUE WILL BE TODAY()+11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IF YOU WANT 11 DAYS BEFORE TODAY THE VALUE WILL BE TODAY()-11</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 STATIC:</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        1) FOR DATE CLICK A CELL AND THEN CTRL+;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2) FOR TIME CLICK A CELL AND THEN CTRL+SHIFT+;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FIND THE NUMBER OF DAYS BETWEEN 2 DAYS IS JUST SUBTRACT IT AND GET THE NUMBER OF DAYS BETWEEN 2 DAY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5</xdr:col>
      <xdr:colOff>514350</xdr:colOff>
      <xdr:row>148</xdr:row>
      <xdr:rowOff>85725</xdr:rowOff>
    </xdr:from>
    <xdr:to>
      <xdr:col>8</xdr:col>
      <xdr:colOff>304800</xdr:colOff>
      <xdr:row>153</xdr:row>
      <xdr:rowOff>85725</xdr:rowOff>
    </xdr:to>
    <xdr:sp macro="" textlink="">
      <xdr:nvSpPr>
        <xdr:cNvPr id="8" name="TextBox 7">
          <a:extLst>
            <a:ext uri="{FF2B5EF4-FFF2-40B4-BE49-F238E27FC236}">
              <a16:creationId xmlns:a16="http://schemas.microsoft.com/office/drawing/2014/main" id="{D06F7617-5DA9-CD00-5732-8FE62BDE7687}"/>
            </a:ext>
            <a:ext uri="{147F2762-F138-4A5C-976F-8EAC2B608ADB}">
              <a16:predDERef xmlns:a16="http://schemas.microsoft.com/office/drawing/2014/main" pred="{84469DFB-70F0-2412-0297-9782BBFA2EF1}"/>
            </a:ext>
          </a:extLst>
        </xdr:cNvPr>
        <xdr:cNvSpPr txBox="1"/>
      </xdr:nvSpPr>
      <xdr:spPr>
        <a:xfrm>
          <a:off x="4705350" y="45691425"/>
          <a:ext cx="383857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DATE() FUNCTION WORKS LIKE THAT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DATE(YEAR,MONTH,DAY)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TIME() FUNCTION WORKS LIKE THAT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TIME(HOUR,MINUTES,SECOND)</a:t>
          </a:r>
        </a:p>
      </xdr:txBody>
    </xdr:sp>
    <xdr:clientData/>
  </xdr:twoCellAnchor>
  <xdr:twoCellAnchor>
    <xdr:from>
      <xdr:col>2</xdr:col>
      <xdr:colOff>1152525</xdr:colOff>
      <xdr:row>164</xdr:row>
      <xdr:rowOff>0</xdr:rowOff>
    </xdr:from>
    <xdr:to>
      <xdr:col>10</xdr:col>
      <xdr:colOff>161925</xdr:colOff>
      <xdr:row>169</xdr:row>
      <xdr:rowOff>114300</xdr:rowOff>
    </xdr:to>
    <xdr:sp macro="" textlink="">
      <xdr:nvSpPr>
        <xdr:cNvPr id="9" name="TextBox 8">
          <a:extLst>
            <a:ext uri="{FF2B5EF4-FFF2-40B4-BE49-F238E27FC236}">
              <a16:creationId xmlns:a16="http://schemas.microsoft.com/office/drawing/2014/main" id="{FFB90027-6417-EED2-3974-9D19FA33F570}"/>
            </a:ext>
            <a:ext uri="{147F2762-F138-4A5C-976F-8EAC2B608ADB}">
              <a16:predDERef xmlns:a16="http://schemas.microsoft.com/office/drawing/2014/main" pred="{D06F7617-5DA9-CD00-5732-8FE62BDE7687}"/>
            </a:ext>
          </a:extLst>
        </xdr:cNvPr>
        <xdr:cNvSpPr txBox="1"/>
      </xdr:nvSpPr>
      <xdr:spPr>
        <a:xfrm>
          <a:off x="2371725" y="48653700"/>
          <a:ext cx="7343775" cy="10668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600" b="0" i="0" u="none" strike="noStrike">
              <a:solidFill>
                <a:srgbClr val="000000"/>
              </a:solidFill>
              <a:latin typeface="Calibri" panose="020F0502020204030204" pitchFamily="34" charset="0"/>
              <a:cs typeface="Calibri" panose="020F0502020204030204" pitchFamily="34" charset="0"/>
            </a:rPr>
            <a:t>CELL REFERENCE</a:t>
          </a:r>
        </a:p>
        <a:p>
          <a:pPr marL="0" indent="0" algn="l"/>
          <a:endParaRPr lang="en-US" sz="26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1047750</xdr:colOff>
      <xdr:row>181</xdr:row>
      <xdr:rowOff>171450</xdr:rowOff>
    </xdr:from>
    <xdr:to>
      <xdr:col>14</xdr:col>
      <xdr:colOff>76200</xdr:colOff>
      <xdr:row>190</xdr:row>
      <xdr:rowOff>114300</xdr:rowOff>
    </xdr:to>
    <xdr:sp macro="" textlink="">
      <xdr:nvSpPr>
        <xdr:cNvPr id="10" name="TextBox 9">
          <a:extLst>
            <a:ext uri="{FF2B5EF4-FFF2-40B4-BE49-F238E27FC236}">
              <a16:creationId xmlns:a16="http://schemas.microsoft.com/office/drawing/2014/main" id="{8D7B9F7A-8BCE-C37C-5C4B-E49EC5673B57}"/>
            </a:ext>
            <a:ext uri="{147F2762-F138-4A5C-976F-8EAC2B608ADB}">
              <a16:predDERef xmlns:a16="http://schemas.microsoft.com/office/drawing/2014/main" pred="{FFB90027-6417-EED2-3974-9D19FA33F570}"/>
            </a:ext>
          </a:extLst>
        </xdr:cNvPr>
        <xdr:cNvSpPr txBox="1"/>
      </xdr:nvSpPr>
      <xdr:spPr>
        <a:xfrm>
          <a:off x="8610600" y="52111275"/>
          <a:ext cx="4143375" cy="16573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Find Percentage Marks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how to make  absolute reference is $ when we make any cell absolute then we need to do this.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multiplication table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523875</xdr:colOff>
      <xdr:row>220</xdr:row>
      <xdr:rowOff>171450</xdr:rowOff>
    </xdr:from>
    <xdr:to>
      <xdr:col>11</xdr:col>
      <xdr:colOff>514350</xdr:colOff>
      <xdr:row>242</xdr:row>
      <xdr:rowOff>76200</xdr:rowOff>
    </xdr:to>
    <xdr:sp macro="" textlink="">
      <xdr:nvSpPr>
        <xdr:cNvPr id="11" name="TextBox 10">
          <a:extLst>
            <a:ext uri="{FF2B5EF4-FFF2-40B4-BE49-F238E27FC236}">
              <a16:creationId xmlns:a16="http://schemas.microsoft.com/office/drawing/2014/main" id="{175F1E2F-F4E1-F090-5D62-592B9D734560}"/>
            </a:ext>
            <a:ext uri="{147F2762-F138-4A5C-976F-8EAC2B608ADB}">
              <a16:predDERef xmlns:a16="http://schemas.microsoft.com/office/drawing/2014/main" pred="{8D7B9F7A-8BCE-C37C-5C4B-E49EC5673B57}"/>
            </a:ext>
          </a:extLst>
        </xdr:cNvPr>
        <xdr:cNvSpPr txBox="1"/>
      </xdr:nvSpPr>
      <xdr:spPr>
        <a:xfrm>
          <a:off x="9734550" y="60245625"/>
          <a:ext cx="2828925" cy="4095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V Look up.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Task:</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Find  the Bangla English and Math number of Tanvir and Hasnat rabi. and sudipto datta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find also theri total marks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multiply 50 with that marks dynamically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make a table Tanvir Rahman, Hasnat rabi and Sudipto datta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REMEMBER WHEN THE COLUMN_INDEX_VALUE IS REQUIRED YOU FIVE THE COLUMN NUMBER FROM THE TABLE NOT FROM THE ENTIRE SHPREDSHIT LIKE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BANGLA IS THE SECOND COLUMN NOT THE 4TH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REMEMBER  COLUMN IS THE TABLE'S COLUMN NOT THE SPREED SHIT COLUMN </a:t>
          </a:r>
        </a:p>
      </xdr:txBody>
    </xdr:sp>
    <xdr:clientData/>
  </xdr:twoCellAnchor>
  <xdr:twoCellAnchor>
    <xdr:from>
      <xdr:col>3</xdr:col>
      <xdr:colOff>19050</xdr:colOff>
      <xdr:row>232</xdr:row>
      <xdr:rowOff>47625</xdr:rowOff>
    </xdr:from>
    <xdr:to>
      <xdr:col>6</xdr:col>
      <xdr:colOff>1752600</xdr:colOff>
      <xdr:row>237</xdr:row>
      <xdr:rowOff>47625</xdr:rowOff>
    </xdr:to>
    <xdr:sp macro="" textlink="">
      <xdr:nvSpPr>
        <xdr:cNvPr id="12" name="TextBox 11">
          <a:extLst>
            <a:ext uri="{FF2B5EF4-FFF2-40B4-BE49-F238E27FC236}">
              <a16:creationId xmlns:a16="http://schemas.microsoft.com/office/drawing/2014/main" id="{7DB13233-04DA-CF40-F66D-AB5A0001BFA6}"/>
            </a:ext>
            <a:ext uri="{147F2762-F138-4A5C-976F-8EAC2B608ADB}">
              <a16:predDERef xmlns:a16="http://schemas.microsoft.com/office/drawing/2014/main" pred="{175F1E2F-F4E1-F090-5D62-592B9D734560}"/>
            </a:ext>
          </a:extLst>
        </xdr:cNvPr>
        <xdr:cNvSpPr txBox="1"/>
      </xdr:nvSpPr>
      <xdr:spPr>
        <a:xfrm>
          <a:off x="2819400" y="62407800"/>
          <a:ext cx="47053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USING VLOOKUP FIND THE TOTAL MARKS OF FIRST 3 PERSON</a:t>
          </a:r>
        </a:p>
      </xdr:txBody>
    </xdr:sp>
    <xdr:clientData/>
  </xdr:twoCellAnchor>
  <xdr:twoCellAnchor>
    <xdr:from>
      <xdr:col>2</xdr:col>
      <xdr:colOff>1571625</xdr:colOff>
      <xdr:row>243</xdr:row>
      <xdr:rowOff>142875</xdr:rowOff>
    </xdr:from>
    <xdr:to>
      <xdr:col>6</xdr:col>
      <xdr:colOff>1781175</xdr:colOff>
      <xdr:row>249</xdr:row>
      <xdr:rowOff>123825</xdr:rowOff>
    </xdr:to>
    <xdr:sp macro="" textlink="">
      <xdr:nvSpPr>
        <xdr:cNvPr id="13" name="TextBox 12">
          <a:extLst>
            <a:ext uri="{FF2B5EF4-FFF2-40B4-BE49-F238E27FC236}">
              <a16:creationId xmlns:a16="http://schemas.microsoft.com/office/drawing/2014/main" id="{1431C19A-3937-2FA2-ADB9-033B0C762F40}"/>
            </a:ext>
            <a:ext uri="{147F2762-F138-4A5C-976F-8EAC2B608ADB}">
              <a16:predDERef xmlns:a16="http://schemas.microsoft.com/office/drawing/2014/main" pred="{7DB13233-04DA-CF40-F66D-AB5A0001BFA6}"/>
            </a:ext>
          </a:extLst>
        </xdr:cNvPr>
        <xdr:cNvSpPr txBox="1"/>
      </xdr:nvSpPr>
      <xdr:spPr>
        <a:xfrm>
          <a:off x="2790825" y="64846200"/>
          <a:ext cx="4762500" cy="11239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GIVEN A TABLE FIND THE PRODUCT USB C CABLES NAD FIND ITS UNIT PRICE WITH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VLOOKUP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INDEX AND MATCH FUNCTION</a:t>
          </a:r>
        </a:p>
      </xdr:txBody>
    </xdr:sp>
    <xdr:clientData/>
  </xdr:twoCellAnchor>
  <xdr:twoCellAnchor>
    <xdr:from>
      <xdr:col>12</xdr:col>
      <xdr:colOff>285750</xdr:colOff>
      <xdr:row>252</xdr:row>
      <xdr:rowOff>114300</xdr:rowOff>
    </xdr:from>
    <xdr:to>
      <xdr:col>16</xdr:col>
      <xdr:colOff>371475</xdr:colOff>
      <xdr:row>260</xdr:row>
      <xdr:rowOff>47625</xdr:rowOff>
    </xdr:to>
    <xdr:sp macro="" textlink="">
      <xdr:nvSpPr>
        <xdr:cNvPr id="14" name="TextBox 13">
          <a:extLst>
            <a:ext uri="{FF2B5EF4-FFF2-40B4-BE49-F238E27FC236}">
              <a16:creationId xmlns:a16="http://schemas.microsoft.com/office/drawing/2014/main" id="{318EDB3D-F77F-2BF3-1A02-0E2774003663}"/>
            </a:ext>
            <a:ext uri="{147F2762-F138-4A5C-976F-8EAC2B608ADB}">
              <a16:predDERef xmlns:a16="http://schemas.microsoft.com/office/drawing/2014/main" pred="{1431C19A-3937-2FA2-ADB9-033B0C762F40}"/>
            </a:ext>
          </a:extLst>
        </xdr:cNvPr>
        <xdr:cNvSpPr txBox="1"/>
      </xdr:nvSpPr>
      <xdr:spPr>
        <a:xfrm>
          <a:off x="10772775" y="66532125"/>
          <a:ext cx="2524125" cy="14573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=INDEX($D$257:$G$262,MATCH("USB Cables",E257:E262,0),MATCH("UnitPrice",D257:G257,0))</a:t>
          </a:r>
        </a:p>
      </xdr:txBody>
    </xdr:sp>
    <xdr:clientData/>
  </xdr:twoCellAnchor>
  <xdr:twoCellAnchor>
    <xdr:from>
      <xdr:col>5</xdr:col>
      <xdr:colOff>190500</xdr:colOff>
      <xdr:row>270</xdr:row>
      <xdr:rowOff>123825</xdr:rowOff>
    </xdr:from>
    <xdr:to>
      <xdr:col>8</xdr:col>
      <xdr:colOff>1047750</xdr:colOff>
      <xdr:row>277</xdr:row>
      <xdr:rowOff>47625</xdr:rowOff>
    </xdr:to>
    <xdr:sp macro="" textlink="">
      <xdr:nvSpPr>
        <xdr:cNvPr id="15" name="TextBox 14">
          <a:extLst>
            <a:ext uri="{FF2B5EF4-FFF2-40B4-BE49-F238E27FC236}">
              <a16:creationId xmlns:a16="http://schemas.microsoft.com/office/drawing/2014/main" id="{B0488554-FB14-F0D8-D428-18BA26064BA3}"/>
            </a:ext>
            <a:ext uri="{147F2762-F138-4A5C-976F-8EAC2B608ADB}">
              <a16:predDERef xmlns:a16="http://schemas.microsoft.com/office/drawing/2014/main" pred="{318EDB3D-F77F-2BF3-1A02-0E2774003663}"/>
            </a:ext>
          </a:extLst>
        </xdr:cNvPr>
        <xdr:cNvSpPr txBox="1"/>
      </xdr:nvSpPr>
      <xdr:spPr>
        <a:xfrm>
          <a:off x="4391025" y="69970650"/>
          <a:ext cx="3695700" cy="1257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USING IF FUNCTION FIND THAT IS THE TRIP IS AFFORDABLE OR EXPENSIVE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85725</xdr:colOff>
      <xdr:row>2</xdr:row>
      <xdr:rowOff>19050</xdr:rowOff>
    </xdr:from>
    <xdr:to>
      <xdr:col>9</xdr:col>
      <xdr:colOff>295275</xdr:colOff>
      <xdr:row>7</xdr:row>
      <xdr:rowOff>19050</xdr:rowOff>
    </xdr:to>
    <xdr:sp macro="" textlink="">
      <xdr:nvSpPr>
        <xdr:cNvPr id="2" name="TextBox 1">
          <a:extLst>
            <a:ext uri="{FF2B5EF4-FFF2-40B4-BE49-F238E27FC236}">
              <a16:creationId xmlns:a16="http://schemas.microsoft.com/office/drawing/2014/main" id="{6031FCE6-3C59-84C6-810D-BB3FBF709825}"/>
            </a:ext>
          </a:extLst>
        </xdr:cNvPr>
        <xdr:cNvSpPr txBox="1"/>
      </xdr:nvSpPr>
      <xdr:spPr>
        <a:xfrm>
          <a:off x="1304925" y="400050"/>
          <a:ext cx="44767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INTRODUCTION TO BASIC CHARTS</a:t>
          </a:r>
        </a:p>
      </xdr:txBody>
    </xdr:sp>
    <xdr:clientData/>
  </xdr:twoCellAnchor>
  <xdr:twoCellAnchor>
    <xdr:from>
      <xdr:col>11</xdr:col>
      <xdr:colOff>476250</xdr:colOff>
      <xdr:row>20</xdr:row>
      <xdr:rowOff>180975</xdr:rowOff>
    </xdr:from>
    <xdr:to>
      <xdr:col>15</xdr:col>
      <xdr:colOff>238125</xdr:colOff>
      <xdr:row>37</xdr:row>
      <xdr:rowOff>28575</xdr:rowOff>
    </xdr:to>
    <xdr:sp macro="" textlink="">
      <xdr:nvSpPr>
        <xdr:cNvPr id="3" name="TextBox 2">
          <a:extLst>
            <a:ext uri="{FF2B5EF4-FFF2-40B4-BE49-F238E27FC236}">
              <a16:creationId xmlns:a16="http://schemas.microsoft.com/office/drawing/2014/main" id="{A8F23A66-C8B1-2501-17DF-B227FBCD8289}"/>
            </a:ext>
            <a:ext uri="{147F2762-F138-4A5C-976F-8EAC2B608ADB}">
              <a16:predDERef xmlns:a16="http://schemas.microsoft.com/office/drawing/2014/main" pred="{6031FCE6-3C59-84C6-810D-BB3FBF709825}"/>
            </a:ext>
          </a:extLst>
        </xdr:cNvPr>
        <xdr:cNvSpPr txBox="1"/>
      </xdr:nvSpPr>
      <xdr:spPr>
        <a:xfrm>
          <a:off x="7296150" y="5829300"/>
          <a:ext cx="2200275" cy="30861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PIE CHART CAN ONLY WORKS WITH SINGLE LIST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GENERATE A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YOU MUST SELECT THE COLUMN HEADING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SELECT A ROW AND THEN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INSIDE THE "INSERT" THERE IS CHART SECTION CHOOSE THE 2D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IN THIS EXAMPLE WE SEE THE NUMBER OF NAYEEM ISLAM  IN DIFFERENT SUBJECTS.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CHALLENGE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PROBLEM: CREATE A CHART THAT SHOWS THE STUDENTS GETTTING HOW MUCH MARK IN PHYSICS.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HINT: USE COLUMN FOR PIE CHART</a:t>
          </a:r>
        </a:p>
      </xdr:txBody>
    </xdr:sp>
    <xdr:clientData/>
  </xdr:twoCellAnchor>
  <xdr:twoCellAnchor>
    <xdr:from>
      <xdr:col>11</xdr:col>
      <xdr:colOff>9525</xdr:colOff>
      <xdr:row>10</xdr:row>
      <xdr:rowOff>228600</xdr:rowOff>
    </xdr:from>
    <xdr:to>
      <xdr:col>16</xdr:col>
      <xdr:colOff>180975</xdr:colOff>
      <xdr:row>16</xdr:row>
      <xdr:rowOff>104775</xdr:rowOff>
    </xdr:to>
    <xdr:graphicFrame macro="">
      <xdr:nvGraphicFramePr>
        <xdr:cNvPr id="4" name="Chart 3">
          <a:extLst>
            <a:ext uri="{FF2B5EF4-FFF2-40B4-BE49-F238E27FC236}">
              <a16:creationId xmlns:a16="http://schemas.microsoft.com/office/drawing/2014/main" id="{81E74DF8-593B-33CD-81B1-9661A42CD8FF}"/>
            </a:ext>
            <a:ext uri="{147F2762-F138-4A5C-976F-8EAC2B608ADB}">
              <a16:predDERef xmlns:a16="http://schemas.microsoft.com/office/drawing/2014/main" pred="{A8F23A66-C8B1-2501-17DF-B227FBCD82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476250</xdr:colOff>
      <xdr:row>39</xdr:row>
      <xdr:rowOff>28575</xdr:rowOff>
    </xdr:from>
    <xdr:to>
      <xdr:col>9</xdr:col>
      <xdr:colOff>57150</xdr:colOff>
      <xdr:row>53</xdr:row>
      <xdr:rowOff>104775</xdr:rowOff>
    </xdr:to>
    <xdr:graphicFrame macro="">
      <xdr:nvGraphicFramePr>
        <xdr:cNvPr id="5" name="Chart 4">
          <a:extLst>
            <a:ext uri="{FF2B5EF4-FFF2-40B4-BE49-F238E27FC236}">
              <a16:creationId xmlns:a16="http://schemas.microsoft.com/office/drawing/2014/main" id="{4AC62DBA-5E15-B8C5-4C4B-B55230551D5C}"/>
            </a:ext>
            <a:ext uri="{147F2762-F138-4A5C-976F-8EAC2B608ADB}">
              <a16:predDERef xmlns:a16="http://schemas.microsoft.com/office/drawing/2014/main" pred="{81E74DF8-593B-33CD-81B1-9661A42CD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523875</xdr:colOff>
      <xdr:row>38</xdr:row>
      <xdr:rowOff>28575</xdr:rowOff>
    </xdr:from>
    <xdr:to>
      <xdr:col>18</xdr:col>
      <xdr:colOff>0</xdr:colOff>
      <xdr:row>48</xdr:row>
      <xdr:rowOff>114300</xdr:rowOff>
    </xdr:to>
    <xdr:sp macro="" textlink="">
      <xdr:nvSpPr>
        <xdr:cNvPr id="6" name="TextBox 5">
          <a:extLst>
            <a:ext uri="{FF2B5EF4-FFF2-40B4-BE49-F238E27FC236}">
              <a16:creationId xmlns:a16="http://schemas.microsoft.com/office/drawing/2014/main" id="{345D574B-D923-88EE-CB1B-62878B98CB58}"/>
            </a:ext>
            <a:ext uri="{147F2762-F138-4A5C-976F-8EAC2B608ADB}">
              <a16:predDERef xmlns:a16="http://schemas.microsoft.com/office/drawing/2014/main" pred="{4AC62DBA-5E15-B8C5-4C4B-B55230551D5C}"/>
            </a:ext>
          </a:extLst>
        </xdr:cNvPr>
        <xdr:cNvSpPr txBox="1"/>
      </xdr:nvSpPr>
      <xdr:spPr>
        <a:xfrm>
          <a:off x="7343775" y="9105900"/>
          <a:ext cx="3743325" cy="19907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SOLUTION: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COLUMN WHICH IS THE NAME OF ALL STUDENTS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SELECT THE PHYSICS COLUMN (WITH CTRL THEN SELECT)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GO TO THE PIE CHART AND SELECT 2D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REMEMBER PIE CHART CAN ONLY SHOW SINGLE NUMBER SERIES</a:t>
          </a:r>
        </a:p>
      </xdr:txBody>
    </xdr:sp>
    <xdr:clientData/>
  </xdr:twoCellAnchor>
  <xdr:twoCellAnchor>
    <xdr:from>
      <xdr:col>12</xdr:col>
      <xdr:colOff>0</xdr:colOff>
      <xdr:row>62</xdr:row>
      <xdr:rowOff>114300</xdr:rowOff>
    </xdr:from>
    <xdr:to>
      <xdr:col>18</xdr:col>
      <xdr:colOff>266700</xdr:colOff>
      <xdr:row>75</xdr:row>
      <xdr:rowOff>152400</xdr:rowOff>
    </xdr:to>
    <xdr:sp macro="" textlink="">
      <xdr:nvSpPr>
        <xdr:cNvPr id="7" name="TextBox 6">
          <a:extLst>
            <a:ext uri="{FF2B5EF4-FFF2-40B4-BE49-F238E27FC236}">
              <a16:creationId xmlns:a16="http://schemas.microsoft.com/office/drawing/2014/main" id="{DE944469-530F-C84E-2D92-6CE848D59124}"/>
            </a:ext>
            <a:ext uri="{147F2762-F138-4A5C-976F-8EAC2B608ADB}">
              <a16:predDERef xmlns:a16="http://schemas.microsoft.com/office/drawing/2014/main" pred="{345D574B-D923-88EE-CB1B-62878B98CB58}"/>
            </a:ext>
          </a:extLst>
        </xdr:cNvPr>
        <xdr:cNvSpPr txBox="1"/>
      </xdr:nvSpPr>
      <xdr:spPr>
        <a:xfrm>
          <a:off x="7429500" y="13763625"/>
          <a:ext cx="3924300" cy="2514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1)SO THE SAME THING IN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1) NAYEEM ISLAMS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2) AND ALL STUDENTS PHYSICS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3) SAME WORK JUST LIKE PIE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SHOW ALL STUDENTS BANGLA,PHYSICS AND MATH NUMBER ON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ANS: YOU CAN DO IT ON PIE CHART . PIE CHART CAN ONLY DOES THIS IN SINGLE SERIES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TO DO THE COLUN CHART OR LINE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 SAME SELECT AND COLUMN NAD GO TO CHART</a:t>
          </a:r>
        </a:p>
      </xdr:txBody>
    </xdr:sp>
    <xdr:clientData/>
  </xdr:twoCellAnchor>
  <xdr:twoCellAnchor>
    <xdr:from>
      <xdr:col>1</xdr:col>
      <xdr:colOff>504825</xdr:colOff>
      <xdr:row>60</xdr:row>
      <xdr:rowOff>180975</xdr:rowOff>
    </xdr:from>
    <xdr:to>
      <xdr:col>9</xdr:col>
      <xdr:colOff>85725</xdr:colOff>
      <xdr:row>75</xdr:row>
      <xdr:rowOff>66675</xdr:rowOff>
    </xdr:to>
    <xdr:graphicFrame macro="">
      <xdr:nvGraphicFramePr>
        <xdr:cNvPr id="8" name="Chart 7">
          <a:extLst>
            <a:ext uri="{FF2B5EF4-FFF2-40B4-BE49-F238E27FC236}">
              <a16:creationId xmlns:a16="http://schemas.microsoft.com/office/drawing/2014/main" id="{7C286307-0266-E4E0-E9A0-9DBE050BBCF1}"/>
            </a:ext>
            <a:ext uri="{147F2762-F138-4A5C-976F-8EAC2B608ADB}">
              <a16:predDERef xmlns:a16="http://schemas.microsoft.com/office/drawing/2014/main" pred="{DE944469-530F-C84E-2D92-6CE848D59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xdr:colOff>
      <xdr:row>76</xdr:row>
      <xdr:rowOff>85725</xdr:rowOff>
    </xdr:from>
    <xdr:to>
      <xdr:col>9</xdr:col>
      <xdr:colOff>219075</xdr:colOff>
      <xdr:row>90</xdr:row>
      <xdr:rowOff>161925</xdr:rowOff>
    </xdr:to>
    <xdr:graphicFrame macro="">
      <xdr:nvGraphicFramePr>
        <xdr:cNvPr id="10" name="Chart 9">
          <a:extLst>
            <a:ext uri="{FF2B5EF4-FFF2-40B4-BE49-F238E27FC236}">
              <a16:creationId xmlns:a16="http://schemas.microsoft.com/office/drawing/2014/main" id="{7B5A3E5D-9B8C-5662-9239-D70A926792DC}"/>
            </a:ext>
            <a:ext uri="{147F2762-F138-4A5C-976F-8EAC2B608ADB}">
              <a16:predDERef xmlns:a16="http://schemas.microsoft.com/office/drawing/2014/main" pred="{7C286307-0266-E4E0-E9A0-9DBE050BB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200025</xdr:colOff>
      <xdr:row>119</xdr:row>
      <xdr:rowOff>9525</xdr:rowOff>
    </xdr:from>
    <xdr:to>
      <xdr:col>13</xdr:col>
      <xdr:colOff>180975</xdr:colOff>
      <xdr:row>139</xdr:row>
      <xdr:rowOff>114300</xdr:rowOff>
    </xdr:to>
    <xdr:graphicFrame macro="">
      <xdr:nvGraphicFramePr>
        <xdr:cNvPr id="12" name="Chart 11">
          <a:extLst>
            <a:ext uri="{FF2B5EF4-FFF2-40B4-BE49-F238E27FC236}">
              <a16:creationId xmlns:a16="http://schemas.microsoft.com/office/drawing/2014/main" id="{A8295B6A-8D7D-E82A-5423-0D0CACE05DFA}"/>
            </a:ext>
            <a:ext uri="{147F2762-F138-4A5C-976F-8EAC2B608ADB}">
              <a16:predDERef xmlns:a16="http://schemas.microsoft.com/office/drawing/2014/main" pred="{7B5A3E5D-9B8C-5662-9239-D70A92679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228600</xdr:colOff>
      <xdr:row>141</xdr:row>
      <xdr:rowOff>76200</xdr:rowOff>
    </xdr:from>
    <xdr:to>
      <xdr:col>22</xdr:col>
      <xdr:colOff>142875</xdr:colOff>
      <xdr:row>153</xdr:row>
      <xdr:rowOff>28575</xdr:rowOff>
    </xdr:to>
    <xdr:sp macro="" textlink="">
      <xdr:nvSpPr>
        <xdr:cNvPr id="9" name="TextBox 8">
          <a:extLst>
            <a:ext uri="{FF2B5EF4-FFF2-40B4-BE49-F238E27FC236}">
              <a16:creationId xmlns:a16="http://schemas.microsoft.com/office/drawing/2014/main" id="{B3ABCAD4-3664-3E91-0511-A8F9EBF878A8}"/>
            </a:ext>
            <a:ext uri="{147F2762-F138-4A5C-976F-8EAC2B608ADB}">
              <a16:predDERef xmlns:a16="http://schemas.microsoft.com/office/drawing/2014/main" pred="{A8295B6A-8D7D-E82A-5423-0D0CACE05DFA}"/>
            </a:ext>
          </a:extLst>
        </xdr:cNvPr>
        <xdr:cNvSpPr txBox="1"/>
      </xdr:nvSpPr>
      <xdr:spPr>
        <a:xfrm>
          <a:off x="9639300" y="29470350"/>
          <a:ext cx="4791075"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CHARTING PROJECT: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CREATE A DASHBOARD FOR A MEETING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PLOT HOW MANY STORES BY CITY ,  DO IT WITH BAR CHART AND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A COLUMN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TOTAL SALES BY STATE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TOTAL SALSE BY CATEGORY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EACH MONTHS SALES FOR THE WHOLE YEAR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xdr:col>
      <xdr:colOff>390525</xdr:colOff>
      <xdr:row>155</xdr:row>
      <xdr:rowOff>0</xdr:rowOff>
    </xdr:from>
    <xdr:to>
      <xdr:col>8</xdr:col>
      <xdr:colOff>428625</xdr:colOff>
      <xdr:row>169</xdr:row>
      <xdr:rowOff>76200</xdr:rowOff>
    </xdr:to>
    <xdr:graphicFrame macro="">
      <xdr:nvGraphicFramePr>
        <xdr:cNvPr id="11" name="Chart 10">
          <a:extLst>
            <a:ext uri="{FF2B5EF4-FFF2-40B4-BE49-F238E27FC236}">
              <a16:creationId xmlns:a16="http://schemas.microsoft.com/office/drawing/2014/main" id="{0655899E-E86A-4EF5-5EC8-85491C6C1BB2}"/>
            </a:ext>
            <a:ext uri="{147F2762-F138-4A5C-976F-8EAC2B608ADB}">
              <a16:predDERef xmlns:a16="http://schemas.microsoft.com/office/drawing/2014/main" pred="{B3ABCAD4-3664-3E91-0511-A8F9EBF87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257175</xdr:colOff>
      <xdr:row>154</xdr:row>
      <xdr:rowOff>180975</xdr:rowOff>
    </xdr:from>
    <xdr:to>
      <xdr:col>19</xdr:col>
      <xdr:colOff>361950</xdr:colOff>
      <xdr:row>173</xdr:row>
      <xdr:rowOff>171450</xdr:rowOff>
    </xdr:to>
    <xdr:graphicFrame macro="">
      <xdr:nvGraphicFramePr>
        <xdr:cNvPr id="13" name="Chart 12">
          <a:extLst>
            <a:ext uri="{FF2B5EF4-FFF2-40B4-BE49-F238E27FC236}">
              <a16:creationId xmlns:a16="http://schemas.microsoft.com/office/drawing/2014/main" id="{8CEE3A5A-23CC-4A1D-12C9-23CB27E65BC7}"/>
            </a:ext>
            <a:ext uri="{147F2762-F138-4A5C-976F-8EAC2B608ADB}">
              <a16:predDERef xmlns:a16="http://schemas.microsoft.com/office/drawing/2014/main" pred="{0655899E-E86A-4EF5-5EC8-85491C6C1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600075</xdr:colOff>
      <xdr:row>175</xdr:row>
      <xdr:rowOff>66675</xdr:rowOff>
    </xdr:from>
    <xdr:to>
      <xdr:col>8</xdr:col>
      <xdr:colOff>638175</xdr:colOff>
      <xdr:row>189</xdr:row>
      <xdr:rowOff>142875</xdr:rowOff>
    </xdr:to>
    <xdr:graphicFrame macro="">
      <xdr:nvGraphicFramePr>
        <xdr:cNvPr id="14" name="Chart 13">
          <a:extLst>
            <a:ext uri="{FF2B5EF4-FFF2-40B4-BE49-F238E27FC236}">
              <a16:creationId xmlns:a16="http://schemas.microsoft.com/office/drawing/2014/main" id="{37C6CA54-886D-69BF-D56C-930B7BA2B150}"/>
            </a:ext>
            <a:ext uri="{147F2762-F138-4A5C-976F-8EAC2B608ADB}">
              <a16:predDERef xmlns:a16="http://schemas.microsoft.com/office/drawing/2014/main" pred="{8CEE3A5A-23CC-4A1D-12C9-23CB27E65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219075</xdr:colOff>
      <xdr:row>201</xdr:row>
      <xdr:rowOff>28575</xdr:rowOff>
    </xdr:from>
    <xdr:to>
      <xdr:col>17</xdr:col>
      <xdr:colOff>371475</xdr:colOff>
      <xdr:row>211</xdr:row>
      <xdr:rowOff>38100</xdr:rowOff>
    </xdr:to>
    <xdr:sp macro="" textlink="">
      <xdr:nvSpPr>
        <xdr:cNvPr id="15" name="TextBox 14">
          <a:extLst>
            <a:ext uri="{FF2B5EF4-FFF2-40B4-BE49-F238E27FC236}">
              <a16:creationId xmlns:a16="http://schemas.microsoft.com/office/drawing/2014/main" id="{F6E6765D-2EB1-1C59-B418-0B2CB41701B8}"/>
            </a:ext>
            <a:ext uri="{147F2762-F138-4A5C-976F-8EAC2B608ADB}">
              <a16:predDERef xmlns:a16="http://schemas.microsoft.com/office/drawing/2014/main" pred="{37C6CA54-886D-69BF-D56C-930B7BA2B150}"/>
            </a:ext>
          </a:extLst>
        </xdr:cNvPr>
        <xdr:cNvSpPr txBox="1"/>
      </xdr:nvSpPr>
      <xdr:spPr>
        <a:xfrm>
          <a:off x="7800975" y="41052750"/>
          <a:ext cx="3810000" cy="21145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TOAL SALE BY CATEGORY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IT WILL BE A COLUMN CHART AND A PIE CHART AND A BAR CHART</a:t>
          </a:r>
        </a:p>
      </xdr:txBody>
    </xdr:sp>
    <xdr:clientData/>
  </xdr:twoCellAnchor>
  <xdr:twoCellAnchor>
    <xdr:from>
      <xdr:col>1</xdr:col>
      <xdr:colOff>457200</xdr:colOff>
      <xdr:row>216</xdr:row>
      <xdr:rowOff>76200</xdr:rowOff>
    </xdr:from>
    <xdr:to>
      <xdr:col>8</xdr:col>
      <xdr:colOff>495300</xdr:colOff>
      <xdr:row>230</xdr:row>
      <xdr:rowOff>152400</xdr:rowOff>
    </xdr:to>
    <xdr:graphicFrame macro="">
      <xdr:nvGraphicFramePr>
        <xdr:cNvPr id="16" name="Chart 15">
          <a:extLst>
            <a:ext uri="{FF2B5EF4-FFF2-40B4-BE49-F238E27FC236}">
              <a16:creationId xmlns:a16="http://schemas.microsoft.com/office/drawing/2014/main" id="{7C7243FD-4635-F600-0114-9A5EEEAC1473}"/>
            </a:ext>
            <a:ext uri="{147F2762-F138-4A5C-976F-8EAC2B608ADB}">
              <a16:predDERef xmlns:a16="http://schemas.microsoft.com/office/drawing/2014/main" pred="{F6E6765D-2EB1-1C59-B418-0B2CB4170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428625</xdr:colOff>
      <xdr:row>216</xdr:row>
      <xdr:rowOff>66675</xdr:rowOff>
    </xdr:from>
    <xdr:to>
      <xdr:col>16</xdr:col>
      <xdr:colOff>457200</xdr:colOff>
      <xdr:row>230</xdr:row>
      <xdr:rowOff>142875</xdr:rowOff>
    </xdr:to>
    <xdr:graphicFrame macro="">
      <xdr:nvGraphicFramePr>
        <xdr:cNvPr id="17" name="Chart 16">
          <a:extLst>
            <a:ext uri="{FF2B5EF4-FFF2-40B4-BE49-F238E27FC236}">
              <a16:creationId xmlns:a16="http://schemas.microsoft.com/office/drawing/2014/main" id="{309C68A7-E4D4-3085-EA1F-1430DF99E2A6}"/>
            </a:ext>
            <a:ext uri="{147F2762-F138-4A5C-976F-8EAC2B608ADB}">
              <a16:predDERef xmlns:a16="http://schemas.microsoft.com/office/drawing/2014/main" pred="{7C7243FD-4635-F600-0114-9A5EEEAC1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333375</xdr:colOff>
      <xdr:row>231</xdr:row>
      <xdr:rowOff>142875</xdr:rowOff>
    </xdr:from>
    <xdr:to>
      <xdr:col>9</xdr:col>
      <xdr:colOff>38100</xdr:colOff>
      <xdr:row>246</xdr:row>
      <xdr:rowOff>28575</xdr:rowOff>
    </xdr:to>
    <xdr:graphicFrame macro="">
      <xdr:nvGraphicFramePr>
        <xdr:cNvPr id="18" name="Chart 17">
          <a:extLst>
            <a:ext uri="{FF2B5EF4-FFF2-40B4-BE49-F238E27FC236}">
              <a16:creationId xmlns:a16="http://schemas.microsoft.com/office/drawing/2014/main" id="{4072FBAE-ED6A-7688-D453-F5A4B3282529}"/>
            </a:ext>
            <a:ext uri="{147F2762-F138-4A5C-976F-8EAC2B608ADB}">
              <a16:predDERef xmlns:a16="http://schemas.microsoft.com/office/drawing/2014/main" pred="{309C68A7-E4D4-3085-EA1F-1430DF99E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152400</xdr:colOff>
      <xdr:row>253</xdr:row>
      <xdr:rowOff>95250</xdr:rowOff>
    </xdr:from>
    <xdr:to>
      <xdr:col>17</xdr:col>
      <xdr:colOff>542925</xdr:colOff>
      <xdr:row>264</xdr:row>
      <xdr:rowOff>19050</xdr:rowOff>
    </xdr:to>
    <xdr:sp macro="" textlink="">
      <xdr:nvSpPr>
        <xdr:cNvPr id="19" name="TextBox 18">
          <a:extLst>
            <a:ext uri="{FF2B5EF4-FFF2-40B4-BE49-F238E27FC236}">
              <a16:creationId xmlns:a16="http://schemas.microsoft.com/office/drawing/2014/main" id="{366B4155-2013-5449-5539-9ABC7956BE90}"/>
            </a:ext>
            <a:ext uri="{147F2762-F138-4A5C-976F-8EAC2B608ADB}">
              <a16:predDERef xmlns:a16="http://schemas.microsoft.com/office/drawing/2014/main" pred="{4072FBAE-ED6A-7688-D453-F5A4B3282529}"/>
            </a:ext>
          </a:extLst>
        </xdr:cNvPr>
        <xdr:cNvSpPr txBox="1"/>
      </xdr:nvSpPr>
      <xdr:spPr>
        <a:xfrm>
          <a:off x="8953500" y="51225450"/>
          <a:ext cx="2828925" cy="2019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TREND ANALYSIS LINE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EACH MONTJHS SALE FOR THE YEAR</a:t>
          </a:r>
        </a:p>
      </xdr:txBody>
    </xdr:sp>
    <xdr:clientData/>
  </xdr:twoCellAnchor>
  <xdr:twoCellAnchor>
    <xdr:from>
      <xdr:col>11</xdr:col>
      <xdr:colOff>409575</xdr:colOff>
      <xdr:row>265</xdr:row>
      <xdr:rowOff>142875</xdr:rowOff>
    </xdr:from>
    <xdr:to>
      <xdr:col>19</xdr:col>
      <xdr:colOff>104775</xdr:colOff>
      <xdr:row>280</xdr:row>
      <xdr:rowOff>28575</xdr:rowOff>
    </xdr:to>
    <xdr:graphicFrame macro="">
      <xdr:nvGraphicFramePr>
        <xdr:cNvPr id="21" name="Chart 20">
          <a:extLst>
            <a:ext uri="{FF2B5EF4-FFF2-40B4-BE49-F238E27FC236}">
              <a16:creationId xmlns:a16="http://schemas.microsoft.com/office/drawing/2014/main" id="{0C78E43F-96D5-D71E-19BD-9141CD8A9FEB}"/>
            </a:ext>
            <a:ext uri="{147F2762-F138-4A5C-976F-8EAC2B608ADB}">
              <a16:predDERef xmlns:a16="http://schemas.microsoft.com/office/drawing/2014/main" pred="{366B4155-2013-5449-5539-9ABC7956B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0</xdr:colOff>
      <xdr:row>272</xdr:row>
      <xdr:rowOff>57150</xdr:rowOff>
    </xdr:from>
    <xdr:to>
      <xdr:col>8</xdr:col>
      <xdr:colOff>266700</xdr:colOff>
      <xdr:row>286</xdr:row>
      <xdr:rowOff>133350</xdr:rowOff>
    </xdr:to>
    <xdr:graphicFrame macro="">
      <xdr:nvGraphicFramePr>
        <xdr:cNvPr id="22" name="Chart 21">
          <a:extLst>
            <a:ext uri="{FF2B5EF4-FFF2-40B4-BE49-F238E27FC236}">
              <a16:creationId xmlns:a16="http://schemas.microsoft.com/office/drawing/2014/main" id="{EAA6887A-5B10-3AFB-0064-FB01173B2273}"/>
            </a:ext>
            <a:ext uri="{147F2762-F138-4A5C-976F-8EAC2B608ADB}">
              <a16:predDERef xmlns:a16="http://schemas.microsoft.com/office/drawing/2014/main" pred="{0C78E43F-96D5-D71E-19BD-9141CD8A9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381000</xdr:colOff>
      <xdr:row>284</xdr:row>
      <xdr:rowOff>66675</xdr:rowOff>
    </xdr:from>
    <xdr:to>
      <xdr:col>19</xdr:col>
      <xdr:colOff>76200</xdr:colOff>
      <xdr:row>298</xdr:row>
      <xdr:rowOff>142875</xdr:rowOff>
    </xdr:to>
    <xdr:graphicFrame macro="">
      <xdr:nvGraphicFramePr>
        <xdr:cNvPr id="23" name="Chart 22">
          <a:extLst>
            <a:ext uri="{FF2B5EF4-FFF2-40B4-BE49-F238E27FC236}">
              <a16:creationId xmlns:a16="http://schemas.microsoft.com/office/drawing/2014/main" id="{C80DBB81-50CC-47DB-BD81-5C30031A6985}"/>
            </a:ext>
            <a:ext uri="{147F2762-F138-4A5C-976F-8EAC2B608ADB}">
              <a16:predDERef xmlns:a16="http://schemas.microsoft.com/office/drawing/2014/main" pred="{EAA6887A-5B10-3AFB-0064-FB01173B22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514350</xdr:colOff>
      <xdr:row>306</xdr:row>
      <xdr:rowOff>47625</xdr:rowOff>
    </xdr:from>
    <xdr:to>
      <xdr:col>15</xdr:col>
      <xdr:colOff>600075</xdr:colOff>
      <xdr:row>314</xdr:row>
      <xdr:rowOff>28575</xdr:rowOff>
    </xdr:to>
    <xdr:sp macro="" textlink="">
      <xdr:nvSpPr>
        <xdr:cNvPr id="24" name="TextBox 23">
          <a:extLst>
            <a:ext uri="{FF2B5EF4-FFF2-40B4-BE49-F238E27FC236}">
              <a16:creationId xmlns:a16="http://schemas.microsoft.com/office/drawing/2014/main" id="{929B7251-6F5B-5695-AC0D-2C06C9B91D61}"/>
            </a:ext>
            <a:ext uri="{147F2762-F138-4A5C-976F-8EAC2B608ADB}">
              <a16:predDERef xmlns:a16="http://schemas.microsoft.com/office/drawing/2014/main" pred="{C80DBB81-50CC-47DB-BD81-5C30031A6985}"/>
            </a:ext>
          </a:extLst>
        </xdr:cNvPr>
        <xdr:cNvSpPr txBox="1"/>
      </xdr:nvSpPr>
      <xdr:spPr>
        <a:xfrm>
          <a:off x="9086850" y="61379100"/>
          <a:ext cx="1914525" cy="15049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SALES BY STATE(SUM OF THE AMOUNT OF SALES BY EACH STATE)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6 CATEGORY (STATE) SO WE DIA  PIE CHART</a:t>
          </a:r>
        </a:p>
      </xdr:txBody>
    </xdr:sp>
    <xdr:clientData/>
  </xdr:twoCellAnchor>
  <xdr:twoCellAnchor>
    <xdr:from>
      <xdr:col>5</xdr:col>
      <xdr:colOff>85725</xdr:colOff>
      <xdr:row>315</xdr:row>
      <xdr:rowOff>76200</xdr:rowOff>
    </xdr:from>
    <xdr:to>
      <xdr:col>12</xdr:col>
      <xdr:colOff>142875</xdr:colOff>
      <xdr:row>329</xdr:row>
      <xdr:rowOff>152400</xdr:rowOff>
    </xdr:to>
    <xdr:graphicFrame macro="">
      <xdr:nvGraphicFramePr>
        <xdr:cNvPr id="25" name="Chart 24">
          <a:extLst>
            <a:ext uri="{FF2B5EF4-FFF2-40B4-BE49-F238E27FC236}">
              <a16:creationId xmlns:a16="http://schemas.microsoft.com/office/drawing/2014/main" id="{517159F0-0E74-4B8F-0678-CDA2A4BBA3CF}"/>
            </a:ext>
            <a:ext uri="{147F2762-F138-4A5C-976F-8EAC2B608ADB}">
              <a16:predDERef xmlns:a16="http://schemas.microsoft.com/office/drawing/2014/main" pred="{929B7251-6F5B-5695-AC0D-2C06C9B91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114300</xdr:colOff>
      <xdr:row>335</xdr:row>
      <xdr:rowOff>180975</xdr:rowOff>
    </xdr:from>
    <xdr:to>
      <xdr:col>13</xdr:col>
      <xdr:colOff>523875</xdr:colOff>
      <xdr:row>350</xdr:row>
      <xdr:rowOff>66675</xdr:rowOff>
    </xdr:to>
    <xdr:graphicFrame macro="">
      <xdr:nvGraphicFramePr>
        <xdr:cNvPr id="27" name="Chart 26">
          <a:extLst>
            <a:ext uri="{FF2B5EF4-FFF2-40B4-BE49-F238E27FC236}">
              <a16:creationId xmlns:a16="http://schemas.microsoft.com/office/drawing/2014/main" id="{B97984AC-B661-8200-50E5-7E2BDE7539C0}"/>
            </a:ext>
            <a:ext uri="{147F2762-F138-4A5C-976F-8EAC2B608ADB}">
              <a16:predDERef xmlns:a16="http://schemas.microsoft.com/office/drawing/2014/main" pred="{517159F0-0E74-4B8F-0678-CDA2A4BBA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47625</xdr:colOff>
      <xdr:row>352</xdr:row>
      <xdr:rowOff>57150</xdr:rowOff>
    </xdr:from>
    <xdr:to>
      <xdr:col>18</xdr:col>
      <xdr:colOff>171450</xdr:colOff>
      <xdr:row>365</xdr:row>
      <xdr:rowOff>152400</xdr:rowOff>
    </xdr:to>
    <xdr:sp macro="" textlink="">
      <xdr:nvSpPr>
        <xdr:cNvPr id="28" name="TextBox 27">
          <a:extLst>
            <a:ext uri="{FF2B5EF4-FFF2-40B4-BE49-F238E27FC236}">
              <a16:creationId xmlns:a16="http://schemas.microsoft.com/office/drawing/2014/main" id="{8878C95F-4D9D-EAE3-3F48-23DA7C2C7092}"/>
            </a:ext>
            <a:ext uri="{147F2762-F138-4A5C-976F-8EAC2B608ADB}">
              <a16:predDERef xmlns:a16="http://schemas.microsoft.com/office/drawing/2014/main" pred="{B97984AC-B661-8200-50E5-7E2BDE7539C0}"/>
            </a:ext>
          </a:extLst>
        </xdr:cNvPr>
        <xdr:cNvSpPr txBox="1"/>
      </xdr:nvSpPr>
      <xdr:spPr>
        <a:xfrm>
          <a:off x="9677400" y="70151625"/>
          <a:ext cx="3171825" cy="2571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USE CLUSTERED COLUMN TO VISUALIZETHE SALES HAPPEND IN 2018 AND 2019 RESPECTIVELY BUT IF WE WANT TO VISUALIZE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SALES IN 2018 AND 2019 IN BOOTS, CLIMBING GEAR AND KAYAKS ALSO WITH THEIR RESPECTIVE VALUE WE NEED THE 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STACKED COLUMN CHART WILL SHOW TOTAL SALES AND ALSO INDIVIDUAL CONTRIBUTION.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DATA AND CLICK 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ON THE CHART AND CLICK IN THE PANEL TURN ON THE DATA LABEL</a:t>
          </a:r>
        </a:p>
      </xdr:txBody>
    </xdr:sp>
    <xdr:clientData/>
  </xdr:twoCellAnchor>
  <xdr:twoCellAnchor>
    <xdr:from>
      <xdr:col>2</xdr:col>
      <xdr:colOff>123825</xdr:colOff>
      <xdr:row>351</xdr:row>
      <xdr:rowOff>171450</xdr:rowOff>
    </xdr:from>
    <xdr:to>
      <xdr:col>7</xdr:col>
      <xdr:colOff>447675</xdr:colOff>
      <xdr:row>366</xdr:row>
      <xdr:rowOff>57150</xdr:rowOff>
    </xdr:to>
    <xdr:graphicFrame macro="">
      <xdr:nvGraphicFramePr>
        <xdr:cNvPr id="29" name="Chart 28">
          <a:extLst>
            <a:ext uri="{FF2B5EF4-FFF2-40B4-BE49-F238E27FC236}">
              <a16:creationId xmlns:a16="http://schemas.microsoft.com/office/drawing/2014/main" id="{BB781413-53D5-683D-BD14-13DE1A2E55C8}"/>
            </a:ext>
            <a:ext uri="{147F2762-F138-4A5C-976F-8EAC2B608ADB}">
              <a16:predDERef xmlns:a16="http://schemas.microsoft.com/office/drawing/2014/main" pred="{8878C95F-4D9D-EAE3-3F48-23DA7C2C7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438150</xdr:colOff>
      <xdr:row>374</xdr:row>
      <xdr:rowOff>123825</xdr:rowOff>
    </xdr:from>
    <xdr:to>
      <xdr:col>18</xdr:col>
      <xdr:colOff>0</xdr:colOff>
      <xdr:row>387</xdr:row>
      <xdr:rowOff>133350</xdr:rowOff>
    </xdr:to>
    <xdr:sp macro="" textlink="">
      <xdr:nvSpPr>
        <xdr:cNvPr id="30" name="TextBox 29">
          <a:extLst>
            <a:ext uri="{FF2B5EF4-FFF2-40B4-BE49-F238E27FC236}">
              <a16:creationId xmlns:a16="http://schemas.microsoft.com/office/drawing/2014/main" id="{030DDA22-8CC7-CB02-BC30-F99C2E6E159A}"/>
            </a:ext>
            <a:ext uri="{147F2762-F138-4A5C-976F-8EAC2B608ADB}">
              <a16:predDERef xmlns:a16="http://schemas.microsoft.com/office/drawing/2014/main" pred="{BB781413-53D5-683D-BD14-13DE1A2E55C8}"/>
            </a:ext>
          </a:extLst>
        </xdr:cNvPr>
        <xdr:cNvSpPr txBox="1"/>
      </xdr:nvSpPr>
      <xdr:spPr>
        <a:xfrm>
          <a:off x="7353300" y="74409300"/>
          <a:ext cx="5324475" cy="24860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PROBLEM: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HAVE BOOTS,CLIMBING GEAR AND KAYAKS SALE IN 2018 AND 2019.</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TO MAKE 2 CHART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SHOW TOTAL SALES IN 2019 AND 2018 WITH THE ADDITIONAL TAOTAL SALE COLUIM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SHOW TOTAL SALE BY THE ELEMENT IN 2 YEARS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AGAIN SHOOW TOTAL SALE BUT WITH EACH OF THEIR CONTRIBUTION WITH STACKED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SHOW THE SAME THING BUT WITH THE PERCENTAGE VALUE OF THEIR CONTRIBUTION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 ANS: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MAKE ANOTHER COLUMN WITH TOTAL SALES AND THEN PLOT IT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WE DONT NEED THE TOTAL SALES COLUMN JUST SELECT OTHER AND GO TO THE STACKED COLUMN CHART(DONE BEFORE)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WE CHOOSE THE 100% STACKED COLUMN CHART AND PLOT IT  </a:t>
          </a:r>
        </a:p>
      </xdr:txBody>
    </xdr:sp>
    <xdr:clientData/>
  </xdr:twoCellAnchor>
  <xdr:twoCellAnchor>
    <xdr:from>
      <xdr:col>3</xdr:col>
      <xdr:colOff>714375</xdr:colOff>
      <xdr:row>386</xdr:row>
      <xdr:rowOff>66675</xdr:rowOff>
    </xdr:from>
    <xdr:to>
      <xdr:col>9</xdr:col>
      <xdr:colOff>200025</xdr:colOff>
      <xdr:row>400</xdr:row>
      <xdr:rowOff>142875</xdr:rowOff>
    </xdr:to>
    <xdr:graphicFrame macro="">
      <xdr:nvGraphicFramePr>
        <xdr:cNvPr id="32" name="Chart 31">
          <a:extLst>
            <a:ext uri="{FF2B5EF4-FFF2-40B4-BE49-F238E27FC236}">
              <a16:creationId xmlns:a16="http://schemas.microsoft.com/office/drawing/2014/main" id="{339F00AD-EFC1-FD6B-E1A1-70C5C124501F}"/>
            </a:ext>
            <a:ext uri="{147F2762-F138-4A5C-976F-8EAC2B608ADB}">
              <a16:predDERef xmlns:a16="http://schemas.microsoft.com/office/drawing/2014/main" pred="{030DDA22-8CC7-CB02-BC30-F99C2E6E1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552450</xdr:colOff>
      <xdr:row>388</xdr:row>
      <xdr:rowOff>85725</xdr:rowOff>
    </xdr:from>
    <xdr:to>
      <xdr:col>16</xdr:col>
      <xdr:colOff>581025</xdr:colOff>
      <xdr:row>402</xdr:row>
      <xdr:rowOff>161925</xdr:rowOff>
    </xdr:to>
    <xdr:graphicFrame macro="">
      <xdr:nvGraphicFramePr>
        <xdr:cNvPr id="33" name="Chart 32">
          <a:extLst>
            <a:ext uri="{FF2B5EF4-FFF2-40B4-BE49-F238E27FC236}">
              <a16:creationId xmlns:a16="http://schemas.microsoft.com/office/drawing/2014/main" id="{D6B19DDF-56C8-A153-0F49-809F669D7EFB}"/>
            </a:ext>
            <a:ext uri="{147F2762-F138-4A5C-976F-8EAC2B608ADB}">
              <a16:predDERef xmlns:a16="http://schemas.microsoft.com/office/drawing/2014/main" pred="{339F00AD-EFC1-FD6B-E1A1-70C5C1245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352425</xdr:colOff>
      <xdr:row>403</xdr:row>
      <xdr:rowOff>95250</xdr:rowOff>
    </xdr:from>
    <xdr:to>
      <xdr:col>16</xdr:col>
      <xdr:colOff>381000</xdr:colOff>
      <xdr:row>417</xdr:row>
      <xdr:rowOff>171450</xdr:rowOff>
    </xdr:to>
    <xdr:graphicFrame macro="">
      <xdr:nvGraphicFramePr>
        <xdr:cNvPr id="35" name="Chart 34">
          <a:extLst>
            <a:ext uri="{FF2B5EF4-FFF2-40B4-BE49-F238E27FC236}">
              <a16:creationId xmlns:a16="http://schemas.microsoft.com/office/drawing/2014/main" id="{D8C39ABA-F56B-9B3D-696F-F950E12A8BEA}"/>
            </a:ext>
            <a:ext uri="{147F2762-F138-4A5C-976F-8EAC2B608ADB}">
              <a16:predDERef xmlns:a16="http://schemas.microsoft.com/office/drawing/2014/main" pred="{D6B19DDF-56C8-A153-0F49-809F669D7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457200</xdr:colOff>
      <xdr:row>403</xdr:row>
      <xdr:rowOff>66675</xdr:rowOff>
    </xdr:from>
    <xdr:to>
      <xdr:col>8</xdr:col>
      <xdr:colOff>885825</xdr:colOff>
      <xdr:row>417</xdr:row>
      <xdr:rowOff>142875</xdr:rowOff>
    </xdr:to>
    <xdr:graphicFrame macro="">
      <xdr:nvGraphicFramePr>
        <xdr:cNvPr id="36" name="Chart 35">
          <a:extLst>
            <a:ext uri="{FF2B5EF4-FFF2-40B4-BE49-F238E27FC236}">
              <a16:creationId xmlns:a16="http://schemas.microsoft.com/office/drawing/2014/main" id="{2AEADEDF-4B31-7844-4CB3-2A4A8EF399EE}"/>
            </a:ext>
            <a:ext uri="{147F2762-F138-4A5C-976F-8EAC2B608ADB}">
              <a16:predDERef xmlns:a16="http://schemas.microsoft.com/office/drawing/2014/main" pred="{D8C39ABA-F56B-9B3D-696F-F950E12A8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771525</xdr:colOff>
      <xdr:row>423</xdr:row>
      <xdr:rowOff>66675</xdr:rowOff>
    </xdr:from>
    <xdr:to>
      <xdr:col>12</xdr:col>
      <xdr:colOff>381000</xdr:colOff>
      <xdr:row>435</xdr:row>
      <xdr:rowOff>123825</xdr:rowOff>
    </xdr:to>
    <xdr:graphicFrame macro="">
      <xdr:nvGraphicFramePr>
        <xdr:cNvPr id="37" name="Chart 36">
          <a:extLst>
            <a:ext uri="{FF2B5EF4-FFF2-40B4-BE49-F238E27FC236}">
              <a16:creationId xmlns:a16="http://schemas.microsoft.com/office/drawing/2014/main" id="{083229E2-B498-C093-60CA-D4307B64B357}"/>
            </a:ext>
            <a:ext uri="{147F2762-F138-4A5C-976F-8EAC2B608ADB}">
              <a16:predDERef xmlns:a16="http://schemas.microsoft.com/office/drawing/2014/main" pred="{2AEADEDF-4B31-7844-4CB3-2A4A8EF39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1133475</xdr:colOff>
      <xdr:row>443</xdr:row>
      <xdr:rowOff>28575</xdr:rowOff>
    </xdr:from>
    <xdr:to>
      <xdr:col>11</xdr:col>
      <xdr:colOff>476250</xdr:colOff>
      <xdr:row>451</xdr:row>
      <xdr:rowOff>57150</xdr:rowOff>
    </xdr:to>
    <xdr:sp macro="" textlink="">
      <xdr:nvSpPr>
        <xdr:cNvPr id="38" name="TextBox 37">
          <a:extLst>
            <a:ext uri="{FF2B5EF4-FFF2-40B4-BE49-F238E27FC236}">
              <a16:creationId xmlns:a16="http://schemas.microsoft.com/office/drawing/2014/main" id="{D695F12B-4F65-F44F-FAF5-74313E082B42}"/>
            </a:ext>
            <a:ext uri="{147F2762-F138-4A5C-976F-8EAC2B608ADB}">
              <a16:predDERef xmlns:a16="http://schemas.microsoft.com/office/drawing/2014/main" pred="{083229E2-B498-C093-60CA-D4307B64B357}"/>
            </a:ext>
          </a:extLst>
        </xdr:cNvPr>
        <xdr:cNvSpPr txBox="1"/>
      </xdr:nvSpPr>
      <xdr:spPr>
        <a:xfrm>
          <a:off x="4000500" y="88839675"/>
          <a:ext cx="4886325" cy="15525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 ALL OF OUR CHARTS THE EASIEST AND TO THE POINT CHART IS "WITH THE BACK PACK" THE 100% COLUMN CHART OR THE STACKED CHART IS DIFFICULT TO UNDERSTAND . WE USE THE LAST ONE</a:t>
          </a:r>
        </a:p>
        <a:p>
          <a:pPr marL="0" indent="0" algn="l"/>
          <a:endParaRPr lang="en-US" sz="1100">
            <a:latin typeface="+mn-lt"/>
            <a:ea typeface="+mn-lt"/>
            <a:cs typeface="+mn-lt"/>
          </a:endParaRPr>
        </a:p>
      </xdr:txBody>
    </xdr:sp>
    <xdr:clientData/>
  </xdr:twoCellAnchor>
  <xdr:twoCellAnchor>
    <xdr:from>
      <xdr:col>2</xdr:col>
      <xdr:colOff>542925</xdr:colOff>
      <xdr:row>477</xdr:row>
      <xdr:rowOff>161925</xdr:rowOff>
    </xdr:from>
    <xdr:to>
      <xdr:col>9</xdr:col>
      <xdr:colOff>504825</xdr:colOff>
      <xdr:row>482</xdr:row>
      <xdr:rowOff>161925</xdr:rowOff>
    </xdr:to>
    <xdr:sp macro="" textlink="">
      <xdr:nvSpPr>
        <xdr:cNvPr id="39" name="TextBox 38">
          <a:extLst>
            <a:ext uri="{FF2B5EF4-FFF2-40B4-BE49-F238E27FC236}">
              <a16:creationId xmlns:a16="http://schemas.microsoft.com/office/drawing/2014/main" id="{ECCEE6BC-884A-978C-1D08-3833A796C7DB}"/>
            </a:ext>
            <a:ext uri="{147F2762-F138-4A5C-976F-8EAC2B608ADB}">
              <a16:predDERef xmlns:a16="http://schemas.microsoft.com/office/drawing/2014/main" pred="{D695F12B-4F65-F44F-FAF5-74313E082B42}"/>
            </a:ext>
          </a:extLst>
        </xdr:cNvPr>
        <xdr:cNvSpPr txBox="1"/>
      </xdr:nvSpPr>
      <xdr:spPr>
        <a:xfrm>
          <a:off x="1762125" y="95450025"/>
          <a:ext cx="56578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600" b="1" i="0" u="none" strike="noStrike">
              <a:solidFill>
                <a:srgbClr val="000000"/>
              </a:solidFill>
              <a:latin typeface="Calibri" panose="020F0502020204030204" pitchFamily="34" charset="0"/>
              <a:cs typeface="Calibri" panose="020F0502020204030204" pitchFamily="34" charset="0"/>
            </a:rPr>
            <a:t>EXTRACTING INSIGHTS FOR LINE CHART</a:t>
          </a:r>
          <a:endParaRPr lang="en-US" sz="2600" b="1" i="0" u="none" strike="noStrike">
            <a:solidFill>
              <a:srgbClr val="000000"/>
            </a:solidFill>
            <a:latin typeface="+mn-lt"/>
            <a:ea typeface="+mn-lt"/>
            <a:cs typeface="+mn-lt"/>
          </a:endParaRPr>
        </a:p>
        <a:p>
          <a:pPr marL="0" indent="0" algn="l"/>
          <a:endParaRPr lang="en-US" sz="2600" b="1">
            <a:latin typeface="+mn-lt"/>
            <a:ea typeface="+mn-lt"/>
            <a:cs typeface="+mn-lt"/>
          </a:endParaRPr>
        </a:p>
      </xdr:txBody>
    </xdr:sp>
    <xdr:clientData/>
  </xdr:twoCellAnchor>
  <xdr:twoCellAnchor>
    <xdr:from>
      <xdr:col>11</xdr:col>
      <xdr:colOff>285750</xdr:colOff>
      <xdr:row>478</xdr:row>
      <xdr:rowOff>123825</xdr:rowOff>
    </xdr:from>
    <xdr:to>
      <xdr:col>15</xdr:col>
      <xdr:colOff>581025</xdr:colOff>
      <xdr:row>488</xdr:row>
      <xdr:rowOff>180975</xdr:rowOff>
    </xdr:to>
    <xdr:sp macro="" textlink="">
      <xdr:nvSpPr>
        <xdr:cNvPr id="40" name="TextBox 39">
          <a:extLst>
            <a:ext uri="{FF2B5EF4-FFF2-40B4-BE49-F238E27FC236}">
              <a16:creationId xmlns:a16="http://schemas.microsoft.com/office/drawing/2014/main" id="{91792CCF-0C9D-0CA5-0FA4-A073008DC52F}"/>
            </a:ext>
            <a:ext uri="{147F2762-F138-4A5C-976F-8EAC2B608ADB}">
              <a16:predDERef xmlns:a16="http://schemas.microsoft.com/office/drawing/2014/main" pred="{ECCEE6BC-884A-978C-1D08-3833A796C7DB}"/>
            </a:ext>
          </a:extLst>
        </xdr:cNvPr>
        <xdr:cNvSpPr txBox="1"/>
      </xdr:nvSpPr>
      <xdr:spPr>
        <a:xfrm>
          <a:off x="8696325" y="95602425"/>
          <a:ext cx="2733675" cy="19621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PROBLEM: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FIRST CALCULATE RUNNING TOTAL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EXPLAIN WHAT YOU DID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ADD INDIVIDUAL MONTHLY TOTALS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SHOW TREND OVER THE YEAR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SOLUTION: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219075</xdr:colOff>
      <xdr:row>487</xdr:row>
      <xdr:rowOff>57150</xdr:rowOff>
    </xdr:from>
    <xdr:to>
      <xdr:col>12</xdr:col>
      <xdr:colOff>428625</xdr:colOff>
      <xdr:row>522</xdr:row>
      <xdr:rowOff>57150</xdr:rowOff>
    </xdr:to>
    <xdr:sp macro="" textlink="">
      <xdr:nvSpPr>
        <xdr:cNvPr id="41" name="TextBox 40">
          <a:extLst>
            <a:ext uri="{FF2B5EF4-FFF2-40B4-BE49-F238E27FC236}">
              <a16:creationId xmlns:a16="http://schemas.microsoft.com/office/drawing/2014/main" id="{9E25F420-D26D-F4DB-3689-AC5D77D97C21}"/>
            </a:ext>
            <a:ext uri="{147F2762-F138-4A5C-976F-8EAC2B608ADB}">
              <a16:predDERef xmlns:a16="http://schemas.microsoft.com/office/drawing/2014/main" pred="{91792CCF-0C9D-0CA5-0FA4-A073008DC52F}"/>
            </a:ext>
          </a:extLst>
        </xdr:cNvPr>
        <xdr:cNvSpPr txBox="1"/>
      </xdr:nvSpPr>
      <xdr:spPr>
        <a:xfrm>
          <a:off x="5715000" y="97259775"/>
          <a:ext cx="3762375" cy="6667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PROCESS OF FINDING RUNNING TOTAL FROM MONTHLY TOTAL.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WE SEE: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        =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50+100    = 150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150+150  = 300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300+200  = 500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HERE IS THE CALCULATION OF MONTHLY TOTAL THAT WE WNT TO DO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0+50                             =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                    = 150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           = 300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0+50+100+150+200  = 500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THIS IS THE ACTUAL CALCULATION.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HOW TO DO IT ON EXCEL: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SUM($COLUMN_LABEL:FIRST ELEMENT)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WE NEED TO PUT THE ABSOLUTE VALUE IN THE COLUM NAME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3)AND THEN AUTO FILL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SO WHAT WE DO IS SELECT THE COLUM THEN ADD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AFTER THE AUTO FILL IT BECOME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 =SUM(D$486:D487)</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PUT THE ABSOLUTE VALUE IN THE CELL OF THE COLUMN NAME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SO WHEN WE AUTO FILL IT BECOME LIKE THIS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D$486:D487 = 0+50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D$486:D488 = 0+50+100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D$486:D489 = 0+50+100+150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D$486:D490 = 0+50+100+150+200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D$486:D491 = 0+50+100+150+200+300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590550</xdr:colOff>
      <xdr:row>501</xdr:row>
      <xdr:rowOff>123825</xdr:rowOff>
    </xdr:from>
    <xdr:to>
      <xdr:col>6</xdr:col>
      <xdr:colOff>95250</xdr:colOff>
      <xdr:row>516</xdr:row>
      <xdr:rowOff>9525</xdr:rowOff>
    </xdr:to>
    <xdr:graphicFrame macro="">
      <xdr:nvGraphicFramePr>
        <xdr:cNvPr id="42" name="Chart 41">
          <a:extLst>
            <a:ext uri="{FF2B5EF4-FFF2-40B4-BE49-F238E27FC236}">
              <a16:creationId xmlns:a16="http://schemas.microsoft.com/office/drawing/2014/main" id="{4FCAAA20-835C-DB89-B654-F87CA6C88054}"/>
            </a:ext>
            <a:ext uri="{147F2762-F138-4A5C-976F-8EAC2B608ADB}">
              <a16:predDERef xmlns:a16="http://schemas.microsoft.com/office/drawing/2014/main" pred="{9E25F420-D26D-F4DB-3689-AC5D77D97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590550</xdr:colOff>
      <xdr:row>516</xdr:row>
      <xdr:rowOff>133350</xdr:rowOff>
    </xdr:from>
    <xdr:to>
      <xdr:col>6</xdr:col>
      <xdr:colOff>95250</xdr:colOff>
      <xdr:row>531</xdr:row>
      <xdr:rowOff>19050</xdr:rowOff>
    </xdr:to>
    <xdr:graphicFrame macro="">
      <xdr:nvGraphicFramePr>
        <xdr:cNvPr id="44" name="Chart 43">
          <a:extLst>
            <a:ext uri="{FF2B5EF4-FFF2-40B4-BE49-F238E27FC236}">
              <a16:creationId xmlns:a16="http://schemas.microsoft.com/office/drawing/2014/main" id="{D4ED75A1-596A-54E9-ADFF-9DFB78CA5647}"/>
            </a:ext>
            <a:ext uri="{147F2762-F138-4A5C-976F-8EAC2B608ADB}">
              <a16:predDERef xmlns:a16="http://schemas.microsoft.com/office/drawing/2014/main" pred="{4FCAAA20-835C-DB89-B654-F87CA6C88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6</xdr:col>
      <xdr:colOff>285750</xdr:colOff>
      <xdr:row>523</xdr:row>
      <xdr:rowOff>9525</xdr:rowOff>
    </xdr:from>
    <xdr:to>
      <xdr:col>13</xdr:col>
      <xdr:colOff>266700</xdr:colOff>
      <xdr:row>537</xdr:row>
      <xdr:rowOff>85725</xdr:rowOff>
    </xdr:to>
    <xdr:graphicFrame macro="">
      <xdr:nvGraphicFramePr>
        <xdr:cNvPr id="45" name="Chart 44">
          <a:extLst>
            <a:ext uri="{FF2B5EF4-FFF2-40B4-BE49-F238E27FC236}">
              <a16:creationId xmlns:a16="http://schemas.microsoft.com/office/drawing/2014/main" id="{1E76E406-C7E9-2EF1-386C-49B095ABE916}"/>
            </a:ext>
            <a:ext uri="{147F2762-F138-4A5C-976F-8EAC2B608ADB}">
              <a16:predDERef xmlns:a16="http://schemas.microsoft.com/office/drawing/2014/main" pred="{D4ED75A1-596A-54E9-ADFF-9DFB78CA5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11</xdr:col>
      <xdr:colOff>381000</xdr:colOff>
      <xdr:row>550</xdr:row>
      <xdr:rowOff>0</xdr:rowOff>
    </xdr:from>
    <xdr:to>
      <xdr:col>15</xdr:col>
      <xdr:colOff>9525</xdr:colOff>
      <xdr:row>573</xdr:row>
      <xdr:rowOff>47625</xdr:rowOff>
    </xdr:to>
    <xdr:sp macro="" textlink="">
      <xdr:nvSpPr>
        <xdr:cNvPr id="46" name="TextBox 45">
          <a:extLst>
            <a:ext uri="{FF2B5EF4-FFF2-40B4-BE49-F238E27FC236}">
              <a16:creationId xmlns:a16="http://schemas.microsoft.com/office/drawing/2014/main" id="{4B595FD0-85F1-2159-9D4D-EFBA79A442D1}"/>
            </a:ext>
            <a:ext uri="{147F2762-F138-4A5C-976F-8EAC2B608ADB}">
              <a16:predDERef xmlns:a16="http://schemas.microsoft.com/office/drawing/2014/main" pred="{1E76E406-C7E9-2EF1-386C-49B095ABE916}"/>
            </a:ext>
          </a:extLst>
        </xdr:cNvPr>
        <xdr:cNvSpPr txBox="1"/>
      </xdr:nvSpPr>
      <xdr:spPr>
        <a:xfrm>
          <a:off x="7858125" y="109204125"/>
          <a:ext cx="2066925" cy="44291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1) SECONDARY AXIS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HAVE TWO SERIES OF VALUES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HAVE 2 SETS OF VALUE A AND B</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BUT THE PROBLEM IS VALUE OF B IS WAY LESS THEN VALUE OF B THATS WHY OF WE PLOT WITH THE PRIMARY AXIS THE PLOT WILL BE LIKE THE FIRST PLOT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 VALUE WILL BE LIKE A STRAIGHT LINE BECAUSE BASED ON THE PRIMARY AXIS THIS VALUE IS VERY LOW</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IF WE ADD A SECONDARY AXIS ON THE RIGHT SIDE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MAY PLOT THIS PROPERLY AND SHOW THE INSIGHT MORE CLEARLY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NOT SUPPORTED IN EXCEL ONLINE.</a:t>
          </a:r>
        </a:p>
      </xdr:txBody>
    </xdr:sp>
    <xdr:clientData/>
  </xdr:twoCellAnchor>
  <xdr:twoCellAnchor>
    <xdr:from>
      <xdr:col>4</xdr:col>
      <xdr:colOff>542925</xdr:colOff>
      <xdr:row>550</xdr:row>
      <xdr:rowOff>152400</xdr:rowOff>
    </xdr:from>
    <xdr:to>
      <xdr:col>10</xdr:col>
      <xdr:colOff>238125</xdr:colOff>
      <xdr:row>565</xdr:row>
      <xdr:rowOff>38100</xdr:rowOff>
    </xdr:to>
    <xdr:graphicFrame macro="">
      <xdr:nvGraphicFramePr>
        <xdr:cNvPr id="47" name="Chart 46">
          <a:extLst>
            <a:ext uri="{FF2B5EF4-FFF2-40B4-BE49-F238E27FC236}">
              <a16:creationId xmlns:a16="http://schemas.microsoft.com/office/drawing/2014/main" id="{01E128D9-AD04-68D3-BC6E-EB35F206CAC6}"/>
            </a:ext>
            <a:ext uri="{147F2762-F138-4A5C-976F-8EAC2B608ADB}">
              <a16:predDERef xmlns:a16="http://schemas.microsoft.com/office/drawing/2014/main" pred="{4B595FD0-85F1-2159-9D4D-EFBA79A44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9">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8">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7">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68B99D-45D1-4B08-95EF-89B7CCF842F6}" name="Table5" displayName="Table5" ref="C24:D37" totalsRowShown="0">
  <autoFilter ref="C24:D37" xr:uid="{E968B99D-45D1-4B08-95EF-89B7CCF842F6}"/>
  <tableColumns count="2">
    <tableColumn id="1" xr3:uid="{5D383717-5D40-472D-A0A6-6D4B3F6C55A1}" name="Personal Weekly Finance"/>
    <tableColumn id="2" xr3:uid="{2562E2AF-12A2-4A9A-86F6-CB03AD83B04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981E8-877E-463D-A0E1-3A6AF0092CBB}" name="Table57" displayName="Table57" ref="C46:D59" totalsRowShown="0">
  <autoFilter ref="C46:D59" xr:uid="{11C981E8-877E-463D-A0E1-3A6AF0092CBB}"/>
  <tableColumns count="2">
    <tableColumn id="1" xr3:uid="{B473A07E-733B-4C32-B5F9-C019D8F50CB5}" name="Personal Weekly Finance"/>
    <tableColumn id="2" xr3:uid="{AA738BDC-BB6B-4E8E-8671-14DB7C7B615D}"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080F5-2525-40AE-AAB8-023F30E2720A}" name="Table574" displayName="Table574" ref="C67:D80" totalsRowShown="0" headerRowDxfId="6">
  <autoFilter ref="C67:D80" xr:uid="{DEC080F5-2525-40AE-AAB8-023F30E2720A}"/>
  <tableColumns count="2">
    <tableColumn id="1" xr3:uid="{5E142ECB-09E2-453E-95D4-81211493CE4F}" name="Personal Weekly Finance"/>
    <tableColumn id="2" xr3:uid="{4798E58A-5DBA-422A-8A96-0851C81D8026}"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2C95A0-7B54-4A39-8926-0BAA87A47D0B}" name="Table7" displayName="Table7" ref="B155:C163" totalsRowShown="0" headerRowDxfId="5" headerRowBorderDxfId="3" tableBorderDxfId="4" totalsRowBorderDxfId="2">
  <autoFilter ref="B155:C163" xr:uid="{D62C95A0-7B54-4A39-8926-0BAA87A47D0B}"/>
  <tableColumns count="2">
    <tableColumn id="1" xr3:uid="{601D305B-52E3-4DA2-A90C-E64BAB3F2AD8}" name="Fruits" dataDxfId="1"/>
    <tableColumn id="2" xr3:uid="{2FA8139F-1CD6-436E-A6CF-1B26DA15B1D9}" name="S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98" t="s">
        <v>0</v>
      </c>
      <c r="B1" s="99"/>
      <c r="C1" s="99"/>
      <c r="D1" s="99"/>
    </row>
    <row r="2" spans="1:4" ht="15" customHeight="1">
      <c r="A2" s="98"/>
      <c r="B2" s="99"/>
      <c r="C2" s="99"/>
      <c r="D2" s="99"/>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98" t="s">
        <v>0</v>
      </c>
      <c r="B1" s="99"/>
      <c r="C1" s="99"/>
      <c r="D1" s="99"/>
    </row>
    <row r="2" spans="1:4" ht="15" customHeight="1">
      <c r="A2" s="98"/>
      <c r="B2" s="99"/>
      <c r="C2" s="99"/>
      <c r="D2" s="99"/>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topLeftCell="A25" workbookViewId="0">
      <selection activeCell="A2" sqref="A2:D9"/>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topLeftCell="Q1" workbookViewId="0">
      <selection activeCell="B4" sqref="B4:B13"/>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opLeftCell="F1" workbookViewId="0">
      <selection activeCell="F1" sqref="F1"/>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2896-68BB-47AE-A832-7321AC6BAE39}">
  <dimension ref="B3:F170"/>
  <sheetViews>
    <sheetView topLeftCell="A173" workbookViewId="0">
      <selection activeCell="O183" sqref="O183"/>
    </sheetView>
  </sheetViews>
  <sheetFormatPr defaultRowHeight="15"/>
  <cols>
    <col min="2" max="2" width="10.5703125" bestFit="1" customWidth="1"/>
    <col min="3" max="3" width="13.28515625" customWidth="1"/>
    <col min="4" max="4" width="16.85546875" customWidth="1"/>
    <col min="5" max="5" width="10.7109375" customWidth="1"/>
  </cols>
  <sheetData>
    <row r="3" spans="3:4">
      <c r="C3" s="101" t="s">
        <v>165</v>
      </c>
      <c r="D3" s="102"/>
    </row>
    <row r="5" spans="3:4">
      <c r="C5" s="8" t="s">
        <v>166</v>
      </c>
      <c r="D5" s="8">
        <v>1000</v>
      </c>
    </row>
    <row r="6" spans="3:4">
      <c r="C6" s="8" t="s">
        <v>167</v>
      </c>
      <c r="D6" s="8">
        <v>150</v>
      </c>
    </row>
    <row r="7" spans="3:4">
      <c r="C7" s="8" t="s">
        <v>168</v>
      </c>
      <c r="D7" s="8">
        <v>350</v>
      </c>
    </row>
    <row r="8" spans="3:4">
      <c r="C8" s="9" t="s">
        <v>169</v>
      </c>
      <c r="D8" s="11">
        <v>100</v>
      </c>
    </row>
    <row r="9" spans="3:4">
      <c r="C9" s="10" t="s">
        <v>170</v>
      </c>
      <c r="D9" s="10">
        <v>1400</v>
      </c>
    </row>
    <row r="11" spans="3:4">
      <c r="C11" s="8" t="s">
        <v>171</v>
      </c>
      <c r="D11" s="12">
        <v>230</v>
      </c>
    </row>
    <row r="12" spans="3:4">
      <c r="C12" s="8" t="s">
        <v>172</v>
      </c>
      <c r="D12" s="12">
        <v>110</v>
      </c>
    </row>
    <row r="13" spans="3:4">
      <c r="C13" s="8" t="s">
        <v>173</v>
      </c>
      <c r="D13" s="12">
        <v>35</v>
      </c>
    </row>
    <row r="14" spans="3:4">
      <c r="C14" s="10" t="s">
        <v>174</v>
      </c>
      <c r="D14" s="13">
        <v>375</v>
      </c>
    </row>
    <row r="16" spans="3:4">
      <c r="C16" s="7" t="s">
        <v>175</v>
      </c>
      <c r="D16" s="7">
        <v>1025</v>
      </c>
    </row>
    <row r="24" spans="3:4">
      <c r="C24" s="14" t="s">
        <v>165</v>
      </c>
      <c r="D24" t="s">
        <v>176</v>
      </c>
    </row>
    <row r="25" spans="3:4">
      <c r="C25" s="15"/>
    </row>
    <row r="26" spans="3:4">
      <c r="C26" s="8" t="s">
        <v>166</v>
      </c>
      <c r="D26" s="8">
        <v>1000</v>
      </c>
    </row>
    <row r="27" spans="3:4">
      <c r="C27" s="8" t="s">
        <v>167</v>
      </c>
      <c r="D27" s="8">
        <v>150</v>
      </c>
    </row>
    <row r="28" spans="3:4">
      <c r="C28" s="8" t="s">
        <v>168</v>
      </c>
      <c r="D28" s="8">
        <v>350</v>
      </c>
    </row>
    <row r="29" spans="3:4">
      <c r="C29" s="9" t="s">
        <v>169</v>
      </c>
      <c r="D29" s="11">
        <v>100</v>
      </c>
    </row>
    <row r="30" spans="3:4">
      <c r="C30" s="10" t="s">
        <v>170</v>
      </c>
      <c r="D30" s="10">
        <v>1400</v>
      </c>
    </row>
    <row r="32" spans="3:4">
      <c r="C32" s="8" t="s">
        <v>171</v>
      </c>
      <c r="D32" s="12">
        <v>230</v>
      </c>
    </row>
    <row r="33" spans="3:4">
      <c r="C33" s="8" t="s">
        <v>172</v>
      </c>
      <c r="D33" s="12">
        <v>110</v>
      </c>
    </row>
    <row r="34" spans="3:4">
      <c r="C34" s="8" t="s">
        <v>173</v>
      </c>
      <c r="D34" s="12">
        <v>35</v>
      </c>
    </row>
    <row r="35" spans="3:4">
      <c r="C35" s="10" t="s">
        <v>174</v>
      </c>
      <c r="D35" s="13">
        <v>375</v>
      </c>
    </row>
    <row r="37" spans="3:4">
      <c r="C37" s="7" t="s">
        <v>175</v>
      </c>
      <c r="D37" s="7">
        <v>1025</v>
      </c>
    </row>
    <row r="46" spans="3:4" ht="23.25">
      <c r="C46" s="16" t="s">
        <v>165</v>
      </c>
      <c r="D46" t="s">
        <v>176</v>
      </c>
    </row>
    <row r="47" spans="3:4">
      <c r="C47" s="15"/>
    </row>
    <row r="48" spans="3:4">
      <c r="C48" s="8" t="s">
        <v>166</v>
      </c>
      <c r="D48" s="8">
        <v>1000</v>
      </c>
    </row>
    <row r="49" spans="3:4">
      <c r="C49" s="8" t="s">
        <v>167</v>
      </c>
      <c r="D49" s="8">
        <v>150</v>
      </c>
    </row>
    <row r="50" spans="3:4">
      <c r="C50" s="8" t="s">
        <v>168</v>
      </c>
      <c r="D50" s="8">
        <v>350</v>
      </c>
    </row>
    <row r="51" spans="3:4">
      <c r="C51" s="9" t="s">
        <v>169</v>
      </c>
      <c r="D51" s="11">
        <v>100</v>
      </c>
    </row>
    <row r="52" spans="3:4">
      <c r="C52" s="10" t="s">
        <v>170</v>
      </c>
      <c r="D52" s="10">
        <v>1400</v>
      </c>
    </row>
    <row r="54" spans="3:4">
      <c r="C54" s="8" t="s">
        <v>171</v>
      </c>
      <c r="D54" s="12">
        <v>230</v>
      </c>
    </row>
    <row r="55" spans="3:4">
      <c r="C55" s="8" t="s">
        <v>172</v>
      </c>
      <c r="D55" s="12">
        <v>110</v>
      </c>
    </row>
    <row r="56" spans="3:4">
      <c r="C56" s="8" t="s">
        <v>173</v>
      </c>
      <c r="D56" s="12">
        <v>35</v>
      </c>
    </row>
    <row r="57" spans="3:4">
      <c r="C57" s="10" t="s">
        <v>174</v>
      </c>
      <c r="D57" s="13">
        <v>375</v>
      </c>
    </row>
    <row r="59" spans="3:4">
      <c r="C59" s="7" t="s">
        <v>175</v>
      </c>
      <c r="D59" s="7">
        <v>1025</v>
      </c>
    </row>
    <row r="66" spans="3:6">
      <c r="C66" s="100"/>
      <c r="D66" s="100"/>
    </row>
    <row r="67" spans="3:6" ht="23.25">
      <c r="C67" s="16" t="s">
        <v>165</v>
      </c>
      <c r="D67" t="s">
        <v>176</v>
      </c>
    </row>
    <row r="68" spans="3:6">
      <c r="C68" s="15"/>
      <c r="F68" s="17"/>
    </row>
    <row r="69" spans="3:6">
      <c r="C69" s="8" t="s">
        <v>166</v>
      </c>
      <c r="D69" s="8">
        <v>1000</v>
      </c>
      <c r="F69" s="17"/>
    </row>
    <row r="70" spans="3:6">
      <c r="C70" s="8" t="s">
        <v>167</v>
      </c>
      <c r="D70" s="8">
        <v>150</v>
      </c>
    </row>
    <row r="71" spans="3:6">
      <c r="C71" s="8" t="s">
        <v>168</v>
      </c>
      <c r="D71" s="8">
        <v>350</v>
      </c>
    </row>
    <row r="72" spans="3:6">
      <c r="C72" s="9" t="s">
        <v>169</v>
      </c>
      <c r="D72" s="11">
        <v>100</v>
      </c>
    </row>
    <row r="73" spans="3:6">
      <c r="C73" s="10" t="s">
        <v>170</v>
      </c>
      <c r="D73" s="10">
        <v>1400</v>
      </c>
    </row>
    <row r="75" spans="3:6">
      <c r="C75" s="8" t="s">
        <v>171</v>
      </c>
      <c r="D75" s="12">
        <v>230</v>
      </c>
    </row>
    <row r="76" spans="3:6">
      <c r="C76" s="8" t="s">
        <v>172</v>
      </c>
      <c r="D76" s="12">
        <v>110</v>
      </c>
    </row>
    <row r="77" spans="3:6">
      <c r="C77" s="8" t="s">
        <v>173</v>
      </c>
      <c r="D77" s="12">
        <v>35</v>
      </c>
    </row>
    <row r="78" spans="3:6">
      <c r="C78" s="10" t="s">
        <v>174</v>
      </c>
      <c r="D78" s="13">
        <v>375</v>
      </c>
    </row>
    <row r="80" spans="3:6">
      <c r="C80" s="7" t="s">
        <v>175</v>
      </c>
      <c r="D80" s="7">
        <v>1025</v>
      </c>
    </row>
    <row r="85" spans="3:6" ht="21">
      <c r="C85" s="103" t="s">
        <v>177</v>
      </c>
      <c r="D85" s="104"/>
      <c r="E85" s="104"/>
      <c r="F85" s="105"/>
    </row>
    <row r="86" spans="3:6">
      <c r="C86" s="18"/>
      <c r="D86" s="18" t="s">
        <v>178</v>
      </c>
      <c r="E86" s="18" t="s">
        <v>179</v>
      </c>
      <c r="F86" s="18" t="s">
        <v>180</v>
      </c>
    </row>
    <row r="87" spans="3:6">
      <c r="C87" s="18" t="s">
        <v>181</v>
      </c>
      <c r="D87" s="18">
        <v>54</v>
      </c>
      <c r="E87" s="18">
        <v>365</v>
      </c>
      <c r="F87" s="18">
        <v>790</v>
      </c>
    </row>
    <row r="88" spans="3:6">
      <c r="C88" s="18" t="s">
        <v>182</v>
      </c>
      <c r="D88" s="18">
        <v>123</v>
      </c>
      <c r="E88" s="18">
        <v>690</v>
      </c>
      <c r="F88" s="18">
        <v>1200</v>
      </c>
    </row>
    <row r="89" spans="3:6">
      <c r="C89" s="18" t="s">
        <v>183</v>
      </c>
      <c r="D89" s="18">
        <v>654</v>
      </c>
      <c r="E89" s="18">
        <v>890</v>
      </c>
      <c r="F89" s="18">
        <v>1090</v>
      </c>
    </row>
    <row r="90" spans="3:6">
      <c r="C90" s="18" t="s">
        <v>184</v>
      </c>
      <c r="D90" s="18">
        <v>321</v>
      </c>
      <c r="E90" s="18">
        <v>800</v>
      </c>
      <c r="F90" s="18">
        <v>1056</v>
      </c>
    </row>
    <row r="102" spans="2:5" ht="18.75">
      <c r="C102" s="33" t="s">
        <v>185</v>
      </c>
      <c r="D102" s="33" t="s">
        <v>186</v>
      </c>
    </row>
    <row r="103" spans="2:5" ht="60.75">
      <c r="C103" s="18" t="s">
        <v>187</v>
      </c>
      <c r="D103" s="27" t="s">
        <v>187</v>
      </c>
    </row>
    <row r="112" spans="2:5" ht="21">
      <c r="B112" s="103" t="s">
        <v>177</v>
      </c>
      <c r="C112" s="104"/>
      <c r="D112" s="104"/>
      <c r="E112" s="105"/>
    </row>
    <row r="113" spans="2:5">
      <c r="B113" s="19"/>
      <c r="C113" s="19" t="s">
        <v>178</v>
      </c>
      <c r="D113" s="19" t="s">
        <v>179</v>
      </c>
      <c r="E113" s="19" t="s">
        <v>180</v>
      </c>
    </row>
    <row r="114" spans="2:5" ht="38.25" customHeight="1">
      <c r="B114" s="19" t="s">
        <v>181</v>
      </c>
      <c r="C114" s="19">
        <v>54</v>
      </c>
      <c r="D114" s="19">
        <v>365</v>
      </c>
      <c r="E114" s="19">
        <v>790</v>
      </c>
    </row>
    <row r="115" spans="2:5" ht="40.5" customHeight="1">
      <c r="B115" s="19" t="s">
        <v>182</v>
      </c>
      <c r="C115" s="19">
        <v>123</v>
      </c>
      <c r="D115" s="19">
        <v>690</v>
      </c>
      <c r="E115" s="19">
        <v>1200</v>
      </c>
    </row>
    <row r="116" spans="2:5" ht="43.5" customHeight="1">
      <c r="B116" s="19" t="s">
        <v>183</v>
      </c>
      <c r="C116" s="19">
        <v>654</v>
      </c>
      <c r="D116" s="19">
        <v>890</v>
      </c>
      <c r="E116" s="19">
        <v>1090</v>
      </c>
    </row>
    <row r="117" spans="2:5" ht="50.25" customHeight="1">
      <c r="B117" s="19" t="s">
        <v>184</v>
      </c>
      <c r="C117" s="19">
        <v>321</v>
      </c>
      <c r="D117" s="19">
        <v>800</v>
      </c>
      <c r="E117" s="19">
        <v>1056</v>
      </c>
    </row>
    <row r="122" spans="2:5">
      <c r="C122" t="s">
        <v>188</v>
      </c>
    </row>
    <row r="123" spans="2:5">
      <c r="C123" s="20" t="s">
        <v>189</v>
      </c>
    </row>
    <row r="124" spans="2:5">
      <c r="C124" s="20" t="s">
        <v>178</v>
      </c>
    </row>
    <row r="125" spans="2:5">
      <c r="C125" s="20" t="s">
        <v>179</v>
      </c>
    </row>
    <row r="126" spans="2:5">
      <c r="C126" s="20" t="s">
        <v>180</v>
      </c>
    </row>
    <row r="127" spans="2:5">
      <c r="C127" s="20" t="s">
        <v>190</v>
      </c>
    </row>
    <row r="128" spans="2:5">
      <c r="C128" s="20" t="s">
        <v>191</v>
      </c>
    </row>
    <row r="129" spans="3:3">
      <c r="C129" s="20" t="s">
        <v>192</v>
      </c>
    </row>
    <row r="130" spans="3:3">
      <c r="C130" s="20" t="s">
        <v>193</v>
      </c>
    </row>
    <row r="155" spans="2:3" ht="21">
      <c r="B155" s="25" t="s">
        <v>134</v>
      </c>
      <c r="C155" s="26" t="s">
        <v>135</v>
      </c>
    </row>
    <row r="156" spans="2:3">
      <c r="B156" s="21" t="s">
        <v>137</v>
      </c>
      <c r="C156" s="22">
        <v>20</v>
      </c>
    </row>
    <row r="157" spans="2:3">
      <c r="B157" s="21" t="s">
        <v>139</v>
      </c>
      <c r="C157" s="22">
        <v>30</v>
      </c>
    </row>
    <row r="158" spans="2:3">
      <c r="B158" s="21" t="s">
        <v>137</v>
      </c>
      <c r="C158" s="22">
        <v>40</v>
      </c>
    </row>
    <row r="159" spans="2:3">
      <c r="B159" s="21" t="s">
        <v>139</v>
      </c>
      <c r="C159" s="22">
        <v>50</v>
      </c>
    </row>
    <row r="160" spans="2:3">
      <c r="B160" s="21" t="s">
        <v>137</v>
      </c>
      <c r="C160" s="22">
        <v>500</v>
      </c>
    </row>
    <row r="161" spans="2:4">
      <c r="B161" s="21" t="s">
        <v>142</v>
      </c>
      <c r="C161" s="22">
        <v>100</v>
      </c>
    </row>
    <row r="162" spans="2:4">
      <c r="B162" s="21" t="s">
        <v>133</v>
      </c>
      <c r="C162" s="22">
        <v>400</v>
      </c>
    </row>
    <row r="163" spans="2:4">
      <c r="B163" s="23" t="s">
        <v>133</v>
      </c>
      <c r="C163" s="24">
        <v>600</v>
      </c>
    </row>
    <row r="165" spans="2:4" ht="30.75">
      <c r="B165" s="28" t="s">
        <v>108</v>
      </c>
      <c r="C165" s="29">
        <f>SUM(C156:C163)</f>
        <v>1740</v>
      </c>
    </row>
    <row r="167" spans="2:4" ht="45.75">
      <c r="B167" s="30" t="s">
        <v>194</v>
      </c>
      <c r="C167" s="31">
        <f>SUMIF(MyFruits,"Mango",MyPrices)</f>
        <v>1000</v>
      </c>
    </row>
    <row r="168" spans="2:4" ht="45.75">
      <c r="B168" s="30" t="s">
        <v>195</v>
      </c>
      <c r="C168" s="31">
        <f>SUMIF(MyFruits,"Orange",MyPrices)</f>
        <v>80</v>
      </c>
    </row>
    <row r="169" spans="2:4" ht="45.75">
      <c r="B169" s="30" t="s">
        <v>196</v>
      </c>
      <c r="C169" s="31">
        <f>SUMIF(MyFruits,"Melon",MyPrices)</f>
        <v>100</v>
      </c>
      <c r="D169" s="32"/>
    </row>
    <row r="170" spans="2:4" ht="45.75">
      <c r="B170" s="30" t="s">
        <v>144</v>
      </c>
      <c r="C170" s="31">
        <f>SUMIF(MyFruits,"Apple",MyPrices)</f>
        <v>560</v>
      </c>
    </row>
  </sheetData>
  <mergeCells count="4">
    <mergeCell ref="C66:D66"/>
    <mergeCell ref="C3:D3"/>
    <mergeCell ref="C85:F85"/>
    <mergeCell ref="B112:E112"/>
  </mergeCells>
  <pageMargins left="0.7" right="0.7" top="0.75" bottom="0.75" header="0.3" footer="0.3"/>
  <drawing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83D1-4CF4-4575-82C0-66692AB3E272}">
  <dimension ref="B5:K293"/>
  <sheetViews>
    <sheetView tabSelected="1" topLeftCell="C279" workbookViewId="0">
      <selection activeCell="H293" sqref="H293"/>
    </sheetView>
  </sheetViews>
  <sheetFormatPr defaultRowHeight="15"/>
  <cols>
    <col min="3" max="3" width="23.7109375" customWidth="1"/>
    <col min="4" max="4" width="9.7109375" customWidth="1"/>
    <col min="5" max="5" width="11.28515625" customWidth="1"/>
    <col min="6" max="6" width="2.42578125" customWidth="1"/>
    <col min="7" max="7" width="21.42578125" customWidth="1"/>
    <col min="8" max="8" width="24.7109375" customWidth="1"/>
    <col min="9" max="9" width="24.28515625" customWidth="1"/>
  </cols>
  <sheetData>
    <row r="5" spans="5:8">
      <c r="E5" s="107" t="s">
        <v>197</v>
      </c>
      <c r="F5" s="107"/>
      <c r="G5" s="107"/>
      <c r="H5" s="107"/>
    </row>
    <row r="7" spans="5:8" ht="30.75">
      <c r="E7" s="36" t="s">
        <v>99</v>
      </c>
      <c r="F7" s="36" t="s">
        <v>100</v>
      </c>
      <c r="G7" s="36" t="s">
        <v>101</v>
      </c>
      <c r="H7" s="36" t="s">
        <v>102</v>
      </c>
    </row>
    <row r="8" spans="5:8">
      <c r="E8" s="37" t="s">
        <v>103</v>
      </c>
      <c r="F8" s="37">
        <v>5</v>
      </c>
      <c r="G8" s="37">
        <v>2900</v>
      </c>
      <c r="H8" s="37">
        <f>F8*G8</f>
        <v>14500</v>
      </c>
    </row>
    <row r="9" spans="5:8">
      <c r="E9" s="37" t="s">
        <v>104</v>
      </c>
      <c r="F9" s="37">
        <v>7</v>
      </c>
      <c r="G9" s="37">
        <v>1800</v>
      </c>
      <c r="H9" s="37">
        <f t="shared" ref="H9:H12" si="0">F9*G9</f>
        <v>12600</v>
      </c>
    </row>
    <row r="10" spans="5:8">
      <c r="E10" s="37" t="s">
        <v>105</v>
      </c>
      <c r="F10" s="37">
        <v>13</v>
      </c>
      <c r="G10" s="37">
        <v>6000</v>
      </c>
      <c r="H10" s="37">
        <f t="shared" si="0"/>
        <v>78000</v>
      </c>
    </row>
    <row r="11" spans="5:8">
      <c r="E11" s="37" t="s">
        <v>106</v>
      </c>
      <c r="F11" s="37">
        <v>12</v>
      </c>
      <c r="G11" s="37">
        <v>6000</v>
      </c>
      <c r="H11" s="37">
        <f t="shared" si="0"/>
        <v>72000</v>
      </c>
    </row>
    <row r="12" spans="5:8">
      <c r="E12" s="37" t="s">
        <v>107</v>
      </c>
      <c r="F12" s="37">
        <v>17</v>
      </c>
      <c r="G12" s="37">
        <v>1000</v>
      </c>
      <c r="H12" s="37">
        <f t="shared" si="0"/>
        <v>17000</v>
      </c>
    </row>
    <row r="13" spans="5:8">
      <c r="E13" s="37"/>
      <c r="F13" s="37"/>
      <c r="G13" s="42"/>
      <c r="H13" s="42"/>
    </row>
    <row r="14" spans="5:8" ht="30.75">
      <c r="E14" s="34"/>
      <c r="F14" s="41"/>
      <c r="G14" s="38" t="s">
        <v>108</v>
      </c>
      <c r="H14" s="39">
        <f>SUM(H8:H12)</f>
        <v>194100</v>
      </c>
    </row>
    <row r="15" spans="5:8">
      <c r="G15" s="40"/>
      <c r="H15" s="40"/>
    </row>
    <row r="16" spans="5:8" ht="60.75">
      <c r="G16" s="39" t="s">
        <v>198</v>
      </c>
      <c r="H16" s="40">
        <f>COUNT(H8:H12)</f>
        <v>5</v>
      </c>
    </row>
    <row r="17" spans="2:8" ht="76.5">
      <c r="G17" s="39" t="s">
        <v>199</v>
      </c>
      <c r="H17" s="40">
        <f>COUNTA(H8:H12)</f>
        <v>5</v>
      </c>
    </row>
    <row r="18" spans="2:8">
      <c r="G18" s="40" t="s">
        <v>200</v>
      </c>
      <c r="H18" s="40">
        <f>MIN(H8:H12)</f>
        <v>12600</v>
      </c>
    </row>
    <row r="19" spans="2:8">
      <c r="G19" s="40" t="s">
        <v>201</v>
      </c>
      <c r="H19" s="40">
        <f>MAX(H8:H12)</f>
        <v>78000</v>
      </c>
    </row>
    <row r="20" spans="2:8">
      <c r="G20" s="40"/>
      <c r="H20" s="40"/>
    </row>
    <row r="21" spans="2:8">
      <c r="G21" s="40" t="s">
        <v>202</v>
      </c>
      <c r="H21" s="40">
        <f>_xlfn.AGGREGATE(9,6,H8:H12)</f>
        <v>194100</v>
      </c>
    </row>
    <row r="22" spans="2:8">
      <c r="G22" s="40" t="s">
        <v>203</v>
      </c>
      <c r="H22" s="40">
        <f>_xlfn.AGGREGATE(1,6,H8:H12)</f>
        <v>38820</v>
      </c>
    </row>
    <row r="23" spans="2:8">
      <c r="G23" s="40" t="s">
        <v>204</v>
      </c>
      <c r="H23" s="40">
        <f>_xlfn.AGGREGATE(4,6,H8:H12)</f>
        <v>78000</v>
      </c>
    </row>
    <row r="24" spans="2:8">
      <c r="G24" s="40" t="s">
        <v>205</v>
      </c>
      <c r="H24" s="40">
        <f>_xlfn.AGGREGATE(5,6,H8:H12)</f>
        <v>12600</v>
      </c>
    </row>
    <row r="32" spans="2:8">
      <c r="B32" s="100" t="s">
        <v>206</v>
      </c>
      <c r="C32" s="100"/>
      <c r="D32" s="100"/>
      <c r="E32" s="100"/>
      <c r="F32" s="100"/>
      <c r="G32" s="100"/>
    </row>
    <row r="34" spans="3:10">
      <c r="C34" s="43" t="s">
        <v>207</v>
      </c>
      <c r="D34" s="40"/>
      <c r="E34" s="40" t="s">
        <v>208</v>
      </c>
      <c r="F34" s="40" t="s">
        <v>209</v>
      </c>
      <c r="G34" s="40" t="s">
        <v>210</v>
      </c>
      <c r="H34" s="40" t="s">
        <v>211</v>
      </c>
    </row>
    <row r="35" spans="3:10">
      <c r="C35" s="43"/>
      <c r="D35" s="44"/>
      <c r="E35" s="44"/>
      <c r="F35" s="44"/>
      <c r="G35" s="44"/>
      <c r="H35" s="44"/>
    </row>
    <row r="36" spans="3:10">
      <c r="C36" s="43" t="s">
        <v>212</v>
      </c>
      <c r="D36" s="44"/>
      <c r="E36" s="44">
        <v>89</v>
      </c>
      <c r="F36" s="44">
        <v>95</v>
      </c>
      <c r="G36" s="44">
        <v>40</v>
      </c>
      <c r="H36" s="44">
        <v>99</v>
      </c>
    </row>
    <row r="37" spans="3:10">
      <c r="C37" s="43" t="s">
        <v>213</v>
      </c>
      <c r="D37" s="44"/>
      <c r="E37" s="44">
        <v>100</v>
      </c>
      <c r="F37" s="44">
        <v>34</v>
      </c>
      <c r="G37" s="44">
        <v>33</v>
      </c>
      <c r="H37" s="44">
        <v>77</v>
      </c>
    </row>
    <row r="38" spans="3:10">
      <c r="C38" s="43" t="s">
        <v>214</v>
      </c>
      <c r="D38" s="44"/>
      <c r="E38" s="44">
        <v>98</v>
      </c>
      <c r="F38" s="44">
        <v>87</v>
      </c>
      <c r="G38" s="44">
        <v>89</v>
      </c>
      <c r="H38" s="44">
        <v>97</v>
      </c>
    </row>
    <row r="39" spans="3:10">
      <c r="C39" s="43" t="s">
        <v>215</v>
      </c>
      <c r="D39" s="44"/>
      <c r="E39" s="44">
        <v>100</v>
      </c>
      <c r="F39" s="44">
        <v>30</v>
      </c>
      <c r="G39" s="44">
        <v>90</v>
      </c>
      <c r="H39" s="44">
        <v>39</v>
      </c>
    </row>
    <row r="40" spans="3:10">
      <c r="C40" s="43" t="s">
        <v>216</v>
      </c>
      <c r="D40" s="44"/>
      <c r="E40" s="44">
        <v>45</v>
      </c>
      <c r="F40" s="44">
        <v>35</v>
      </c>
      <c r="G40" s="44">
        <v>100</v>
      </c>
      <c r="H40" s="44">
        <v>80</v>
      </c>
    </row>
    <row r="42" spans="3:10" ht="30.75">
      <c r="C42" s="45" t="s">
        <v>217</v>
      </c>
      <c r="D42" s="45"/>
      <c r="E42" s="45">
        <f>AVERAGE(E36:E40)</f>
        <v>86.4</v>
      </c>
      <c r="F42" s="45">
        <f t="shared" ref="F42:H42" si="1">AVERAGE(F36:F40)</f>
        <v>56.2</v>
      </c>
      <c r="G42" s="45">
        <f t="shared" si="1"/>
        <v>70.400000000000006</v>
      </c>
      <c r="H42" s="45">
        <f t="shared" si="1"/>
        <v>78.400000000000006</v>
      </c>
    </row>
    <row r="43" spans="3:10" ht="30.75">
      <c r="C43" s="45" t="s">
        <v>218</v>
      </c>
      <c r="D43" s="45"/>
      <c r="E43" s="45">
        <f>MEDIAN(E36:E40)</f>
        <v>98</v>
      </c>
      <c r="F43" s="45">
        <f t="shared" ref="F43:H43" si="2">MEDIAN(F36:F40)</f>
        <v>35</v>
      </c>
      <c r="G43" s="45">
        <f t="shared" si="2"/>
        <v>89</v>
      </c>
      <c r="H43" s="45">
        <f t="shared" si="2"/>
        <v>80</v>
      </c>
    </row>
    <row r="44" spans="3:10">
      <c r="C44" s="46" t="s">
        <v>219</v>
      </c>
      <c r="D44" s="46"/>
      <c r="E44" s="46">
        <f>MODE(E36:E40)</f>
        <v>100</v>
      </c>
      <c r="F44" s="46" t="e">
        <f t="shared" ref="F44:H44" si="3">MODE(F36:F40)</f>
        <v>#N/A</v>
      </c>
      <c r="G44" s="46" t="e">
        <f t="shared" si="3"/>
        <v>#N/A</v>
      </c>
      <c r="H44" s="46" t="e">
        <f t="shared" si="3"/>
        <v>#N/A</v>
      </c>
    </row>
    <row r="45" spans="3:10" ht="60.75">
      <c r="C45" s="46" t="s">
        <v>220</v>
      </c>
      <c r="D45" s="46"/>
      <c r="E45" s="46">
        <f>STDEV(E36:E40)</f>
        <v>23.586012804202394</v>
      </c>
      <c r="F45" s="46">
        <f t="shared" ref="F45:H45" si="4">STDEV(F36:F40)</f>
        <v>31.948395890873766</v>
      </c>
      <c r="G45" s="46">
        <f t="shared" si="4"/>
        <v>31.341665558805264</v>
      </c>
      <c r="H45" s="46">
        <f t="shared" si="4"/>
        <v>24.120530674095878</v>
      </c>
      <c r="I45" s="8"/>
      <c r="J45" s="8"/>
    </row>
    <row r="46" spans="3:10">
      <c r="C46" s="51" t="s">
        <v>221</v>
      </c>
      <c r="D46" s="47"/>
      <c r="E46" s="47">
        <f>SUM(E36:E40)</f>
        <v>432</v>
      </c>
      <c r="F46" s="47">
        <f>SUM(F36:F40)</f>
        <v>281</v>
      </c>
      <c r="G46" s="47">
        <f>SUM(G36:G40)</f>
        <v>352</v>
      </c>
      <c r="H46" s="47">
        <f>SUM(H36:H40)</f>
        <v>392</v>
      </c>
    </row>
    <row r="47" spans="3:10" ht="137.25">
      <c r="C47" s="48" t="s">
        <v>222</v>
      </c>
      <c r="D47" s="49"/>
      <c r="E47" s="52" t="b">
        <f>AND(E40&gt;40,E39&gt;40)</f>
        <v>1</v>
      </c>
      <c r="F47" s="52" t="b">
        <f>AND(F40&gt;40,F39&gt;40)</f>
        <v>0</v>
      </c>
      <c r="G47" s="52" t="b">
        <f>AND(G40&gt;40,G39&gt;40)</f>
        <v>1</v>
      </c>
      <c r="H47" s="52" t="b">
        <f>AND(H40&gt;40,H39&gt;40)</f>
        <v>0</v>
      </c>
    </row>
    <row r="48" spans="3:10" ht="106.5">
      <c r="C48" s="48" t="s">
        <v>223</v>
      </c>
      <c r="D48" s="50"/>
      <c r="E48" s="53" t="b">
        <f>E39&gt;70</f>
        <v>1</v>
      </c>
      <c r="F48" s="53" t="b">
        <f t="shared" ref="F48:H48" si="5">F39&gt;70</f>
        <v>0</v>
      </c>
      <c r="G48" s="53" t="b">
        <f t="shared" si="5"/>
        <v>1</v>
      </c>
      <c r="H48" s="53" t="b">
        <f t="shared" si="5"/>
        <v>0</v>
      </c>
    </row>
    <row r="49" spans="2:8" ht="121.5">
      <c r="C49" s="48" t="s">
        <v>224</v>
      </c>
      <c r="D49" s="50"/>
      <c r="E49" s="53" t="b">
        <f>E46&gt;400</f>
        <v>1</v>
      </c>
      <c r="F49" s="53" t="b">
        <f t="shared" ref="F49:H49" si="6">F46&gt;400</f>
        <v>0</v>
      </c>
      <c r="G49" s="53" t="b">
        <f t="shared" si="6"/>
        <v>0</v>
      </c>
      <c r="H49" s="53" t="b">
        <f t="shared" si="6"/>
        <v>0</v>
      </c>
    </row>
    <row r="50" spans="2:8" ht="45.75">
      <c r="C50" s="48" t="s">
        <v>225</v>
      </c>
      <c r="D50" s="50"/>
      <c r="E50" s="53" t="str">
        <f>IF(E36&gt;80,"A+","NOT A+")</f>
        <v>A+</v>
      </c>
      <c r="F50" s="53" t="str">
        <f t="shared" ref="F50:H50" si="7">IF(F36&gt;80,"A+","NOT A+")</f>
        <v>A+</v>
      </c>
      <c r="G50" s="53" t="str">
        <f t="shared" si="7"/>
        <v>NOT A+</v>
      </c>
      <c r="H50" s="53" t="str">
        <f t="shared" si="7"/>
        <v>A+</v>
      </c>
    </row>
    <row r="61" spans="2:8">
      <c r="B61" s="47" t="s">
        <v>226</v>
      </c>
      <c r="C61" s="47" t="s">
        <v>227</v>
      </c>
      <c r="D61" s="47" t="s">
        <v>228</v>
      </c>
    </row>
    <row r="62" spans="2:8">
      <c r="B62" s="54" t="s">
        <v>229</v>
      </c>
      <c r="C62" s="54" t="s">
        <v>181</v>
      </c>
      <c r="D62" s="54">
        <v>20</v>
      </c>
    </row>
    <row r="63" spans="2:8">
      <c r="B63" s="43"/>
      <c r="C63" s="43" t="s">
        <v>182</v>
      </c>
      <c r="D63" s="43">
        <v>60</v>
      </c>
    </row>
    <row r="64" spans="2:8">
      <c r="B64" s="43"/>
      <c r="C64" s="43" t="s">
        <v>183</v>
      </c>
      <c r="D64" s="43">
        <v>70</v>
      </c>
    </row>
    <row r="65" spans="2:7">
      <c r="B65" s="43"/>
      <c r="C65" s="43" t="s">
        <v>184</v>
      </c>
      <c r="D65" s="43">
        <v>45</v>
      </c>
    </row>
    <row r="66" spans="2:7">
      <c r="B66" s="43"/>
      <c r="C66" s="43" t="s">
        <v>230</v>
      </c>
      <c r="D66" s="43">
        <v>15</v>
      </c>
    </row>
    <row r="70" spans="2:7" ht="76.5">
      <c r="B70" s="55" t="s">
        <v>231</v>
      </c>
      <c r="C70" s="108">
        <f>SUMIF(C62:C66,"&lt;WEEK3",D62:D66)</f>
        <v>80</v>
      </c>
      <c r="D70" s="109"/>
      <c r="E70" s="109"/>
      <c r="F70" s="109"/>
      <c r="G70" s="110"/>
    </row>
    <row r="71" spans="2:7" ht="91.5">
      <c r="B71" s="55" t="s">
        <v>232</v>
      </c>
      <c r="C71" s="108">
        <f>COUNTIF(D62:D66,"&gt;40")</f>
        <v>3</v>
      </c>
      <c r="D71" s="109"/>
      <c r="E71" s="109"/>
      <c r="F71" s="109"/>
      <c r="G71" s="110"/>
    </row>
    <row r="72" spans="2:7" ht="91.5">
      <c r="B72" s="55" t="s">
        <v>233</v>
      </c>
      <c r="C72" s="108">
        <f>AVERAGEIF(C62:C66,"&gt;=WEEK3",D62:D66)</f>
        <v>43.333333333333336</v>
      </c>
      <c r="D72" s="109"/>
      <c r="E72" s="109"/>
      <c r="F72" s="109"/>
      <c r="G72" s="110"/>
    </row>
    <row r="78" spans="2:7" ht="76.5">
      <c r="B78" s="35" t="s">
        <v>234</v>
      </c>
      <c r="C78">
        <f>SUMIF(MYWEEKS,"&lt;WEEK3",MYAMOUNTS)</f>
        <v>80</v>
      </c>
    </row>
    <row r="79" spans="2:7" ht="76.5">
      <c r="B79" s="35" t="s">
        <v>235</v>
      </c>
      <c r="C79" s="35">
        <f>SUMIF(MYWEEKS,"&lt;WEEK4",MYAMOUNTS)</f>
        <v>150</v>
      </c>
      <c r="D79" s="35"/>
      <c r="E79" s="35"/>
    </row>
    <row r="80" spans="2:7" ht="106.5">
      <c r="B80" s="35" t="s">
        <v>236</v>
      </c>
      <c r="C80" s="35">
        <f>SUMIF(MYWEEKS,"&lt;WEEK2",MYAMOUNTS)</f>
        <v>20</v>
      </c>
      <c r="D80" s="35"/>
      <c r="E80" s="35"/>
    </row>
    <row r="81" spans="2:5" ht="76.5">
      <c r="B81" s="35" t="s">
        <v>237</v>
      </c>
      <c r="C81" s="35">
        <f>AVERAGEIF(MYWEEKS,"&lt;WEEK3",MYAMOUNTS)</f>
        <v>40</v>
      </c>
      <c r="D81" s="35"/>
      <c r="E81" s="35"/>
    </row>
    <row r="82" spans="2:5" ht="76.5">
      <c r="B82" s="35" t="s">
        <v>238</v>
      </c>
      <c r="C82" s="35">
        <f>AVERAGEIF(MYWEEKS,"&lt;WEEK4",MYAMOUNTS)</f>
        <v>50</v>
      </c>
      <c r="D82" s="35"/>
      <c r="E82" s="35"/>
    </row>
    <row r="84" spans="2:5" ht="121.5">
      <c r="B84" s="35" t="s">
        <v>239</v>
      </c>
      <c r="C84" s="35">
        <f>COUNTIF(MYAMOUNTS,"&gt;30")</f>
        <v>3</v>
      </c>
    </row>
    <row r="110" spans="2:8" ht="16.5">
      <c r="B110" s="57" t="s">
        <v>240</v>
      </c>
      <c r="C110" s="58"/>
      <c r="D110" s="58"/>
      <c r="E110" s="58"/>
      <c r="F110" s="59"/>
      <c r="G110" s="62" t="s">
        <v>241</v>
      </c>
      <c r="H110" s="61" t="s">
        <v>242</v>
      </c>
    </row>
    <row r="111" spans="2:8" ht="21">
      <c r="B111" s="57"/>
      <c r="C111" s="58" t="s">
        <v>243</v>
      </c>
      <c r="D111" s="58" t="s">
        <v>244</v>
      </c>
      <c r="E111" s="58" t="s">
        <v>245</v>
      </c>
      <c r="F111" s="59" t="s">
        <v>246</v>
      </c>
      <c r="G111" s="62"/>
      <c r="H111" s="63"/>
    </row>
    <row r="112" spans="2:8" ht="32.25">
      <c r="B112" s="57" t="s">
        <v>247</v>
      </c>
      <c r="C112" s="56">
        <v>66</v>
      </c>
      <c r="D112" s="56">
        <v>64</v>
      </c>
      <c r="E112" s="56">
        <v>34</v>
      </c>
      <c r="F112" s="60">
        <v>64</v>
      </c>
      <c r="G112" s="62">
        <f>SUM(C112:F112)</f>
        <v>228</v>
      </c>
      <c r="H112" s="63">
        <f>RANK(G112,$G$112:$G$119)</f>
        <v>1</v>
      </c>
    </row>
    <row r="113" spans="2:8" ht="32.25">
      <c r="B113" s="57" t="s">
        <v>248</v>
      </c>
      <c r="C113" s="56">
        <v>50</v>
      </c>
      <c r="D113" s="56">
        <v>30</v>
      </c>
      <c r="E113" s="56">
        <v>40</v>
      </c>
      <c r="F113" s="60">
        <v>100</v>
      </c>
      <c r="G113" s="62">
        <f>SUM(C113:F113)</f>
        <v>220</v>
      </c>
      <c r="H113" s="63">
        <f>RANK(G113,$G$112:$G$119)</f>
        <v>2</v>
      </c>
    </row>
    <row r="114" spans="2:8" ht="32.25">
      <c r="B114" s="57" t="s">
        <v>249</v>
      </c>
      <c r="C114" s="56">
        <v>66</v>
      </c>
      <c r="D114" s="56">
        <v>66</v>
      </c>
      <c r="E114" s="56">
        <v>33</v>
      </c>
      <c r="F114" s="60">
        <v>22</v>
      </c>
      <c r="G114" s="62">
        <f>SUM(C114:F114)</f>
        <v>187</v>
      </c>
      <c r="H114" s="63">
        <f>RANK(G114,$G$112:$G$119)</f>
        <v>3</v>
      </c>
    </row>
    <row r="115" spans="2:8" ht="32.25">
      <c r="B115" s="57" t="s">
        <v>250</v>
      </c>
      <c r="C115" s="56">
        <v>66</v>
      </c>
      <c r="D115" s="56">
        <v>35</v>
      </c>
      <c r="E115" s="56">
        <v>23</v>
      </c>
      <c r="F115" s="60">
        <v>63</v>
      </c>
      <c r="G115" s="62">
        <f>SUM(C115:F115)</f>
        <v>187</v>
      </c>
      <c r="H115" s="63">
        <f>RANK(G115,$G$112:$G$119)</f>
        <v>3</v>
      </c>
    </row>
    <row r="116" spans="2:8" ht="32.25">
      <c r="B116" s="57" t="s">
        <v>251</v>
      </c>
      <c r="C116" s="56">
        <v>55</v>
      </c>
      <c r="D116" s="56">
        <v>33</v>
      </c>
      <c r="E116" s="56">
        <v>33</v>
      </c>
      <c r="F116" s="60">
        <v>53</v>
      </c>
      <c r="G116" s="62">
        <f>SUM(C116:F116)</f>
        <v>174</v>
      </c>
      <c r="H116" s="63">
        <f>RANK(G116,$G$112:$G$119)</f>
        <v>5</v>
      </c>
    </row>
    <row r="117" spans="2:8" ht="32.25">
      <c r="B117" s="57" t="s">
        <v>252</v>
      </c>
      <c r="C117" s="56">
        <v>34</v>
      </c>
      <c r="D117" s="56">
        <v>54</v>
      </c>
      <c r="E117" s="56">
        <v>54</v>
      </c>
      <c r="F117" s="60">
        <v>23</v>
      </c>
      <c r="G117" s="62">
        <f>SUM(C117:F117)</f>
        <v>165</v>
      </c>
      <c r="H117" s="63">
        <f>RANK(G117,$G$112:$G$119)</f>
        <v>6</v>
      </c>
    </row>
    <row r="118" spans="2:8" ht="32.25">
      <c r="B118" s="57" t="s">
        <v>253</v>
      </c>
      <c r="C118" s="56">
        <v>40</v>
      </c>
      <c r="D118" s="56">
        <v>60</v>
      </c>
      <c r="E118" s="56">
        <v>40</v>
      </c>
      <c r="F118" s="60">
        <v>20</v>
      </c>
      <c r="G118" s="62">
        <f>SUM(C118:F118)</f>
        <v>160</v>
      </c>
      <c r="H118" s="63">
        <f>RANK(G118,$G$112:$G$119)</f>
        <v>7</v>
      </c>
    </row>
    <row r="119" spans="2:8" ht="32.25">
      <c r="B119" s="57" t="s">
        <v>254</v>
      </c>
      <c r="C119" s="56">
        <v>34</v>
      </c>
      <c r="D119" s="56">
        <v>34</v>
      </c>
      <c r="E119" s="56">
        <v>45</v>
      </c>
      <c r="F119" s="60">
        <v>46</v>
      </c>
      <c r="G119" s="62">
        <f>SUM(C119:F119)</f>
        <v>159</v>
      </c>
      <c r="H119" s="63">
        <f>RANK(G119,$G$112:$G$119)</f>
        <v>8</v>
      </c>
    </row>
    <row r="140" spans="3:5">
      <c r="C140" s="79" t="s">
        <v>255</v>
      </c>
      <c r="D140" s="112">
        <f ca="1">NOW()</f>
        <v>45178.000590046293</v>
      </c>
      <c r="E140" s="100"/>
    </row>
    <row r="141" spans="3:5">
      <c r="C141" s="79" t="s">
        <v>256</v>
      </c>
      <c r="D141" s="113">
        <f ca="1">TODAY()</f>
        <v>45178</v>
      </c>
      <c r="E141" s="100"/>
    </row>
    <row r="142" spans="3:5">
      <c r="C142" s="80" t="s">
        <v>257</v>
      </c>
      <c r="D142" s="113">
        <f ca="1">TODAY()+11</f>
        <v>45189</v>
      </c>
      <c r="E142" s="100"/>
    </row>
    <row r="143" spans="3:5">
      <c r="C143" s="79" t="s">
        <v>258</v>
      </c>
      <c r="D143" s="113">
        <f ca="1">TODAY()-11</f>
        <v>45167</v>
      </c>
      <c r="E143" s="100"/>
    </row>
    <row r="144" spans="3:5">
      <c r="C144" s="79" t="s">
        <v>259</v>
      </c>
      <c r="D144" s="113">
        <v>45171</v>
      </c>
      <c r="E144" s="100"/>
    </row>
    <row r="145" spans="3:5">
      <c r="C145" s="79" t="s">
        <v>260</v>
      </c>
      <c r="D145" s="111">
        <v>0.68888888888888899</v>
      </c>
      <c r="E145" s="100"/>
    </row>
    <row r="146" spans="3:5">
      <c r="E146" s="5"/>
    </row>
    <row r="147" spans="3:5">
      <c r="C147" t="s">
        <v>261</v>
      </c>
      <c r="D147" s="5">
        <v>45171</v>
      </c>
    </row>
    <row r="148" spans="3:5">
      <c r="C148" t="s">
        <v>262</v>
      </c>
      <c r="D148" s="5">
        <v>45199</v>
      </c>
    </row>
    <row r="149" spans="3:5">
      <c r="C149" t="s">
        <v>263</v>
      </c>
      <c r="D149">
        <f>D148-D147</f>
        <v>28</v>
      </c>
    </row>
    <row r="156" spans="3:5">
      <c r="C156" t="s">
        <v>264</v>
      </c>
      <c r="D156" s="5">
        <f>DATE(1993,12,23)</f>
        <v>34326</v>
      </c>
    </row>
    <row r="157" spans="3:5">
      <c r="C157" t="s">
        <v>265</v>
      </c>
      <c r="D157" s="81">
        <f>TIME(4,0,0)</f>
        <v>0.16666666666666666</v>
      </c>
    </row>
    <row r="175" spans="3:8" ht="18.75">
      <c r="C175" s="106" t="s">
        <v>266</v>
      </c>
      <c r="D175" s="100"/>
      <c r="E175" s="100"/>
      <c r="F175" s="100"/>
    </row>
    <row r="176" spans="3:8">
      <c r="C176" s="84" t="s">
        <v>267</v>
      </c>
      <c r="D176" s="84" t="s">
        <v>268</v>
      </c>
      <c r="E176" s="84" t="s">
        <v>269</v>
      </c>
      <c r="F176" s="85" t="s">
        <v>270</v>
      </c>
      <c r="G176" s="86" t="s">
        <v>271</v>
      </c>
      <c r="H176" s="88" t="s">
        <v>272</v>
      </c>
    </row>
    <row r="177" spans="2:8">
      <c r="C177" s="83" t="s">
        <v>133</v>
      </c>
      <c r="D177" s="83">
        <v>10</v>
      </c>
      <c r="E177" s="83">
        <v>15</v>
      </c>
      <c r="F177" s="87">
        <f>D177*E177</f>
        <v>150</v>
      </c>
      <c r="G177" s="82">
        <f>D177*$H$177</f>
        <v>300</v>
      </c>
      <c r="H177">
        <v>30</v>
      </c>
    </row>
    <row r="178" spans="2:8">
      <c r="C178" s="83" t="s">
        <v>137</v>
      </c>
      <c r="D178" s="83">
        <v>8</v>
      </c>
      <c r="E178" s="83">
        <v>20</v>
      </c>
      <c r="F178" s="87">
        <f t="shared" ref="F178:F181" si="8">D178*E178</f>
        <v>160</v>
      </c>
      <c r="G178" s="82">
        <f t="shared" ref="G178:G181" si="9">D178*$H$177</f>
        <v>240</v>
      </c>
    </row>
    <row r="179" spans="2:8">
      <c r="C179" s="83" t="s">
        <v>139</v>
      </c>
      <c r="D179" s="83">
        <v>9</v>
      </c>
      <c r="E179" s="83">
        <v>17</v>
      </c>
      <c r="F179" s="87">
        <f t="shared" si="8"/>
        <v>153</v>
      </c>
      <c r="G179" s="82">
        <f t="shared" si="9"/>
        <v>270</v>
      </c>
    </row>
    <row r="180" spans="2:8">
      <c r="C180" s="83" t="s">
        <v>273</v>
      </c>
      <c r="D180" s="83">
        <v>4</v>
      </c>
      <c r="E180" s="83">
        <v>39</v>
      </c>
      <c r="F180" s="87">
        <f t="shared" si="8"/>
        <v>156</v>
      </c>
      <c r="G180" s="82">
        <f t="shared" si="9"/>
        <v>120</v>
      </c>
    </row>
    <row r="181" spans="2:8">
      <c r="C181" s="83" t="s">
        <v>274</v>
      </c>
      <c r="D181" s="83">
        <v>5</v>
      </c>
      <c r="E181" s="83">
        <v>35</v>
      </c>
      <c r="F181" s="87">
        <f t="shared" si="8"/>
        <v>175</v>
      </c>
      <c r="G181" s="82">
        <f t="shared" si="9"/>
        <v>150</v>
      </c>
    </row>
    <row r="185" spans="2:8">
      <c r="B185" s="2"/>
      <c r="C185" s="91" t="s">
        <v>275</v>
      </c>
      <c r="D185" s="91" t="s">
        <v>276</v>
      </c>
      <c r="E185" s="91" t="s">
        <v>277</v>
      </c>
      <c r="F185" s="91" t="s">
        <v>278</v>
      </c>
    </row>
    <row r="186" spans="2:8">
      <c r="B186" s="2"/>
      <c r="C186" s="90" t="s">
        <v>279</v>
      </c>
      <c r="D186" s="90">
        <v>78</v>
      </c>
      <c r="E186" s="90">
        <f>(D186/$F$186)*100</f>
        <v>65</v>
      </c>
      <c r="F186" s="90">
        <v>120</v>
      </c>
    </row>
    <row r="187" spans="2:8">
      <c r="B187" s="2"/>
      <c r="C187" s="90" t="s">
        <v>280</v>
      </c>
      <c r="D187" s="90">
        <v>75</v>
      </c>
      <c r="E187" s="90">
        <f t="shared" ref="E187:E191" si="10">(D187/$F$186)*100</f>
        <v>62.5</v>
      </c>
      <c r="F187" s="90"/>
    </row>
    <row r="188" spans="2:8">
      <c r="B188" s="2"/>
      <c r="C188" s="90" t="s">
        <v>281</v>
      </c>
      <c r="D188" s="90">
        <v>98</v>
      </c>
      <c r="E188" s="90">
        <f t="shared" si="10"/>
        <v>81.666666666666671</v>
      </c>
      <c r="F188" s="90"/>
    </row>
    <row r="189" spans="2:8">
      <c r="B189" s="2"/>
      <c r="C189" s="90" t="s">
        <v>282</v>
      </c>
      <c r="D189" s="90">
        <v>99</v>
      </c>
      <c r="E189" s="90">
        <f t="shared" si="10"/>
        <v>82.5</v>
      </c>
      <c r="F189" s="90"/>
    </row>
    <row r="190" spans="2:8">
      <c r="B190" s="2"/>
      <c r="C190" s="90" t="s">
        <v>283</v>
      </c>
      <c r="D190" s="90">
        <v>88</v>
      </c>
      <c r="E190" s="90">
        <f t="shared" si="10"/>
        <v>73.333333333333329</v>
      </c>
      <c r="F190" s="90"/>
    </row>
    <row r="191" spans="2:8">
      <c r="B191" s="2"/>
      <c r="C191" s="90" t="s">
        <v>284</v>
      </c>
      <c r="D191" s="90">
        <v>91</v>
      </c>
      <c r="E191" s="90">
        <f t="shared" si="10"/>
        <v>75.833333333333329</v>
      </c>
      <c r="F191" s="90"/>
    </row>
    <row r="194" spans="3:8">
      <c r="D194" s="100" t="s">
        <v>285</v>
      </c>
      <c r="E194" s="100"/>
      <c r="F194" s="100"/>
      <c r="G194" s="100"/>
      <c r="H194" s="100"/>
    </row>
    <row r="195" spans="3:8">
      <c r="C195" s="92"/>
      <c r="D195" s="92">
        <v>1</v>
      </c>
      <c r="E195" s="92">
        <v>2</v>
      </c>
      <c r="F195" s="92">
        <v>3</v>
      </c>
      <c r="G195" s="92">
        <v>4</v>
      </c>
      <c r="H195" s="92">
        <v>5</v>
      </c>
    </row>
    <row r="196" spans="3:8">
      <c r="C196" s="92">
        <v>1</v>
      </c>
      <c r="D196" s="92">
        <f>C196*$D$195</f>
        <v>1</v>
      </c>
      <c r="E196" s="92">
        <f>C196*$E$195</f>
        <v>2</v>
      </c>
      <c r="F196" s="92">
        <f>C196*$F$195</f>
        <v>3</v>
      </c>
      <c r="G196" s="92">
        <f>C196*$G$195</f>
        <v>4</v>
      </c>
      <c r="H196" s="92">
        <f>C196*$H$195</f>
        <v>5</v>
      </c>
    </row>
    <row r="197" spans="3:8">
      <c r="C197" s="92">
        <v>2</v>
      </c>
      <c r="D197" s="92">
        <f t="shared" ref="D197:D200" si="11">C197*$D$195</f>
        <v>2</v>
      </c>
      <c r="E197" s="92">
        <f t="shared" ref="E197:E200" si="12">C197*$E$195</f>
        <v>4</v>
      </c>
      <c r="F197" s="92">
        <f t="shared" ref="F197:F200" si="13">C197*$F$195</f>
        <v>6</v>
      </c>
      <c r="G197" s="92">
        <f t="shared" ref="G197:G200" si="14">C197*$G$195</f>
        <v>8</v>
      </c>
      <c r="H197" s="92">
        <f t="shared" ref="H197:H200" si="15">C197*$H$195</f>
        <v>10</v>
      </c>
    </row>
    <row r="198" spans="3:8">
      <c r="C198" s="92">
        <v>3</v>
      </c>
      <c r="D198" s="92">
        <f t="shared" si="11"/>
        <v>3</v>
      </c>
      <c r="E198" s="92">
        <f t="shared" si="12"/>
        <v>6</v>
      </c>
      <c r="F198" s="92">
        <f t="shared" si="13"/>
        <v>9</v>
      </c>
      <c r="G198" s="92">
        <f t="shared" si="14"/>
        <v>12</v>
      </c>
      <c r="H198" s="92">
        <f t="shared" si="15"/>
        <v>15</v>
      </c>
    </row>
    <row r="199" spans="3:8">
      <c r="C199" s="92">
        <v>4</v>
      </c>
      <c r="D199" s="92">
        <f t="shared" si="11"/>
        <v>4</v>
      </c>
      <c r="E199" s="92">
        <f t="shared" si="12"/>
        <v>8</v>
      </c>
      <c r="F199" s="92">
        <f t="shared" si="13"/>
        <v>12</v>
      </c>
      <c r="G199" s="92">
        <f t="shared" si="14"/>
        <v>16</v>
      </c>
      <c r="H199" s="92">
        <f t="shared" si="15"/>
        <v>20</v>
      </c>
    </row>
    <row r="200" spans="3:8">
      <c r="C200" s="92">
        <v>5</v>
      </c>
      <c r="D200" s="92">
        <f t="shared" si="11"/>
        <v>5</v>
      </c>
      <c r="E200" s="92">
        <f t="shared" si="12"/>
        <v>10</v>
      </c>
      <c r="F200" s="92">
        <f t="shared" si="13"/>
        <v>15</v>
      </c>
      <c r="G200" s="92">
        <f t="shared" si="14"/>
        <v>20</v>
      </c>
      <c r="H200" s="92">
        <f t="shared" si="15"/>
        <v>25</v>
      </c>
    </row>
    <row r="209" spans="3:9" ht="16.5">
      <c r="C209" s="57" t="s">
        <v>240</v>
      </c>
      <c r="D209" s="58"/>
      <c r="E209" s="58"/>
      <c r="F209" s="58"/>
      <c r="G209" s="59"/>
      <c r="H209" s="62" t="s">
        <v>241</v>
      </c>
      <c r="I209" s="61" t="s">
        <v>242</v>
      </c>
    </row>
    <row r="210" spans="3:9" ht="21">
      <c r="C210" s="57"/>
      <c r="D210" s="58" t="s">
        <v>243</v>
      </c>
      <c r="E210" s="58" t="s">
        <v>244</v>
      </c>
      <c r="F210" s="58" t="s">
        <v>245</v>
      </c>
      <c r="G210" s="59" t="s">
        <v>246</v>
      </c>
      <c r="H210" s="62"/>
      <c r="I210" s="63"/>
    </row>
    <row r="211" spans="3:9" ht="21">
      <c r="C211" s="57" t="s">
        <v>247</v>
      </c>
      <c r="D211" s="56">
        <v>66</v>
      </c>
      <c r="E211" s="56">
        <v>64</v>
      </c>
      <c r="F211" s="56">
        <v>34</v>
      </c>
      <c r="G211" s="60">
        <v>64</v>
      </c>
      <c r="H211" s="62">
        <f>SUM(D211:G211)</f>
        <v>228</v>
      </c>
      <c r="I211" s="63">
        <f>RANK(H211,$G$112:$G$119)</f>
        <v>1</v>
      </c>
    </row>
    <row r="212" spans="3:9" ht="21">
      <c r="C212" s="57" t="s">
        <v>248</v>
      </c>
      <c r="D212" s="56">
        <v>50</v>
      </c>
      <c r="E212" s="56">
        <v>30</v>
      </c>
      <c r="F212" s="56">
        <v>40</v>
      </c>
      <c r="G212" s="60">
        <v>100</v>
      </c>
      <c r="H212" s="62">
        <f>SUM(D212:G212)</f>
        <v>220</v>
      </c>
      <c r="I212" s="63">
        <f>RANK(H212,$G$112:$G$119)</f>
        <v>2</v>
      </c>
    </row>
    <row r="213" spans="3:9" ht="21">
      <c r="C213" s="57" t="s">
        <v>249</v>
      </c>
      <c r="D213" s="56">
        <v>66</v>
      </c>
      <c r="E213" s="56">
        <v>66</v>
      </c>
      <c r="F213" s="56">
        <v>33</v>
      </c>
      <c r="G213" s="60">
        <v>22</v>
      </c>
      <c r="H213" s="62">
        <f>SUM(D213:G213)</f>
        <v>187</v>
      </c>
      <c r="I213" s="63">
        <f>RANK(H213,$G$112:$G$119)</f>
        <v>3</v>
      </c>
    </row>
    <row r="214" spans="3:9" ht="21">
      <c r="C214" s="57" t="s">
        <v>250</v>
      </c>
      <c r="D214" s="56">
        <v>66</v>
      </c>
      <c r="E214" s="56">
        <v>35</v>
      </c>
      <c r="F214" s="56">
        <v>23</v>
      </c>
      <c r="G214" s="60">
        <v>63</v>
      </c>
      <c r="H214" s="62">
        <f>SUM(D214:G214)</f>
        <v>187</v>
      </c>
      <c r="I214" s="63">
        <f>RANK(H214,$G$112:$G$119)</f>
        <v>3</v>
      </c>
    </row>
    <row r="215" spans="3:9" ht="21">
      <c r="C215" s="57" t="s">
        <v>251</v>
      </c>
      <c r="D215" s="56">
        <v>55</v>
      </c>
      <c r="E215" s="56">
        <v>33</v>
      </c>
      <c r="F215" s="56">
        <v>33</v>
      </c>
      <c r="G215" s="60">
        <v>53</v>
      </c>
      <c r="H215" s="62">
        <f>SUM(D215:G215)</f>
        <v>174</v>
      </c>
      <c r="I215" s="63">
        <f>RANK(H215,$G$112:$G$119)</f>
        <v>5</v>
      </c>
    </row>
    <row r="216" spans="3:9" ht="21">
      <c r="C216" s="57" t="s">
        <v>252</v>
      </c>
      <c r="D216" s="56">
        <v>34</v>
      </c>
      <c r="E216" s="56">
        <v>54</v>
      </c>
      <c r="F216" s="56">
        <v>54</v>
      </c>
      <c r="G216" s="60">
        <v>23</v>
      </c>
      <c r="H216" s="62">
        <f>SUM(D216:G216)</f>
        <v>165</v>
      </c>
      <c r="I216" s="63">
        <f>RANK(H216,$G$112:$G$119)</f>
        <v>6</v>
      </c>
    </row>
    <row r="217" spans="3:9" ht="21">
      <c r="C217" s="57" t="s">
        <v>253</v>
      </c>
      <c r="D217" s="56">
        <v>40</v>
      </c>
      <c r="E217" s="56">
        <v>60</v>
      </c>
      <c r="F217" s="56">
        <v>40</v>
      </c>
      <c r="G217" s="60">
        <v>20</v>
      </c>
      <c r="H217" s="62">
        <f>SUM(D217:G217)</f>
        <v>160</v>
      </c>
      <c r="I217" s="63">
        <f>RANK(H217,$G$112:$G$119)</f>
        <v>7</v>
      </c>
    </row>
    <row r="218" spans="3:9" ht="21">
      <c r="C218" s="57" t="s">
        <v>254</v>
      </c>
      <c r="D218" s="56">
        <v>34</v>
      </c>
      <c r="E218" s="56">
        <v>34</v>
      </c>
      <c r="F218" s="56">
        <v>45</v>
      </c>
      <c r="G218" s="60">
        <v>46</v>
      </c>
      <c r="H218" s="62">
        <f>SUM(D218:G218)</f>
        <v>159</v>
      </c>
      <c r="I218" s="63">
        <f>RANK(H218,$G$112:$G$119)</f>
        <v>8</v>
      </c>
    </row>
    <row r="223" spans="3:9">
      <c r="D223" s="89" t="s">
        <v>286</v>
      </c>
      <c r="E223" s="93" t="s">
        <v>287</v>
      </c>
      <c r="F223" s="89" t="s">
        <v>288</v>
      </c>
      <c r="G223" s="89" t="s">
        <v>289</v>
      </c>
    </row>
    <row r="224" spans="3:9">
      <c r="D224" s="89" t="s">
        <v>248</v>
      </c>
      <c r="E224" s="89">
        <f>VLOOKUP(D224,$C$209:$I$218,2,FALSE)</f>
        <v>50</v>
      </c>
      <c r="F224" s="89">
        <f>VLOOKUP(D224,$C$209:$I$218,3,FALSE)</f>
        <v>30</v>
      </c>
      <c r="G224" s="89">
        <f>VLOOKUP(D224,$C$209:$I$218,4,FALSE)</f>
        <v>40</v>
      </c>
    </row>
    <row r="225" spans="4:7">
      <c r="D225" s="89" t="s">
        <v>253</v>
      </c>
      <c r="E225" s="89">
        <f t="shared" ref="E225:G226" si="16">VLOOKUP(D225,$C$209:$I$218,2,FALSE)</f>
        <v>40</v>
      </c>
      <c r="F225" s="89">
        <f t="shared" ref="F225:F226" si="17">VLOOKUP(D225,$C$209:$I$218,3,FALSE)</f>
        <v>60</v>
      </c>
      <c r="G225" s="89">
        <f t="shared" ref="G225:G226" si="18">VLOOKUP(D225,$C$209:$I$218,4,FALSE)</f>
        <v>40</v>
      </c>
    </row>
    <row r="226" spans="4:7">
      <c r="D226" s="89" t="s">
        <v>251</v>
      </c>
      <c r="E226" s="89">
        <f t="shared" si="16"/>
        <v>55</v>
      </c>
      <c r="F226" s="89">
        <f t="shared" si="17"/>
        <v>33</v>
      </c>
      <c r="G226" s="89">
        <f t="shared" si="18"/>
        <v>33</v>
      </c>
    </row>
    <row r="231" spans="4:7">
      <c r="D231" s="82" t="s">
        <v>286</v>
      </c>
      <c r="E231" s="82" t="s">
        <v>213</v>
      </c>
      <c r="F231" s="82" t="s">
        <v>214</v>
      </c>
      <c r="G231" s="82" t="s">
        <v>212</v>
      </c>
    </row>
    <row r="232" spans="4:7">
      <c r="D232" s="82" t="s">
        <v>251</v>
      </c>
      <c r="E232" s="82">
        <f>VLOOKUP(D232,$C$209:$I$218,2,FALSE)</f>
        <v>55</v>
      </c>
      <c r="F232" s="82">
        <f>VLOOKUP(D232,$C$209:$I$218,3,FALSE)</f>
        <v>33</v>
      </c>
      <c r="G232" s="82">
        <f>VLOOKUP(D232,$C$209:$I$218,4,FALSE)</f>
        <v>33</v>
      </c>
    </row>
    <row r="239" spans="4:7" ht="30.75">
      <c r="D239" s="82"/>
      <c r="E239" s="96" t="s">
        <v>290</v>
      </c>
      <c r="F239" s="82" t="s">
        <v>291</v>
      </c>
      <c r="G239" s="82" t="s">
        <v>292</v>
      </c>
    </row>
    <row r="240" spans="4:7" ht="16.5">
      <c r="D240" s="94" t="s">
        <v>247</v>
      </c>
      <c r="E240" s="82">
        <f>VLOOKUP(D240,C209:H218,2,FALSE)</f>
        <v>66</v>
      </c>
      <c r="F240" s="82">
        <f>VLOOKUP(D240,$C$209:$I$218,3,FALSE)</f>
        <v>64</v>
      </c>
      <c r="G240" s="82">
        <f>VLOOKUP(D240,$C$209:$I$218,4,FALSE)</f>
        <v>34</v>
      </c>
    </row>
    <row r="241" spans="4:7" ht="15.75">
      <c r="D241" s="95" t="s">
        <v>248</v>
      </c>
      <c r="E241" s="82">
        <f t="shared" ref="E241:E242" si="19">VLOOKUP(D241,C210:H219,2,FALSE)</f>
        <v>50</v>
      </c>
      <c r="F241" s="82">
        <f t="shared" ref="F241:F242" si="20">VLOOKUP(D241,$C$209:$I$218,3,FALSE)</f>
        <v>30</v>
      </c>
      <c r="G241" s="82">
        <f t="shared" ref="G241:G242" si="21">VLOOKUP(D241,$C$209:$I$218,4,FALSE)</f>
        <v>40</v>
      </c>
    </row>
    <row r="242" spans="4:7" ht="16.5">
      <c r="D242" s="94" t="s">
        <v>249</v>
      </c>
      <c r="E242" s="82">
        <f t="shared" si="19"/>
        <v>66</v>
      </c>
      <c r="F242" s="82">
        <f t="shared" si="20"/>
        <v>66</v>
      </c>
      <c r="G242" s="82">
        <f t="shared" si="21"/>
        <v>33</v>
      </c>
    </row>
    <row r="257" spans="3:11">
      <c r="C257" s="35"/>
      <c r="D257" s="97" t="s">
        <v>293</v>
      </c>
      <c r="E257" s="97" t="s">
        <v>294</v>
      </c>
      <c r="F257" s="97" t="s">
        <v>295</v>
      </c>
      <c r="G257" s="97" t="s">
        <v>268</v>
      </c>
    </row>
    <row r="258" spans="3:11">
      <c r="C258" s="35"/>
      <c r="D258" s="93">
        <v>100</v>
      </c>
      <c r="E258" s="93" t="s">
        <v>137</v>
      </c>
      <c r="F258" s="93">
        <v>1</v>
      </c>
      <c r="G258" s="93">
        <v>100</v>
      </c>
      <c r="I258" t="s">
        <v>296</v>
      </c>
      <c r="J258" t="s">
        <v>269</v>
      </c>
    </row>
    <row r="259" spans="3:11">
      <c r="C259" s="35"/>
      <c r="D259" s="93">
        <v>101</v>
      </c>
      <c r="E259" s="93" t="s">
        <v>297</v>
      </c>
      <c r="F259" s="93">
        <v>6</v>
      </c>
      <c r="G259" s="93">
        <v>200</v>
      </c>
      <c r="I259">
        <v>103</v>
      </c>
      <c r="J259">
        <f>VLOOKUP(I259,$D$257:$G$262,3,FALSE)</f>
        <v>5</v>
      </c>
    </row>
    <row r="260" spans="3:11">
      <c r="C260" s="35"/>
      <c r="D260" s="93">
        <v>102</v>
      </c>
      <c r="E260" s="93" t="s">
        <v>298</v>
      </c>
      <c r="F260" s="93">
        <v>2</v>
      </c>
      <c r="G260" s="93">
        <v>300</v>
      </c>
    </row>
    <row r="261" spans="3:11">
      <c r="C261" s="35"/>
      <c r="D261" s="93">
        <v>103</v>
      </c>
      <c r="E261" s="93" t="s">
        <v>299</v>
      </c>
      <c r="F261" s="93">
        <v>5</v>
      </c>
      <c r="G261" s="93">
        <v>400</v>
      </c>
      <c r="I261" t="s">
        <v>300</v>
      </c>
      <c r="K261">
        <f>INDEX($D$257:$G$262,MATCH("USB Cables",E257:E262,0),MATCH("UnitPrice",D257:G257,0))</f>
        <v>5</v>
      </c>
    </row>
    <row r="262" spans="3:11">
      <c r="C262" s="35"/>
      <c r="D262" s="93">
        <v>104</v>
      </c>
      <c r="E262" s="93" t="s">
        <v>301</v>
      </c>
      <c r="F262" s="93">
        <v>98</v>
      </c>
      <c r="G262" s="93">
        <v>50</v>
      </c>
    </row>
    <row r="281" spans="7:9" ht="18.75">
      <c r="G281" s="122" t="s">
        <v>302</v>
      </c>
      <c r="H281" s="122"/>
      <c r="I281" s="122"/>
    </row>
    <row r="282" spans="7:9">
      <c r="G282" s="59" t="s">
        <v>303</v>
      </c>
      <c r="H282" s="58" t="s">
        <v>304</v>
      </c>
      <c r="I282" s="58" t="s">
        <v>305</v>
      </c>
    </row>
    <row r="283" spans="7:9">
      <c r="G283" s="58" t="s">
        <v>306</v>
      </c>
      <c r="H283" s="120">
        <v>2900</v>
      </c>
      <c r="I283" s="121">
        <v>2500</v>
      </c>
    </row>
    <row r="284" spans="7:9">
      <c r="G284" s="58" t="s">
        <v>307</v>
      </c>
      <c r="H284" s="117">
        <v>2100</v>
      </c>
      <c r="I284" s="115">
        <v>1800</v>
      </c>
    </row>
    <row r="285" spans="7:9">
      <c r="G285" s="58" t="s">
        <v>308</v>
      </c>
      <c r="H285" s="118">
        <v>435</v>
      </c>
      <c r="I285" s="116">
        <v>500</v>
      </c>
    </row>
    <row r="286" spans="7:9">
      <c r="G286" s="58" t="s">
        <v>309</v>
      </c>
      <c r="H286" s="119">
        <v>3500</v>
      </c>
      <c r="I286" s="115">
        <v>4000</v>
      </c>
    </row>
    <row r="287" spans="7:9">
      <c r="G287" s="58" t="s">
        <v>310</v>
      </c>
      <c r="H287" s="117">
        <v>13000</v>
      </c>
      <c r="I287" s="116">
        <v>800</v>
      </c>
    </row>
    <row r="288" spans="7:9">
      <c r="G288" s="58" t="s">
        <v>311</v>
      </c>
      <c r="H288" s="117">
        <v>1500</v>
      </c>
      <c r="I288" s="116">
        <v>700</v>
      </c>
    </row>
    <row r="289" spans="7:9">
      <c r="G289" s="58" t="s">
        <v>312</v>
      </c>
      <c r="H289" s="118">
        <v>430</v>
      </c>
      <c r="I289" s="116">
        <v>500</v>
      </c>
    </row>
    <row r="292" spans="7:9">
      <c r="H292" t="s">
        <v>313</v>
      </c>
    </row>
    <row r="293" spans="7:9">
      <c r="H293" t="str">
        <f>IF(SUM(X)&gt;SUM(Y),"EXPENSIVE","NOT EXPENSIVE")</f>
        <v>EXPENSIVE</v>
      </c>
    </row>
  </sheetData>
  <sortState xmlns:xlrd2="http://schemas.microsoft.com/office/spreadsheetml/2017/richdata2" ref="B112:H119">
    <sortCondition ref="H112:H119"/>
  </sortState>
  <mergeCells count="14">
    <mergeCell ref="G281:I281"/>
    <mergeCell ref="C175:F175"/>
    <mergeCell ref="D194:H194"/>
    <mergeCell ref="E5:H5"/>
    <mergeCell ref="B32:G32"/>
    <mergeCell ref="C70:G70"/>
    <mergeCell ref="C71:G71"/>
    <mergeCell ref="C72:G72"/>
    <mergeCell ref="D145:E145"/>
    <mergeCell ref="D140:E140"/>
    <mergeCell ref="D141:E141"/>
    <mergeCell ref="D142:E142"/>
    <mergeCell ref="D143:E143"/>
    <mergeCell ref="D144:E14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0F383-3435-4814-AAD2-9B7B95D46676}">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264B1-D15D-4E61-89F3-FF70D8E6FC9C}">
  <dimension ref="A10:J555"/>
  <sheetViews>
    <sheetView topLeftCell="A541" workbookViewId="0">
      <selection activeCell="R545" sqref="R545"/>
    </sheetView>
  </sheetViews>
  <sheetFormatPr defaultRowHeight="15"/>
  <cols>
    <col min="2" max="2" width="12.140625" bestFit="1" customWidth="1"/>
    <col min="3" max="3" width="2.42578125" bestFit="1" customWidth="1"/>
    <col min="4" max="4" width="6.140625" bestFit="1" customWidth="1"/>
    <col min="5" max="5" width="17" customWidth="1"/>
    <col min="6" max="6" width="14.7109375" bestFit="1" customWidth="1"/>
    <col min="7" max="7" width="6.42578125" bestFit="1" customWidth="1"/>
    <col min="8" max="8" width="7.5703125" bestFit="1" customWidth="1"/>
    <col min="9" max="9" width="14.140625" bestFit="1" customWidth="1"/>
    <col min="10" max="10" width="13.28515625" bestFit="1" customWidth="1"/>
  </cols>
  <sheetData>
    <row r="10" spans="3:9" ht="15.75">
      <c r="C10" s="57"/>
      <c r="D10" s="58"/>
      <c r="E10" s="58"/>
      <c r="F10" s="58"/>
      <c r="G10" s="59"/>
      <c r="H10" s="62"/>
      <c r="I10" s="61"/>
    </row>
    <row r="11" spans="3:9" ht="21">
      <c r="C11" s="57"/>
      <c r="D11" s="58" t="s">
        <v>243</v>
      </c>
      <c r="E11" s="58" t="s">
        <v>244</v>
      </c>
      <c r="F11" s="58" t="s">
        <v>245</v>
      </c>
      <c r="G11" s="59" t="s">
        <v>246</v>
      </c>
      <c r="H11" s="62" t="s">
        <v>241</v>
      </c>
      <c r="I11" s="63" t="s">
        <v>242</v>
      </c>
    </row>
    <row r="12" spans="3:9" ht="32.25">
      <c r="C12" s="57" t="s">
        <v>247</v>
      </c>
      <c r="D12" s="56">
        <v>66</v>
      </c>
      <c r="E12" s="56">
        <v>64</v>
      </c>
      <c r="F12" s="56">
        <v>34</v>
      </c>
      <c r="G12" s="60">
        <v>64</v>
      </c>
      <c r="H12" s="62">
        <f>SUM(D12:G12)</f>
        <v>228</v>
      </c>
      <c r="I12" s="63">
        <f>RANK(H12,$H$12:$H$19)</f>
        <v>1</v>
      </c>
    </row>
    <row r="13" spans="3:9" ht="32.25">
      <c r="C13" s="57" t="s">
        <v>248</v>
      </c>
      <c r="D13" s="56">
        <v>50</v>
      </c>
      <c r="E13" s="56">
        <v>30</v>
      </c>
      <c r="F13" s="56">
        <v>40</v>
      </c>
      <c r="G13" s="60">
        <v>100</v>
      </c>
      <c r="H13" s="62">
        <f>SUM(D13:G13)</f>
        <v>220</v>
      </c>
      <c r="I13" s="63">
        <f t="shared" ref="I13:I18" si="0">RANK(H13,$H$12:$H$19)</f>
        <v>2</v>
      </c>
    </row>
    <row r="14" spans="3:9" ht="32.25">
      <c r="C14" s="57" t="s">
        <v>249</v>
      </c>
      <c r="D14" s="56">
        <v>66</v>
      </c>
      <c r="E14" s="56">
        <v>66</v>
      </c>
      <c r="F14" s="56">
        <v>33</v>
      </c>
      <c r="G14" s="60">
        <v>22</v>
      </c>
      <c r="H14" s="62">
        <f>SUM(D14:G14)</f>
        <v>187</v>
      </c>
      <c r="I14" s="63">
        <f t="shared" si="0"/>
        <v>3</v>
      </c>
    </row>
    <row r="15" spans="3:9" ht="32.25">
      <c r="C15" s="57" t="s">
        <v>250</v>
      </c>
      <c r="D15" s="56">
        <v>66</v>
      </c>
      <c r="E15" s="56">
        <v>35</v>
      </c>
      <c r="F15" s="56">
        <v>23</v>
      </c>
      <c r="G15" s="60">
        <v>63</v>
      </c>
      <c r="H15" s="62">
        <f>SUM(D15:G15)</f>
        <v>187</v>
      </c>
      <c r="I15" s="63">
        <f t="shared" si="0"/>
        <v>3</v>
      </c>
    </row>
    <row r="16" spans="3:9" ht="32.25">
      <c r="C16" s="57" t="s">
        <v>251</v>
      </c>
      <c r="D16" s="56">
        <v>55</v>
      </c>
      <c r="E16" s="56">
        <v>33</v>
      </c>
      <c r="F16" s="56">
        <v>33</v>
      </c>
      <c r="G16" s="60">
        <v>53</v>
      </c>
      <c r="H16" s="62">
        <f>SUM(D16:G16)</f>
        <v>174</v>
      </c>
      <c r="I16" s="63">
        <f t="shared" si="0"/>
        <v>5</v>
      </c>
    </row>
    <row r="17" spans="3:9" ht="32.25">
      <c r="C17" s="57" t="s">
        <v>252</v>
      </c>
      <c r="D17" s="56">
        <v>34</v>
      </c>
      <c r="E17" s="56">
        <v>54</v>
      </c>
      <c r="F17" s="56">
        <v>54</v>
      </c>
      <c r="G17" s="60">
        <v>23</v>
      </c>
      <c r="H17" s="62">
        <f>SUM(D17:G17)</f>
        <v>165</v>
      </c>
      <c r="I17" s="63">
        <f t="shared" si="0"/>
        <v>6</v>
      </c>
    </row>
    <row r="18" spans="3:9" ht="32.25">
      <c r="C18" s="57" t="s">
        <v>253</v>
      </c>
      <c r="D18" s="56">
        <v>40</v>
      </c>
      <c r="E18" s="56">
        <v>60</v>
      </c>
      <c r="F18" s="56">
        <v>40</v>
      </c>
      <c r="G18" s="60">
        <v>20</v>
      </c>
      <c r="H18" s="62">
        <f>SUM(D18:G18)</f>
        <v>160</v>
      </c>
      <c r="I18" s="63">
        <f t="shared" si="0"/>
        <v>7</v>
      </c>
    </row>
    <row r="19" spans="3:9" ht="32.25">
      <c r="C19" s="57" t="s">
        <v>254</v>
      </c>
      <c r="D19" s="56">
        <v>34</v>
      </c>
      <c r="E19" s="56">
        <v>34</v>
      </c>
      <c r="F19" s="56">
        <v>45</v>
      </c>
      <c r="G19" s="60">
        <v>46</v>
      </c>
      <c r="H19" s="62">
        <f>SUM(D19:G19)</f>
        <v>159</v>
      </c>
      <c r="I19" s="63">
        <f>RANK(H19,$H$12:$H$19)</f>
        <v>8</v>
      </c>
    </row>
    <row r="98" spans="4:10" ht="15.75">
      <c r="D98" s="64"/>
      <c r="E98" s="58"/>
      <c r="F98" s="58"/>
      <c r="G98" s="58"/>
      <c r="H98" s="59"/>
      <c r="I98" s="62"/>
      <c r="J98" s="61"/>
    </row>
    <row r="99" spans="4:10" ht="21">
      <c r="D99" s="64"/>
      <c r="E99" s="58" t="s">
        <v>243</v>
      </c>
      <c r="F99" s="58" t="s">
        <v>244</v>
      </c>
      <c r="G99" s="58" t="s">
        <v>245</v>
      </c>
      <c r="H99" s="59" t="s">
        <v>246</v>
      </c>
      <c r="I99" s="62" t="s">
        <v>241</v>
      </c>
      <c r="J99" s="63" t="s">
        <v>242</v>
      </c>
    </row>
    <row r="100" spans="4:10" ht="21">
      <c r="D100" s="64" t="s">
        <v>247</v>
      </c>
      <c r="E100" s="56">
        <v>66</v>
      </c>
      <c r="F100" s="56">
        <v>64</v>
      </c>
      <c r="G100" s="56">
        <v>34</v>
      </c>
      <c r="H100" s="60">
        <v>64</v>
      </c>
      <c r="I100" s="62">
        <f>SUM(E100:H100)</f>
        <v>228</v>
      </c>
      <c r="J100" s="63">
        <f>RANK(I100,$H$12:$H$19)</f>
        <v>1</v>
      </c>
    </row>
    <row r="101" spans="4:10" ht="21">
      <c r="D101" s="64" t="s">
        <v>248</v>
      </c>
      <c r="E101" s="56">
        <v>50</v>
      </c>
      <c r="F101" s="56">
        <v>30</v>
      </c>
      <c r="G101" s="56">
        <v>40</v>
      </c>
      <c r="H101" s="60">
        <v>100</v>
      </c>
      <c r="I101" s="62">
        <f>SUM(E101:H101)</f>
        <v>220</v>
      </c>
      <c r="J101" s="63">
        <f t="shared" ref="J101:J106" si="1">RANK(I101,$H$12:$H$19)</f>
        <v>2</v>
      </c>
    </row>
    <row r="102" spans="4:10" ht="21">
      <c r="D102" s="64" t="s">
        <v>249</v>
      </c>
      <c r="E102" s="56">
        <v>66</v>
      </c>
      <c r="F102" s="56">
        <v>66</v>
      </c>
      <c r="G102" s="56">
        <v>33</v>
      </c>
      <c r="H102" s="60">
        <v>22</v>
      </c>
      <c r="I102" s="62">
        <f>SUM(E102:H102)</f>
        <v>187</v>
      </c>
      <c r="J102" s="63">
        <f t="shared" si="1"/>
        <v>3</v>
      </c>
    </row>
    <row r="103" spans="4:10" ht="21">
      <c r="D103" s="64" t="s">
        <v>250</v>
      </c>
      <c r="E103" s="56">
        <v>66</v>
      </c>
      <c r="F103" s="56">
        <v>35</v>
      </c>
      <c r="G103" s="56">
        <v>23</v>
      </c>
      <c r="H103" s="60">
        <v>63</v>
      </c>
      <c r="I103" s="62">
        <f>SUM(E103:H103)</f>
        <v>187</v>
      </c>
      <c r="J103" s="63">
        <f t="shared" si="1"/>
        <v>3</v>
      </c>
    </row>
    <row r="104" spans="4:10" ht="21">
      <c r="D104" s="64" t="s">
        <v>251</v>
      </c>
      <c r="E104" s="56">
        <v>55</v>
      </c>
      <c r="F104" s="56">
        <v>33</v>
      </c>
      <c r="G104" s="56">
        <v>33</v>
      </c>
      <c r="H104" s="60">
        <v>53</v>
      </c>
      <c r="I104" s="62">
        <f>SUM(E104:H104)</f>
        <v>174</v>
      </c>
      <c r="J104" s="63">
        <f t="shared" si="1"/>
        <v>5</v>
      </c>
    </row>
    <row r="105" spans="4:10" ht="21">
      <c r="D105" s="64" t="s">
        <v>252</v>
      </c>
      <c r="E105" s="56">
        <v>34</v>
      </c>
      <c r="F105" s="56">
        <v>54</v>
      </c>
      <c r="G105" s="56">
        <v>54</v>
      </c>
      <c r="H105" s="60">
        <v>23</v>
      </c>
      <c r="I105" s="62">
        <f>SUM(E105:H105)</f>
        <v>165</v>
      </c>
      <c r="J105" s="63">
        <f t="shared" si="1"/>
        <v>6</v>
      </c>
    </row>
    <row r="106" spans="4:10" ht="21">
      <c r="D106" s="64" t="s">
        <v>253</v>
      </c>
      <c r="E106" s="56">
        <v>40</v>
      </c>
      <c r="F106" s="56">
        <v>60</v>
      </c>
      <c r="G106" s="56">
        <v>40</v>
      </c>
      <c r="H106" s="60">
        <v>20</v>
      </c>
      <c r="I106" s="62">
        <f>SUM(E106:H106)</f>
        <v>160</v>
      </c>
      <c r="J106" s="63">
        <f t="shared" si="1"/>
        <v>7</v>
      </c>
    </row>
    <row r="107" spans="4:10" ht="21">
      <c r="D107" s="64" t="s">
        <v>254</v>
      </c>
      <c r="E107" s="56">
        <v>34</v>
      </c>
      <c r="F107" s="56">
        <v>34</v>
      </c>
      <c r="G107" s="56">
        <v>45</v>
      </c>
      <c r="H107" s="60">
        <v>46</v>
      </c>
      <c r="I107" s="62">
        <f>SUM(E107:H107)</f>
        <v>159</v>
      </c>
      <c r="J107" s="63">
        <f>RANK(I107,$H$12:$H$19)</f>
        <v>8</v>
      </c>
    </row>
    <row r="144" spans="3:7" ht="30.75">
      <c r="C144" s="65"/>
      <c r="D144" s="65" t="s">
        <v>314</v>
      </c>
      <c r="E144" s="65" t="s">
        <v>315</v>
      </c>
      <c r="F144" s="65"/>
      <c r="G144" s="65"/>
    </row>
    <row r="145" spans="3:7">
      <c r="C145" s="65"/>
      <c r="D145" s="65" t="s">
        <v>316</v>
      </c>
      <c r="E145" s="65">
        <v>16</v>
      </c>
      <c r="F145" s="65"/>
      <c r="G145" s="65"/>
    </row>
    <row r="146" spans="3:7">
      <c r="C146" s="65"/>
      <c r="D146" s="65" t="s">
        <v>317</v>
      </c>
      <c r="E146" s="65">
        <v>11</v>
      </c>
      <c r="F146" s="65"/>
      <c r="G146" s="65"/>
    </row>
    <row r="147" spans="3:7">
      <c r="C147" s="65"/>
      <c r="D147" s="65" t="s">
        <v>318</v>
      </c>
      <c r="E147" s="65">
        <v>10</v>
      </c>
      <c r="F147" s="65"/>
      <c r="G147" s="65"/>
    </row>
    <row r="148" spans="3:7">
      <c r="C148" s="65"/>
      <c r="D148" s="65" t="s">
        <v>319</v>
      </c>
      <c r="E148" s="65">
        <v>10</v>
      </c>
      <c r="F148" s="65"/>
      <c r="G148" s="65"/>
    </row>
    <row r="149" spans="3:7">
      <c r="C149" s="65"/>
      <c r="D149" s="65" t="s">
        <v>320</v>
      </c>
      <c r="E149" s="65">
        <v>9</v>
      </c>
      <c r="F149" s="65"/>
      <c r="G149" s="65"/>
    </row>
    <row r="150" spans="3:7">
      <c r="C150" s="65"/>
      <c r="D150" s="65" t="s">
        <v>321</v>
      </c>
      <c r="E150" s="65">
        <v>8</v>
      </c>
      <c r="F150" s="65"/>
      <c r="G150" s="65"/>
    </row>
    <row r="151" spans="3:7">
      <c r="C151" s="65"/>
      <c r="D151" s="65" t="s">
        <v>322</v>
      </c>
      <c r="E151" s="65">
        <v>8</v>
      </c>
      <c r="F151" s="65"/>
      <c r="G151" s="65"/>
    </row>
    <row r="152" spans="3:7">
      <c r="C152" s="65"/>
      <c r="D152" s="65" t="s">
        <v>323</v>
      </c>
      <c r="E152" s="65">
        <v>8</v>
      </c>
      <c r="F152" s="65"/>
      <c r="G152" s="65"/>
    </row>
    <row r="153" spans="3:7">
      <c r="C153" s="65"/>
      <c r="D153" s="65" t="s">
        <v>324</v>
      </c>
      <c r="E153" s="65">
        <v>7</v>
      </c>
      <c r="F153" s="65"/>
      <c r="G153" s="65"/>
    </row>
    <row r="154" spans="3:7">
      <c r="C154" s="65"/>
      <c r="D154" s="65" t="s">
        <v>325</v>
      </c>
      <c r="E154" s="65">
        <v>7</v>
      </c>
      <c r="F154" s="65"/>
      <c r="G154" s="65"/>
    </row>
    <row r="204" spans="4:5" ht="30.75">
      <c r="D204" s="66" t="s">
        <v>326</v>
      </c>
      <c r="E204" s="67" t="s">
        <v>327</v>
      </c>
    </row>
    <row r="205" spans="4:5">
      <c r="D205" s="66" t="s">
        <v>328</v>
      </c>
      <c r="E205" s="66">
        <v>64593</v>
      </c>
    </row>
    <row r="206" spans="4:5">
      <c r="D206" s="66" t="s">
        <v>329</v>
      </c>
      <c r="E206" s="66">
        <v>65033</v>
      </c>
    </row>
    <row r="207" spans="4:5">
      <c r="D207" s="66" t="s">
        <v>330</v>
      </c>
      <c r="E207" s="66">
        <v>70793</v>
      </c>
    </row>
    <row r="255" spans="4:5" ht="23.25">
      <c r="D255" s="114" t="s">
        <v>331</v>
      </c>
      <c r="E255" s="114"/>
    </row>
    <row r="257" spans="4:5">
      <c r="D257" s="69" t="s">
        <v>189</v>
      </c>
      <c r="E257" s="69" t="s">
        <v>332</v>
      </c>
    </row>
    <row r="258" spans="4:5">
      <c r="D258" s="68" t="s">
        <v>333</v>
      </c>
      <c r="E258" s="68">
        <v>4740</v>
      </c>
    </row>
    <row r="259" spans="4:5">
      <c r="D259" s="68" t="s">
        <v>334</v>
      </c>
      <c r="E259" s="68">
        <v>14623</v>
      </c>
    </row>
    <row r="260" spans="4:5">
      <c r="D260" s="68" t="s">
        <v>335</v>
      </c>
      <c r="E260" s="68">
        <v>35995</v>
      </c>
    </row>
    <row r="261" spans="4:5">
      <c r="D261" s="68" t="s">
        <v>336</v>
      </c>
      <c r="E261" s="68">
        <v>56266</v>
      </c>
    </row>
    <row r="262" spans="4:5">
      <c r="D262" s="68" t="s">
        <v>337</v>
      </c>
      <c r="E262" s="68">
        <v>83418</v>
      </c>
    </row>
    <row r="263" spans="4:5">
      <c r="D263" s="68" t="s">
        <v>338</v>
      </c>
      <c r="E263" s="68">
        <v>100262</v>
      </c>
    </row>
    <row r="264" spans="4:5">
      <c r="D264" s="68" t="s">
        <v>339</v>
      </c>
      <c r="E264" s="68">
        <v>115037</v>
      </c>
    </row>
    <row r="265" spans="4:5">
      <c r="D265" s="68" t="s">
        <v>340</v>
      </c>
      <c r="E265" s="68">
        <v>127902</v>
      </c>
    </row>
    <row r="266" spans="4:5">
      <c r="D266" s="68" t="s">
        <v>341</v>
      </c>
      <c r="E266" s="68">
        <v>131736</v>
      </c>
    </row>
    <row r="267" spans="4:5">
      <c r="D267" s="68" t="s">
        <v>342</v>
      </c>
      <c r="E267" s="68">
        <v>141437</v>
      </c>
    </row>
    <row r="268" spans="4:5">
      <c r="D268" s="68" t="s">
        <v>343</v>
      </c>
      <c r="E268" s="68">
        <v>162930</v>
      </c>
    </row>
    <row r="269" spans="4:5">
      <c r="D269" s="68" t="s">
        <v>344</v>
      </c>
      <c r="E269" s="68">
        <v>200418</v>
      </c>
    </row>
    <row r="307" spans="4:5">
      <c r="D307" s="70" t="s">
        <v>345</v>
      </c>
      <c r="E307" s="70" t="s">
        <v>346</v>
      </c>
    </row>
    <row r="308" spans="4:5">
      <c r="D308" s="43" t="s">
        <v>347</v>
      </c>
      <c r="E308" s="71">
        <v>21460</v>
      </c>
    </row>
    <row r="309" spans="4:5">
      <c r="D309" s="43" t="s">
        <v>348</v>
      </c>
      <c r="E309" s="71">
        <v>56837</v>
      </c>
    </row>
    <row r="310" spans="4:5">
      <c r="D310" s="43" t="s">
        <v>349</v>
      </c>
      <c r="E310" s="71">
        <v>19950</v>
      </c>
    </row>
    <row r="311" spans="4:5">
      <c r="D311" s="43" t="s">
        <v>350</v>
      </c>
      <c r="E311" s="71">
        <v>18676</v>
      </c>
    </row>
    <row r="312" spans="4:5">
      <c r="D312" s="43" t="s">
        <v>351</v>
      </c>
      <c r="E312" s="71">
        <v>22606</v>
      </c>
    </row>
    <row r="313" spans="4:5">
      <c r="D313" s="43" t="s">
        <v>352</v>
      </c>
      <c r="E313" s="71">
        <v>60888</v>
      </c>
    </row>
    <row r="336" spans="4:6">
      <c r="D336" s="66" t="s">
        <v>326</v>
      </c>
      <c r="E336" s="67" t="s">
        <v>353</v>
      </c>
      <c r="F336" s="73" t="s">
        <v>354</v>
      </c>
    </row>
    <row r="337" spans="4:6">
      <c r="D337" s="66" t="s">
        <v>328</v>
      </c>
      <c r="E337" s="75">
        <v>64593</v>
      </c>
      <c r="F337" s="74">
        <v>47799</v>
      </c>
    </row>
    <row r="338" spans="4:6">
      <c r="D338" s="66" t="s">
        <v>329</v>
      </c>
      <c r="E338" s="75">
        <v>65033</v>
      </c>
      <c r="F338" s="74">
        <v>84543</v>
      </c>
    </row>
    <row r="339" spans="4:6">
      <c r="D339" s="66" t="s">
        <v>330</v>
      </c>
      <c r="E339" s="75">
        <v>70793</v>
      </c>
      <c r="F339" s="74">
        <v>87075</v>
      </c>
    </row>
    <row r="376" spans="1:4">
      <c r="D376" t="s">
        <v>355</v>
      </c>
    </row>
    <row r="378" spans="1:4" ht="45.75">
      <c r="A378" s="66" t="s">
        <v>326</v>
      </c>
      <c r="B378" s="67" t="s">
        <v>353</v>
      </c>
      <c r="C378" s="76" t="s">
        <v>354</v>
      </c>
      <c r="D378" t="s">
        <v>356</v>
      </c>
    </row>
    <row r="379" spans="1:4">
      <c r="A379" s="66" t="s">
        <v>328</v>
      </c>
      <c r="B379" s="75">
        <v>64593</v>
      </c>
      <c r="C379" s="74">
        <v>47799</v>
      </c>
      <c r="D379">
        <f>SUM(B379:C379)</f>
        <v>112392</v>
      </c>
    </row>
    <row r="380" spans="1:4" ht="30.75">
      <c r="A380" s="66" t="s">
        <v>329</v>
      </c>
      <c r="B380" s="75">
        <v>65033</v>
      </c>
      <c r="C380" s="74">
        <v>84543</v>
      </c>
      <c r="D380">
        <f t="shared" ref="D380:D381" si="2">SUM(B380:C380)</f>
        <v>149576</v>
      </c>
    </row>
    <row r="381" spans="1:4">
      <c r="A381" s="66" t="s">
        <v>330</v>
      </c>
      <c r="B381" s="75">
        <v>70793</v>
      </c>
      <c r="C381" s="74">
        <v>87075</v>
      </c>
      <c r="D381">
        <f t="shared" si="2"/>
        <v>157868</v>
      </c>
    </row>
    <row r="382" spans="1:4" ht="45.75">
      <c r="A382" s="35" t="s">
        <v>357</v>
      </c>
      <c r="B382" s="35">
        <f>SUM(B379:B381)</f>
        <v>200419</v>
      </c>
      <c r="C382" s="35">
        <f>SUM(C379:C381)</f>
        <v>219417</v>
      </c>
    </row>
    <row r="425" spans="3:5" ht="30.75">
      <c r="C425" s="66" t="s">
        <v>326</v>
      </c>
      <c r="D425" s="67" t="s">
        <v>353</v>
      </c>
      <c r="E425" s="76" t="s">
        <v>354</v>
      </c>
    </row>
    <row r="426" spans="3:5">
      <c r="C426" s="66" t="s">
        <v>328</v>
      </c>
      <c r="D426" s="75">
        <v>64593</v>
      </c>
      <c r="E426" s="74">
        <v>47799</v>
      </c>
    </row>
    <row r="427" spans="3:5" ht="30.75">
      <c r="C427" s="66" t="s">
        <v>329</v>
      </c>
      <c r="D427" s="75">
        <v>65033</v>
      </c>
      <c r="E427" s="74">
        <v>84543</v>
      </c>
    </row>
    <row r="428" spans="3:5">
      <c r="C428" s="66" t="s">
        <v>330</v>
      </c>
      <c r="D428" s="75">
        <v>70793</v>
      </c>
      <c r="E428" s="74">
        <v>87075</v>
      </c>
    </row>
    <row r="429" spans="3:5">
      <c r="C429" t="s">
        <v>358</v>
      </c>
      <c r="D429">
        <v>70235</v>
      </c>
      <c r="E429" s="72">
        <v>81161</v>
      </c>
    </row>
    <row r="486" spans="3:5" ht="15.75">
      <c r="C486" s="64" t="s">
        <v>189</v>
      </c>
      <c r="D486" s="64" t="s">
        <v>359</v>
      </c>
      <c r="E486" s="64" t="s">
        <v>360</v>
      </c>
    </row>
    <row r="487" spans="3:5">
      <c r="C487" s="77" t="s">
        <v>333</v>
      </c>
      <c r="D487" s="78">
        <v>50</v>
      </c>
      <c r="E487" s="78">
        <f>SUM(D$486:D487)</f>
        <v>50</v>
      </c>
    </row>
    <row r="488" spans="3:5">
      <c r="C488" s="77" t="s">
        <v>334</v>
      </c>
      <c r="D488" s="78">
        <v>100</v>
      </c>
      <c r="E488" s="78">
        <f>SUM(D$486:D488)</f>
        <v>150</v>
      </c>
    </row>
    <row r="489" spans="3:5">
      <c r="C489" s="77" t="s">
        <v>335</v>
      </c>
      <c r="D489" s="78">
        <v>150</v>
      </c>
      <c r="E489" s="78">
        <f>SUM(D$486:D489)</f>
        <v>300</v>
      </c>
    </row>
    <row r="490" spans="3:5">
      <c r="C490" s="77" t="s">
        <v>336</v>
      </c>
      <c r="D490" s="78">
        <v>200</v>
      </c>
      <c r="E490" s="78">
        <f>SUM(D$486:D490)</f>
        <v>500</v>
      </c>
    </row>
    <row r="491" spans="3:5">
      <c r="C491" s="77" t="s">
        <v>337</v>
      </c>
      <c r="D491" s="78">
        <v>300</v>
      </c>
      <c r="E491" s="78">
        <f>SUM(D$486:D491)</f>
        <v>800</v>
      </c>
    </row>
    <row r="492" spans="3:5">
      <c r="C492" s="77" t="s">
        <v>338</v>
      </c>
      <c r="D492" s="78">
        <v>400</v>
      </c>
      <c r="E492" s="78">
        <f>SUM(D$486:D492)</f>
        <v>1200</v>
      </c>
    </row>
    <row r="493" spans="3:5">
      <c r="C493" s="77" t="s">
        <v>339</v>
      </c>
      <c r="D493" s="78">
        <v>500</v>
      </c>
      <c r="E493" s="78">
        <f>SUM(D$486:D493)</f>
        <v>1700</v>
      </c>
    </row>
    <row r="494" spans="3:5">
      <c r="C494" s="77" t="s">
        <v>340</v>
      </c>
      <c r="D494" s="78">
        <v>100</v>
      </c>
      <c r="E494" s="78">
        <f>SUM(D$486:D494)</f>
        <v>1800</v>
      </c>
    </row>
    <row r="495" spans="3:5">
      <c r="C495" s="77" t="s">
        <v>341</v>
      </c>
      <c r="D495" s="78">
        <v>50</v>
      </c>
      <c r="E495" s="78">
        <f>SUM(D$486:D495)</f>
        <v>1850</v>
      </c>
    </row>
    <row r="496" spans="3:5">
      <c r="C496" s="77" t="s">
        <v>342</v>
      </c>
      <c r="D496" s="78">
        <v>100</v>
      </c>
      <c r="E496" s="78">
        <f>SUM(D$486:D496)</f>
        <v>1950</v>
      </c>
    </row>
    <row r="497" spans="3:5">
      <c r="C497" s="77" t="s">
        <v>343</v>
      </c>
      <c r="D497" s="78">
        <v>20</v>
      </c>
      <c r="E497" s="78">
        <f>SUM(D$486:D497)</f>
        <v>1970</v>
      </c>
    </row>
    <row r="498" spans="3:5">
      <c r="C498" s="77" t="s">
        <v>344</v>
      </c>
      <c r="D498" s="78">
        <v>400</v>
      </c>
      <c r="E498" s="78">
        <f>SUM(D$486:D498)</f>
        <v>2370</v>
      </c>
    </row>
    <row r="552" spans="2:4">
      <c r="B552" s="70" t="s">
        <v>286</v>
      </c>
      <c r="C552" s="70" t="s">
        <v>361</v>
      </c>
      <c r="D552" s="70" t="s">
        <v>362</v>
      </c>
    </row>
    <row r="553" spans="2:4">
      <c r="B553" s="78" t="s">
        <v>363</v>
      </c>
      <c r="C553" s="78">
        <v>7</v>
      </c>
      <c r="D553" s="78">
        <v>2E-3</v>
      </c>
    </row>
    <row r="554" spans="2:4">
      <c r="B554" s="78" t="s">
        <v>364</v>
      </c>
      <c r="C554" s="78">
        <v>3</v>
      </c>
      <c r="D554" s="78">
        <v>8.0000000000000002E-3</v>
      </c>
    </row>
    <row r="555" spans="2:4">
      <c r="B555" s="78" t="s">
        <v>365</v>
      </c>
      <c r="C555" s="78">
        <v>4</v>
      </c>
      <c r="D555" s="78">
        <v>6.0000000000000001E-3</v>
      </c>
    </row>
  </sheetData>
  <sortState xmlns:xlrd2="http://schemas.microsoft.com/office/spreadsheetml/2017/richdata2" ref="D145:E154">
    <sortCondition descending="1" ref="E145:E154"/>
  </sortState>
  <mergeCells count="1">
    <mergeCell ref="D255:E2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2023-09-08T18:12:01Z</dcterms:modified>
  <cp:category/>
  <cp:contentStatus/>
</cp:coreProperties>
</file>